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C:\Users\bstout\Desktop\CME\MCPAR\"/>
    </mc:Choice>
  </mc:AlternateContent>
  <xr:revisionPtr revIDLastSave="0" documentId="8_{B40BFDFF-0A50-40C9-8176-FF278A2C5CDB}" xr6:coauthVersionLast="47" xr6:coauthVersionMax="47" xr10:uidLastSave="{00000000-0000-0000-0000-000000000000}"/>
  <workbookProtection workbookAlgorithmName="SHA-512" workbookHashValue="259zWZjvczABp/hMhJdYFpEE4JG5YxMbJtR5Cz4IqMJ6KsjtfOo1CxdiLchtH+ab8QxsUokNASaxUpeDBlg2Sg==" workbookSaltValue="6l2gnu0RF1Q7Ph6TKVq6Bw==" workbookSpinCount="100000" lockStructure="1"/>
  <bookViews>
    <workbookView xWindow="28680" yWindow="-120" windowWidth="29040" windowHeight="15720" tabRatio="719" firstSheet="10" activeTab="14"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9" i="14" l="1"/>
  <c r="BM130" i="14"/>
  <c r="BN130" i="14"/>
  <c r="BO130" i="14"/>
  <c r="BP130" i="14"/>
  <c r="BQ130" i="14"/>
  <c r="BR130" i="14"/>
  <c r="BS130" i="14"/>
  <c r="BT130" i="14"/>
  <c r="BU130" i="14"/>
  <c r="BV130" i="14"/>
  <c r="BW130" i="14"/>
  <c r="BX130" i="14"/>
  <c r="BY130" i="14"/>
  <c r="BZ130" i="14"/>
  <c r="CA130" i="14"/>
  <c r="CB130" i="14"/>
  <c r="CC130" i="14"/>
  <c r="CD130" i="14"/>
  <c r="CE130" i="14"/>
  <c r="CF130" i="14"/>
  <c r="CG130" i="14"/>
  <c r="CH130" i="14"/>
  <c r="CI130" i="14"/>
  <c r="CJ130" i="14"/>
  <c r="CK130" i="14"/>
  <c r="CL130" i="14"/>
  <c r="CM130" i="14"/>
  <c r="CN130" i="14"/>
  <c r="CO130" i="14"/>
  <c r="CP130" i="14"/>
  <c r="CQ130" i="14"/>
  <c r="CR130" i="14"/>
  <c r="CS130" i="14"/>
  <c r="CT130" i="14"/>
  <c r="CU130" i="14"/>
  <c r="CV130" i="14"/>
  <c r="CW130" i="14"/>
  <c r="CX130" i="14"/>
  <c r="CY130" i="14"/>
  <c r="CZ130" i="14"/>
  <c r="DA130" i="14"/>
  <c r="DB130" i="14"/>
  <c r="DC130" i="14"/>
  <c r="DD130" i="14"/>
  <c r="DE130" i="14"/>
  <c r="DF130" i="14"/>
  <c r="DG130" i="14"/>
  <c r="DH130" i="14"/>
  <c r="DI130" i="14"/>
  <c r="DJ130" i="14"/>
  <c r="DK130" i="14"/>
  <c r="DL130" i="14"/>
  <c r="DM130" i="14"/>
  <c r="DN130" i="14"/>
  <c r="DO130" i="14"/>
  <c r="DP130" i="14"/>
  <c r="DQ130" i="14"/>
  <c r="DR130" i="14"/>
  <c r="DS130" i="14"/>
  <c r="DT130" i="14"/>
  <c r="DU130" i="14"/>
  <c r="DV130" i="14"/>
  <c r="DW130" i="14"/>
  <c r="DX130" i="14"/>
  <c r="DY130" i="14"/>
  <c r="DZ130" i="14"/>
  <c r="EA130" i="14"/>
  <c r="EB130" i="14"/>
  <c r="EC130" i="14"/>
  <c r="ED130" i="14"/>
  <c r="EE130" i="14"/>
  <c r="EF130" i="14"/>
  <c r="EG130" i="14"/>
  <c r="EH130" i="14"/>
  <c r="EI130" i="14"/>
  <c r="EJ130" i="14"/>
  <c r="EK130" i="14"/>
  <c r="EL130" i="14"/>
  <c r="EM130" i="14"/>
  <c r="EN130" i="14"/>
  <c r="EO130" i="14"/>
  <c r="EP130" i="14"/>
  <c r="EQ130" i="14"/>
  <c r="ER130" i="14"/>
  <c r="ES130" i="14"/>
  <c r="ET130" i="14"/>
  <c r="EU130" i="14"/>
  <c r="EV130" i="14"/>
  <c r="EW130" i="14"/>
  <c r="EX130" i="14"/>
  <c r="EY130" i="14"/>
  <c r="EZ130" i="14"/>
  <c r="FA130" i="14"/>
  <c r="FB130" i="14"/>
  <c r="FC130" i="14"/>
  <c r="FD130" i="14"/>
  <c r="FE130" i="14"/>
  <c r="FF130" i="14"/>
  <c r="FG130"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M133" i="14"/>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L132" i="14"/>
  <c r="BL131" i="14"/>
  <c r="BL130" i="14"/>
  <c r="D4" i="66"/>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J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C118" i="14"/>
  <c r="ED118" i="14"/>
  <c r="EE118" i="14"/>
  <c r="EF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FG118"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L120" i="14"/>
  <c r="BL119" i="14"/>
  <c r="BL118" i="14"/>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BM106" i="14"/>
  <c r="BN106" i="14"/>
  <c r="BO106" i="14"/>
  <c r="BP106" i="14"/>
  <c r="BQ106" i="14"/>
  <c r="BR106" i="14"/>
  <c r="BS106" i="14"/>
  <c r="BT106" i="14"/>
  <c r="BU106" i="14"/>
  <c r="BV106" i="14"/>
  <c r="BW106" i="14"/>
  <c r="BX106" i="14"/>
  <c r="BY106" i="14"/>
  <c r="BZ106" i="14"/>
  <c r="CA106" i="14"/>
  <c r="CB106" i="14"/>
  <c r="CC106" i="14"/>
  <c r="CD106" i="14"/>
  <c r="CE106" i="14"/>
  <c r="CF106" i="14"/>
  <c r="CG106" i="14"/>
  <c r="CH106" i="14"/>
  <c r="CI106" i="14"/>
  <c r="CJ106" i="14"/>
  <c r="CK106" i="14"/>
  <c r="CL106" i="14"/>
  <c r="CM106" i="14"/>
  <c r="CN106" i="14"/>
  <c r="CO106" i="14"/>
  <c r="CP106" i="14"/>
  <c r="CQ106" i="14"/>
  <c r="CR106" i="14"/>
  <c r="CS106" i="14"/>
  <c r="CT106" i="14"/>
  <c r="CU106" i="14"/>
  <c r="CV106" i="14"/>
  <c r="CW106" i="14"/>
  <c r="CX106" i="14"/>
  <c r="CY106" i="14"/>
  <c r="CZ106" i="14"/>
  <c r="DA106" i="14"/>
  <c r="DB106" i="14"/>
  <c r="DC106" i="14"/>
  <c r="DD106" i="14"/>
  <c r="DE106" i="14"/>
  <c r="DF106" i="14"/>
  <c r="DG106" i="14"/>
  <c r="DH106" i="14"/>
  <c r="DI106" i="14"/>
  <c r="DJ106" i="14"/>
  <c r="DK106" i="14"/>
  <c r="DL106" i="14"/>
  <c r="DM106" i="14"/>
  <c r="DN106" i="14"/>
  <c r="DO106" i="14"/>
  <c r="DP106" i="14"/>
  <c r="DQ106" i="14"/>
  <c r="DR106" i="14"/>
  <c r="DS106" i="14"/>
  <c r="DT106" i="14"/>
  <c r="DU106" i="14"/>
  <c r="DV106" i="14"/>
  <c r="DW106" i="14"/>
  <c r="DX106" i="14"/>
  <c r="DY106" i="14"/>
  <c r="DZ106" i="14"/>
  <c r="EA106" i="14"/>
  <c r="EB106" i="14"/>
  <c r="EC106" i="14"/>
  <c r="ED106" i="14"/>
  <c r="EE106" i="14"/>
  <c r="EF106" i="14"/>
  <c r="EG106" i="14"/>
  <c r="EH106" i="14"/>
  <c r="EI106" i="14"/>
  <c r="EJ106" i="14"/>
  <c r="EK106" i="14"/>
  <c r="EL106" i="14"/>
  <c r="EM106" i="14"/>
  <c r="EN106" i="14"/>
  <c r="EO106" i="14"/>
  <c r="EP106" i="14"/>
  <c r="EQ106" i="14"/>
  <c r="ER106" i="14"/>
  <c r="ES106" i="14"/>
  <c r="ET106" i="14"/>
  <c r="EU106" i="14"/>
  <c r="EV106" i="14"/>
  <c r="EW106" i="14"/>
  <c r="EX106" i="14"/>
  <c r="EY106" i="14"/>
  <c r="EZ106" i="14"/>
  <c r="FA106" i="14"/>
  <c r="FB106" i="14"/>
  <c r="FC106" i="14"/>
  <c r="FD106" i="14"/>
  <c r="FE106" i="14"/>
  <c r="FF106" i="14"/>
  <c r="FG106"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L108" i="14"/>
  <c r="BL107" i="14"/>
  <c r="BL106" i="14"/>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BM94" i="14"/>
  <c r="BN94" i="14"/>
  <c r="BO94" i="14"/>
  <c r="BP94" i="14"/>
  <c r="BQ94" i="14"/>
  <c r="BR94" i="14"/>
  <c r="BS94" i="14"/>
  <c r="BT94" i="14"/>
  <c r="BU94" i="14"/>
  <c r="BV94" i="14"/>
  <c r="BW94" i="14"/>
  <c r="BX94" i="14"/>
  <c r="BY94" i="14"/>
  <c r="BZ94" i="14"/>
  <c r="CA94" i="14"/>
  <c r="CB94" i="14"/>
  <c r="CC94" i="14"/>
  <c r="CD94" i="14"/>
  <c r="CE94" i="14"/>
  <c r="CF94" i="14"/>
  <c r="CG94" i="14"/>
  <c r="CH94" i="14"/>
  <c r="CI94" i="14"/>
  <c r="CJ94" i="14"/>
  <c r="CK94" i="14"/>
  <c r="CL94" i="14"/>
  <c r="CM94" i="14"/>
  <c r="CN94" i="14"/>
  <c r="CO94" i="14"/>
  <c r="CP94" i="14"/>
  <c r="CQ94" i="14"/>
  <c r="CR94" i="14"/>
  <c r="CS94" i="14"/>
  <c r="CT94" i="14"/>
  <c r="CU94" i="14"/>
  <c r="CV94" i="14"/>
  <c r="CW94" i="14"/>
  <c r="CX94" i="14"/>
  <c r="CY94" i="14"/>
  <c r="CZ94" i="14"/>
  <c r="DA94" i="14"/>
  <c r="DB94" i="14"/>
  <c r="DC94" i="14"/>
  <c r="DD94" i="14"/>
  <c r="DE94" i="14"/>
  <c r="DF94" i="14"/>
  <c r="DG94" i="14"/>
  <c r="DH94" i="14"/>
  <c r="DI94" i="14"/>
  <c r="DJ94" i="14"/>
  <c r="DK94" i="14"/>
  <c r="DL94" i="14"/>
  <c r="DM94" i="14"/>
  <c r="DN94" i="14"/>
  <c r="DO94" i="14"/>
  <c r="DP94" i="14"/>
  <c r="DQ94" i="14"/>
  <c r="DR94" i="14"/>
  <c r="DS94" i="14"/>
  <c r="DT94" i="14"/>
  <c r="DU94" i="14"/>
  <c r="DV94" i="14"/>
  <c r="DW94" i="14"/>
  <c r="DX94" i="14"/>
  <c r="DY94" i="14"/>
  <c r="DZ94" i="14"/>
  <c r="EA94" i="14"/>
  <c r="EB94" i="14"/>
  <c r="EC94" i="14"/>
  <c r="ED94" i="14"/>
  <c r="EE94" i="14"/>
  <c r="EF94" i="14"/>
  <c r="EG94" i="14"/>
  <c r="EH94" i="14"/>
  <c r="EI94" i="14"/>
  <c r="EJ94" i="14"/>
  <c r="EK94" i="14"/>
  <c r="EL94" i="14"/>
  <c r="EM94" i="14"/>
  <c r="EN94" i="14"/>
  <c r="EO94" i="14"/>
  <c r="EP94" i="14"/>
  <c r="EQ94" i="14"/>
  <c r="ER94" i="14"/>
  <c r="ES94" i="14"/>
  <c r="ET94" i="14"/>
  <c r="EU94" i="14"/>
  <c r="EV94" i="14"/>
  <c r="EW94" i="14"/>
  <c r="EX94" i="14"/>
  <c r="EY94" i="14"/>
  <c r="EZ94" i="14"/>
  <c r="FA94" i="14"/>
  <c r="FB94" i="14"/>
  <c r="FC94" i="14"/>
  <c r="FD94" i="14"/>
  <c r="FE94" i="14"/>
  <c r="FF94" i="14"/>
  <c r="FG94"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L96" i="14"/>
  <c r="BL95" i="14"/>
  <c r="BL94" i="1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BM82" i="14"/>
  <c r="BN82" i="14"/>
  <c r="BO82" i="14"/>
  <c r="BP82" i="14"/>
  <c r="BQ82" i="14"/>
  <c r="BR82" i="14"/>
  <c r="BS82" i="14"/>
  <c r="BT82" i="14"/>
  <c r="BU82" i="14"/>
  <c r="BV82" i="14"/>
  <c r="BW82" i="14"/>
  <c r="BX82" i="14"/>
  <c r="BY82" i="14"/>
  <c r="BZ82" i="14"/>
  <c r="CA82" i="14"/>
  <c r="CB82" i="14"/>
  <c r="CC82" i="14"/>
  <c r="CD82" i="14"/>
  <c r="CE82" i="14"/>
  <c r="CF82" i="14"/>
  <c r="CG82" i="14"/>
  <c r="CH82" i="14"/>
  <c r="CI82" i="14"/>
  <c r="CJ82" i="14"/>
  <c r="CK82" i="14"/>
  <c r="CL82" i="14"/>
  <c r="CM82" i="14"/>
  <c r="CN82" i="14"/>
  <c r="CO82" i="14"/>
  <c r="CP82" i="14"/>
  <c r="CQ82" i="14"/>
  <c r="CR82" i="14"/>
  <c r="CS82" i="14"/>
  <c r="CT82" i="14"/>
  <c r="CU82" i="14"/>
  <c r="CV82" i="14"/>
  <c r="CW82" i="14"/>
  <c r="CX82" i="14"/>
  <c r="CY82" i="14"/>
  <c r="CZ82" i="14"/>
  <c r="DA82" i="14"/>
  <c r="DB82" i="14"/>
  <c r="DC82" i="14"/>
  <c r="DD82" i="14"/>
  <c r="DE82" i="14"/>
  <c r="DF82" i="14"/>
  <c r="DG82" i="14"/>
  <c r="DH82" i="14"/>
  <c r="DI82" i="14"/>
  <c r="DJ82" i="14"/>
  <c r="DK82" i="14"/>
  <c r="DL82" i="14"/>
  <c r="DM82" i="14"/>
  <c r="DN82" i="14"/>
  <c r="DO82" i="14"/>
  <c r="DP82" i="14"/>
  <c r="DQ82" i="14"/>
  <c r="DR82" i="14"/>
  <c r="DS82" i="14"/>
  <c r="DT82" i="14"/>
  <c r="DU82" i="14"/>
  <c r="DV82" i="14"/>
  <c r="DW82" i="14"/>
  <c r="DX82" i="14"/>
  <c r="DY82" i="14"/>
  <c r="DZ82" i="14"/>
  <c r="EA82" i="14"/>
  <c r="EB82" i="14"/>
  <c r="EC82" i="14"/>
  <c r="ED82" i="14"/>
  <c r="EE82" i="14"/>
  <c r="EF82" i="14"/>
  <c r="EG82" i="14"/>
  <c r="EH82" i="14"/>
  <c r="EI82" i="14"/>
  <c r="EJ82" i="14"/>
  <c r="EK82" i="14"/>
  <c r="EL82" i="14"/>
  <c r="EM82" i="14"/>
  <c r="EN82" i="14"/>
  <c r="EO82" i="14"/>
  <c r="EP82" i="14"/>
  <c r="EQ82" i="14"/>
  <c r="ER82" i="14"/>
  <c r="ES82" i="14"/>
  <c r="ET82" i="14"/>
  <c r="EU82" i="14"/>
  <c r="EV82" i="14"/>
  <c r="EW82" i="14"/>
  <c r="EX82" i="14"/>
  <c r="EY82" i="14"/>
  <c r="EZ82" i="14"/>
  <c r="FA82" i="14"/>
  <c r="FB82" i="14"/>
  <c r="FC82" i="14"/>
  <c r="FD82" i="14"/>
  <c r="FE82" i="14"/>
  <c r="FF82" i="14"/>
  <c r="FG82"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L84" i="14"/>
  <c r="BL83" i="14"/>
  <c r="BL82" i="14"/>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BM70" i="14"/>
  <c r="BN70" i="14"/>
  <c r="BO70" i="14"/>
  <c r="BP70" i="14"/>
  <c r="BQ70" i="14"/>
  <c r="BR70" i="14"/>
  <c r="BS70" i="14"/>
  <c r="BT70" i="14"/>
  <c r="BU70" i="14"/>
  <c r="BV70" i="14"/>
  <c r="BW70" i="14"/>
  <c r="BX70" i="14"/>
  <c r="BY70" i="14"/>
  <c r="BZ70" i="14"/>
  <c r="CA70" i="14"/>
  <c r="CB70" i="14"/>
  <c r="CC70" i="14"/>
  <c r="CD70" i="14"/>
  <c r="CE70" i="14"/>
  <c r="CF70" i="14"/>
  <c r="CG70" i="14"/>
  <c r="CH70" i="14"/>
  <c r="CI70" i="14"/>
  <c r="CJ70" i="14"/>
  <c r="CK70" i="14"/>
  <c r="CL70" i="14"/>
  <c r="CM70" i="14"/>
  <c r="CN70" i="14"/>
  <c r="CO70" i="14"/>
  <c r="CP70" i="14"/>
  <c r="CQ70" i="14"/>
  <c r="CR70" i="14"/>
  <c r="CS70" i="14"/>
  <c r="CT70" i="14"/>
  <c r="CU70" i="14"/>
  <c r="CV70" i="14"/>
  <c r="CW70" i="14"/>
  <c r="CX70" i="14"/>
  <c r="CY70" i="14"/>
  <c r="CZ70" i="14"/>
  <c r="DA70" i="14"/>
  <c r="DB70" i="14"/>
  <c r="DC70" i="14"/>
  <c r="DD70" i="14"/>
  <c r="DE70" i="14"/>
  <c r="DF70" i="14"/>
  <c r="DG70" i="14"/>
  <c r="DH70" i="14"/>
  <c r="DI70" i="14"/>
  <c r="DJ70" i="14"/>
  <c r="DK70" i="14"/>
  <c r="DL70" i="14"/>
  <c r="DM70" i="14"/>
  <c r="DN70" i="14"/>
  <c r="DO70" i="14"/>
  <c r="DP70" i="14"/>
  <c r="DQ70" i="14"/>
  <c r="DR70" i="14"/>
  <c r="DS70" i="14"/>
  <c r="DT70" i="14"/>
  <c r="DU70" i="14"/>
  <c r="DV70" i="14"/>
  <c r="DW70" i="14"/>
  <c r="DX70" i="14"/>
  <c r="DY70" i="14"/>
  <c r="DZ70" i="14"/>
  <c r="EA70" i="14"/>
  <c r="EB70" i="14"/>
  <c r="EC70" i="14"/>
  <c r="ED70" i="14"/>
  <c r="EE70" i="14"/>
  <c r="EF70" i="14"/>
  <c r="EG70" i="14"/>
  <c r="EH70" i="14"/>
  <c r="EI70" i="14"/>
  <c r="EJ70" i="14"/>
  <c r="EK70" i="14"/>
  <c r="EL70" i="14"/>
  <c r="EM70" i="14"/>
  <c r="EN70" i="14"/>
  <c r="EO70" i="14"/>
  <c r="EP70" i="14"/>
  <c r="EQ70" i="14"/>
  <c r="ER70" i="14"/>
  <c r="ES70" i="14"/>
  <c r="ET70" i="14"/>
  <c r="EU70" i="14"/>
  <c r="EV70" i="14"/>
  <c r="EW70" i="14"/>
  <c r="EX70" i="14"/>
  <c r="EY70" i="14"/>
  <c r="EZ70" i="14"/>
  <c r="FA70" i="14"/>
  <c r="FB70" i="14"/>
  <c r="FC70" i="14"/>
  <c r="FD70" i="14"/>
  <c r="FE70" i="14"/>
  <c r="FF70" i="14"/>
  <c r="FG70"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L72" i="14"/>
  <c r="BL71" i="14"/>
  <c r="BL70" i="14"/>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DT58" i="14"/>
  <c r="DU58" i="14"/>
  <c r="DV58" i="14"/>
  <c r="DW58" i="14"/>
  <c r="DX58" i="14"/>
  <c r="DY58" i="14"/>
  <c r="DZ58" i="14"/>
  <c r="EA58" i="14"/>
  <c r="EB58" i="14"/>
  <c r="EC58" i="14"/>
  <c r="ED58" i="14"/>
  <c r="EE58" i="14"/>
  <c r="EF58" i="14"/>
  <c r="EG58" i="14"/>
  <c r="EH58" i="14"/>
  <c r="EI58" i="14"/>
  <c r="EJ58" i="14"/>
  <c r="EK58" i="14"/>
  <c r="EL58" i="14"/>
  <c r="EM58" i="14"/>
  <c r="EN58" i="14"/>
  <c r="EO58" i="14"/>
  <c r="EP58" i="14"/>
  <c r="EQ58" i="14"/>
  <c r="ER58" i="14"/>
  <c r="ES58" i="14"/>
  <c r="ET58" i="14"/>
  <c r="EU58" i="14"/>
  <c r="EV58" i="14"/>
  <c r="EW58" i="14"/>
  <c r="EX58" i="14"/>
  <c r="EY58" i="14"/>
  <c r="EZ58" i="14"/>
  <c r="FA58" i="14"/>
  <c r="FB58" i="14"/>
  <c r="FC58" i="14"/>
  <c r="FD58" i="14"/>
  <c r="FE58" i="14"/>
  <c r="FF58" i="14"/>
  <c r="FG58"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L60" i="14"/>
  <c r="BL59" i="14"/>
  <c r="BL58" i="14"/>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BM46" i="14"/>
  <c r="BN46" i="14"/>
  <c r="BO46" i="14"/>
  <c r="BP46" i="14"/>
  <c r="BQ46" i="14"/>
  <c r="BR46" i="14"/>
  <c r="BS46" i="14"/>
  <c r="BT46" i="14"/>
  <c r="BU46" i="14"/>
  <c r="BV46" i="14"/>
  <c r="BW46" i="14"/>
  <c r="BX46" i="14"/>
  <c r="BY46" i="14"/>
  <c r="BZ46" i="14"/>
  <c r="CA46" i="14"/>
  <c r="CB46" i="14"/>
  <c r="CC46" i="14"/>
  <c r="CD46" i="14"/>
  <c r="CE46" i="14"/>
  <c r="CF46" i="14"/>
  <c r="CG46" i="14"/>
  <c r="CH46" i="14"/>
  <c r="CI46" i="14"/>
  <c r="CJ46" i="14"/>
  <c r="CK46" i="14"/>
  <c r="CL46" i="14"/>
  <c r="CM46" i="14"/>
  <c r="CN46" i="14"/>
  <c r="CO46" i="14"/>
  <c r="CP46" i="14"/>
  <c r="CQ46" i="14"/>
  <c r="CR46" i="14"/>
  <c r="CS46" i="14"/>
  <c r="CT46" i="14"/>
  <c r="CU46" i="14"/>
  <c r="CV46" i="14"/>
  <c r="CW46" i="14"/>
  <c r="CX46" i="14"/>
  <c r="CY46" i="14"/>
  <c r="CZ46" i="14"/>
  <c r="DA46" i="14"/>
  <c r="DB46" i="14"/>
  <c r="DC46" i="14"/>
  <c r="DD46" i="14"/>
  <c r="DE46" i="14"/>
  <c r="DF46" i="14"/>
  <c r="DG46" i="14"/>
  <c r="DH46" i="14"/>
  <c r="DI46" i="14"/>
  <c r="DJ46" i="14"/>
  <c r="DK46" i="14"/>
  <c r="DL46" i="14"/>
  <c r="DM46" i="14"/>
  <c r="DN46" i="14"/>
  <c r="DO46" i="14"/>
  <c r="DP46" i="14"/>
  <c r="DQ46" i="14"/>
  <c r="DR46" i="14"/>
  <c r="DS46" i="14"/>
  <c r="DT46" i="14"/>
  <c r="DU46" i="14"/>
  <c r="DV46" i="14"/>
  <c r="DW46" i="14"/>
  <c r="DX46" i="14"/>
  <c r="DY46" i="14"/>
  <c r="DZ46" i="14"/>
  <c r="EA46" i="14"/>
  <c r="EB46" i="14"/>
  <c r="EC46" i="14"/>
  <c r="ED46" i="14"/>
  <c r="EE46" i="14"/>
  <c r="EF46" i="14"/>
  <c r="EG46" i="14"/>
  <c r="EH46" i="14"/>
  <c r="EI46" i="14"/>
  <c r="EJ46" i="14"/>
  <c r="EK46" i="14"/>
  <c r="EL46" i="14"/>
  <c r="EM46" i="14"/>
  <c r="EN46" i="14"/>
  <c r="EO46" i="14"/>
  <c r="EP46" i="14"/>
  <c r="EQ46" i="14"/>
  <c r="ER46" i="14"/>
  <c r="ES46" i="14"/>
  <c r="ET46" i="14"/>
  <c r="EU46" i="14"/>
  <c r="EV46" i="14"/>
  <c r="EW46" i="14"/>
  <c r="EX46" i="14"/>
  <c r="EY46" i="14"/>
  <c r="EZ46" i="14"/>
  <c r="FA46" i="14"/>
  <c r="FB46" i="14"/>
  <c r="FC46" i="14"/>
  <c r="FD46" i="14"/>
  <c r="FE46" i="14"/>
  <c r="FF46" i="14"/>
  <c r="FG46"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L48" i="14"/>
  <c r="BL47" i="14"/>
  <c r="BL46" i="14"/>
  <c r="BM34" i="14"/>
  <c r="BN34" i="14"/>
  <c r="BO34" i="14"/>
  <c r="BP34" i="14"/>
  <c r="BQ34" i="14"/>
  <c r="BR34" i="14"/>
  <c r="BS34" i="14"/>
  <c r="BT34" i="14"/>
  <c r="BU34" i="14"/>
  <c r="BV34" i="14"/>
  <c r="BW34" i="14"/>
  <c r="BX34" i="14"/>
  <c r="BY34" i="14"/>
  <c r="BZ34" i="14"/>
  <c r="CA34" i="14"/>
  <c r="CB34" i="14"/>
  <c r="CC34" i="14"/>
  <c r="CD34" i="14"/>
  <c r="CE34" i="14"/>
  <c r="CF34" i="14"/>
  <c r="CG34" i="14"/>
  <c r="CH34" i="14"/>
  <c r="CI34" i="14"/>
  <c r="CJ34" i="14"/>
  <c r="CK34" i="14"/>
  <c r="CL34" i="14"/>
  <c r="CM34" i="14"/>
  <c r="CN34" i="14"/>
  <c r="CO34" i="14"/>
  <c r="CP34" i="14"/>
  <c r="CQ34" i="14"/>
  <c r="CR34" i="14"/>
  <c r="CS34" i="14"/>
  <c r="CT34" i="14"/>
  <c r="CU34" i="14"/>
  <c r="CV34" i="14"/>
  <c r="CW34" i="14"/>
  <c r="CX34" i="14"/>
  <c r="CY34" i="14"/>
  <c r="CZ34" i="14"/>
  <c r="DA34" i="14"/>
  <c r="DB34" i="14"/>
  <c r="DC34" i="14"/>
  <c r="DD34" i="14"/>
  <c r="DE34" i="14"/>
  <c r="DF34" i="14"/>
  <c r="DG34" i="14"/>
  <c r="DH34" i="14"/>
  <c r="DI34" i="14"/>
  <c r="DJ34" i="14"/>
  <c r="DK34" i="14"/>
  <c r="DL34" i="14"/>
  <c r="DM34" i="14"/>
  <c r="DN34" i="14"/>
  <c r="DO34" i="14"/>
  <c r="DP34" i="14"/>
  <c r="DQ34" i="14"/>
  <c r="DR34" i="14"/>
  <c r="DS34" i="14"/>
  <c r="DT34" i="14"/>
  <c r="DU34" i="14"/>
  <c r="DV34" i="14"/>
  <c r="DW34" i="14"/>
  <c r="DX34" i="14"/>
  <c r="DY34" i="14"/>
  <c r="DZ34" i="14"/>
  <c r="EA34" i="14"/>
  <c r="EB34" i="14"/>
  <c r="EC34" i="14"/>
  <c r="ED34" i="14"/>
  <c r="EE34" i="14"/>
  <c r="EF34" i="14"/>
  <c r="EG34" i="14"/>
  <c r="EH34" i="14"/>
  <c r="EI34" i="14"/>
  <c r="EJ34" i="14"/>
  <c r="EK34" i="14"/>
  <c r="EL34" i="14"/>
  <c r="EM34" i="14"/>
  <c r="EN34" i="14"/>
  <c r="EO34" i="14"/>
  <c r="EP34" i="14"/>
  <c r="EQ34" i="14"/>
  <c r="ER34" i="14"/>
  <c r="ES34" i="14"/>
  <c r="ET34" i="14"/>
  <c r="EU34" i="14"/>
  <c r="EV34" i="14"/>
  <c r="EW34" i="14"/>
  <c r="EX34" i="14"/>
  <c r="EY34" i="14"/>
  <c r="EZ34" i="14"/>
  <c r="FA34" i="14"/>
  <c r="FB34" i="14"/>
  <c r="FC34" i="14"/>
  <c r="FD34" i="14"/>
  <c r="FE34" i="14"/>
  <c r="FF34" i="14"/>
  <c r="FG34"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L36" i="14"/>
  <c r="BL35" i="14"/>
  <c r="BL34" i="14"/>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K7" i="14"/>
  <c r="BP20" i="14"/>
  <c r="BM22" i="14"/>
  <c r="BN22" i="14"/>
  <c r="BO22" i="14"/>
  <c r="BP22" i="14"/>
  <c r="BQ22" i="14"/>
  <c r="BR22" i="14"/>
  <c r="BS22" i="14"/>
  <c r="BT22" i="14"/>
  <c r="BU22" i="14"/>
  <c r="BV22" i="14"/>
  <c r="BW22" i="14"/>
  <c r="BX22" i="14"/>
  <c r="BY22" i="14"/>
  <c r="BZ22" i="14"/>
  <c r="CA22" i="14"/>
  <c r="CB22" i="14"/>
  <c r="CC22" i="14"/>
  <c r="CD22" i="14"/>
  <c r="CE22" i="14"/>
  <c r="CF22" i="14"/>
  <c r="CG22" i="14"/>
  <c r="CH22" i="14"/>
  <c r="CI22" i="14"/>
  <c r="CJ22" i="14"/>
  <c r="CK22" i="14"/>
  <c r="CL22" i="14"/>
  <c r="CM22" i="14"/>
  <c r="CN22" i="14"/>
  <c r="CO22" i="14"/>
  <c r="CP22" i="14"/>
  <c r="CQ22" i="14"/>
  <c r="CR22" i="14"/>
  <c r="CS22" i="14"/>
  <c r="CT22" i="14"/>
  <c r="CU22" i="14"/>
  <c r="CV22" i="14"/>
  <c r="CW22" i="14"/>
  <c r="CX22" i="14"/>
  <c r="CY22" i="14"/>
  <c r="CZ22" i="14"/>
  <c r="DA22" i="14"/>
  <c r="DB22" i="14"/>
  <c r="DC22" i="14"/>
  <c r="DD22" i="14"/>
  <c r="DE22" i="14"/>
  <c r="DF22" i="14"/>
  <c r="DG22" i="14"/>
  <c r="DH22" i="14"/>
  <c r="DI22" i="14"/>
  <c r="DJ22" i="14"/>
  <c r="DK22" i="14"/>
  <c r="DL22" i="14"/>
  <c r="DM22" i="14"/>
  <c r="DN22" i="14"/>
  <c r="DO22" i="14"/>
  <c r="DP22" i="14"/>
  <c r="DQ22" i="14"/>
  <c r="DR22" i="14"/>
  <c r="DS22" i="14"/>
  <c r="DT22" i="14"/>
  <c r="DU22" i="14"/>
  <c r="DV22" i="14"/>
  <c r="DW22" i="14"/>
  <c r="DX22" i="14"/>
  <c r="DY22" i="14"/>
  <c r="DZ22" i="14"/>
  <c r="EA22" i="14"/>
  <c r="EB22" i="14"/>
  <c r="EC22" i="14"/>
  <c r="ED22" i="14"/>
  <c r="EE22" i="14"/>
  <c r="EF22" i="14"/>
  <c r="EG22" i="14"/>
  <c r="EH22" i="14"/>
  <c r="EI22" i="14"/>
  <c r="EJ22" i="14"/>
  <c r="EK22" i="14"/>
  <c r="EL22" i="14"/>
  <c r="EM22" i="14"/>
  <c r="EN22" i="14"/>
  <c r="EO22" i="14"/>
  <c r="EP22" i="14"/>
  <c r="EQ22" i="14"/>
  <c r="ER22" i="14"/>
  <c r="ES22" i="14"/>
  <c r="ET22" i="14"/>
  <c r="EU22" i="14"/>
  <c r="EV22" i="14"/>
  <c r="EW22" i="14"/>
  <c r="EX22" i="14"/>
  <c r="EY22" i="14"/>
  <c r="EZ22" i="14"/>
  <c r="FA22" i="14"/>
  <c r="FB22" i="14"/>
  <c r="FC22" i="14"/>
  <c r="FD22" i="14"/>
  <c r="FE22" i="14"/>
  <c r="FF22" i="14"/>
  <c r="FG22"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K133" i="14"/>
  <c r="BK132" i="14"/>
  <c r="BK131" i="14"/>
  <c r="BK130" i="14"/>
  <c r="BK129" i="14"/>
  <c r="BK128" i="14"/>
  <c r="BK127" i="14"/>
  <c r="BK126" i="14"/>
  <c r="BK125" i="14"/>
  <c r="BK124" i="14"/>
  <c r="BL121"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L49" i="14"/>
  <c r="BK49" i="14"/>
  <c r="BK48" i="14"/>
  <c r="BK47" i="14"/>
  <c r="BK46" i="14"/>
  <c r="BK45" i="14"/>
  <c r="BK44" i="14"/>
  <c r="BK43" i="14"/>
  <c r="BK42" i="14"/>
  <c r="BK41" i="14"/>
  <c r="BK40" i="14"/>
  <c r="BK37" i="14"/>
  <c r="BK36" i="14"/>
  <c r="BK35" i="14"/>
  <c r="BK34" i="14"/>
  <c r="BK33" i="14"/>
  <c r="BK32" i="14"/>
  <c r="BK31" i="14"/>
  <c r="BK30" i="14"/>
  <c r="BK29" i="14"/>
  <c r="BK28" i="14"/>
  <c r="BL25" i="14"/>
  <c r="BL24" i="14"/>
  <c r="BL23" i="14"/>
  <c r="BL22" i="14"/>
  <c r="BK25" i="14"/>
  <c r="BK24" i="14"/>
  <c r="BK23" i="14"/>
  <c r="BK22" i="14"/>
  <c r="BK21" i="14"/>
  <c r="BK20" i="14"/>
  <c r="BK19" i="14"/>
  <c r="BK18" i="14"/>
  <c r="BK17" i="14"/>
  <c r="BK16" i="14"/>
  <c r="BK12" i="14"/>
  <c r="BK11" i="14"/>
  <c r="BK10" i="14"/>
  <c r="BK8" i="14"/>
  <c r="BT21" i="14"/>
  <c r="DY20" i="14"/>
  <c r="BK6" i="14"/>
  <c r="EP19" i="14"/>
  <c r="BK5" i="14"/>
  <c r="EE18" i="14"/>
  <c r="BK4" i="14"/>
  <c r="DS17" i="14"/>
  <c r="BK3" i="14"/>
  <c r="DK16"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c r="M5" i="56"/>
  <c r="L5" i="56"/>
  <c r="K5" i="56"/>
  <c r="J5" i="56"/>
  <c r="I5" i="56"/>
  <c r="H5" i="56"/>
  <c r="G5" i="56"/>
  <c r="F5" i="56"/>
  <c r="E5" i="56"/>
  <c r="J3" i="14"/>
  <c r="BL10" i="14"/>
  <c r="CR12" i="14"/>
  <c r="DN11" i="14"/>
  <c r="BL9" i="14"/>
  <c r="BW8" i="14"/>
  <c r="BL7" i="14"/>
  <c r="BR6" i="14"/>
  <c r="BL5" i="14"/>
  <c r="CH3" i="14"/>
  <c r="BL4" i="14"/>
  <c r="J12" i="14"/>
  <c r="K12" i="14"/>
  <c r="J11" i="14"/>
  <c r="K11" i="14"/>
  <c r="J10" i="14"/>
  <c r="K10" i="14"/>
  <c r="J9" i="14"/>
  <c r="J8" i="14"/>
  <c r="K8" i="14"/>
  <c r="J7" i="14"/>
  <c r="K7" i="14"/>
  <c r="J6" i="14"/>
  <c r="K6" i="14"/>
  <c r="J5" i="14"/>
  <c r="K5" i="14"/>
  <c r="J4" i="14"/>
  <c r="K4" i="14"/>
  <c r="F8" i="14"/>
  <c r="F7" i="14"/>
  <c r="F6" i="14"/>
  <c r="F5" i="14"/>
  <c r="F4" i="14"/>
  <c r="F3" i="14"/>
  <c r="L3" i="14"/>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c r="C2" i="9"/>
  <c r="D2" i="9"/>
  <c r="E14" i="2"/>
</calcChain>
</file>

<file path=xl/sharedStrings.xml><?xml version="1.0" encoding="utf-8"?>
<sst xmlns="http://schemas.openxmlformats.org/spreadsheetml/2006/main" count="35479" uniqueCount="698">
  <si>
    <t>#</t>
  </si>
  <si>
    <t>Item</t>
  </si>
  <si>
    <t>Free text</t>
  </si>
  <si>
    <t>Enter the date on which this document is being submitted to CMS.</t>
  </si>
  <si>
    <t>Instructions</t>
  </si>
  <si>
    <t>Item Instructions</t>
  </si>
  <si>
    <t>State or territory</t>
  </si>
  <si>
    <t>Date of report submission</t>
  </si>
  <si>
    <t>Alabama</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</si>
  <si>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</si>
  <si>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</si>
  <si>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</si>
  <si>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</si>
  <si>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</si>
  <si>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</si>
  <si>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</si>
  <si>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</si>
  <si>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</si>
  <si>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</si>
  <si>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</si>
  <si>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</si>
  <si>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</si>
  <si>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</si>
  <si>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</si>
  <si>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</si>
  <si>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</si>
  <si>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</si>
  <si>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</si>
  <si>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</si>
  <si>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</si>
  <si>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</si>
  <si>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</si>
  <si>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</si>
  <si>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</si>
  <si>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</si>
  <si>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</si>
  <si>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</si>
  <si>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</si>
  <si>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</si>
  <si>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</si>
  <si>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</si>
  <si>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</si>
  <si>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</si>
  <si>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</si>
  <si>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</si>
  <si>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</si>
  <si>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</si>
  <si>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</si>
  <si>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</si>
  <si>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</si>
  <si>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</si>
  <si>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</si>
  <si>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</si>
  <si>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</si>
  <si>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</si>
  <si>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</si>
  <si>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</si>
  <si>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</si>
  <si>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Contact name</t>
  </si>
  <si>
    <t>Contact email address</t>
  </si>
  <si>
    <t>Plan Provider Roster Review</t>
  </si>
  <si>
    <t>EVV Data Analysis</t>
  </si>
  <si>
    <t>Review of Grievances Related to Access</t>
  </si>
  <si>
    <t>Geomapping</t>
  </si>
  <si>
    <t>Encounter Data Analysis</t>
  </si>
  <si>
    <t>Data Format</t>
  </si>
  <si>
    <t>Reporting period start date</t>
  </si>
  <si>
    <t>Reporting period end date</t>
  </si>
  <si>
    <t>Date (MM/DD/YYYY)</t>
  </si>
  <si>
    <t>LTSS</t>
  </si>
  <si>
    <t>Secret Shopper Calls: Network Participation</t>
  </si>
  <si>
    <t>Secret Shopper Calls: Appointment Availability</t>
  </si>
  <si>
    <t>Hospital</t>
  </si>
  <si>
    <t>Pharmacy</t>
  </si>
  <si>
    <t>OB/GYN</t>
  </si>
  <si>
    <t>Plan type included in program</t>
  </si>
  <si>
    <t>Provider type</t>
  </si>
  <si>
    <t xml:space="preserve">Applicable region(s) </t>
  </si>
  <si>
    <t>Population</t>
  </si>
  <si>
    <t>Standard type</t>
  </si>
  <si>
    <t>Describe the standard (for example, 60 miles maximum distance to travel to an appointment).</t>
  </si>
  <si>
    <t>Maximum time to travel</t>
  </si>
  <si>
    <t>Maximum distance to travel</t>
  </si>
  <si>
    <t>Rural</t>
  </si>
  <si>
    <t>Pediatric</t>
  </si>
  <si>
    <t>Monthly</t>
  </si>
  <si>
    <t>Weekly</t>
  </si>
  <si>
    <t>Quarterly</t>
  </si>
  <si>
    <t>Bi-weekly</t>
  </si>
  <si>
    <t>Other (free text, specify)</t>
  </si>
  <si>
    <t>Appointment wait time</t>
  </si>
  <si>
    <t>Hours of operation</t>
  </si>
  <si>
    <t>Provider to enrollee ratios</t>
  </si>
  <si>
    <t>Service fulfillment</t>
  </si>
  <si>
    <t>Bi-monthly</t>
  </si>
  <si>
    <t>Semi-annually</t>
  </si>
  <si>
    <t>Standard description</t>
  </si>
  <si>
    <t>Enter the state or territory represented in this document.</t>
  </si>
  <si>
    <t>Program name</t>
  </si>
  <si>
    <t xml:space="preserve">(none) </t>
  </si>
  <si>
    <t>(header/blank cell)</t>
  </si>
  <si>
    <t xml:space="preserve">State </t>
  </si>
  <si>
    <t>Dist. of Col.</t>
  </si>
  <si>
    <t>Set values (select one)</t>
  </si>
  <si>
    <t>Monitoring methods</t>
  </si>
  <si>
    <t>Secret Shopper: Network Participation</t>
  </si>
  <si>
    <t>Secret Shopper: Appointment Availability</t>
  </si>
  <si>
    <t>I. State and program information</t>
  </si>
  <si>
    <t>Set values (select one) or use free text for "other" response</t>
  </si>
  <si>
    <t>Services</t>
  </si>
  <si>
    <t>Covered</t>
  </si>
  <si>
    <t>Not covered</t>
  </si>
  <si>
    <t>Reporting scenario</t>
  </si>
  <si>
    <t>Scenario 1: New contract</t>
  </si>
  <si>
    <t xml:space="preserve">Set values (select one) </t>
  </si>
  <si>
    <t>Scenario 2: Annual report</t>
  </si>
  <si>
    <t>Population covered by standard</t>
  </si>
  <si>
    <t>Statewide</t>
  </si>
  <si>
    <t>Assurance of plan compliance with 42 C.F.R. § 438.68</t>
  </si>
  <si>
    <t>Yes, the plan complies based on all analyses</t>
  </si>
  <si>
    <t>Exceptions granted under 42 C.F.R. § 438.68(d)</t>
  </si>
  <si>
    <t xml:space="preserve">Reporting scenario - other </t>
  </si>
  <si>
    <t>Reassessment for plan deficiencies: 42 C.F.R. § 438.206</t>
  </si>
  <si>
    <t>II.C.3.e</t>
  </si>
  <si>
    <t xml:space="preserve">If the state identified any plan deficiencies in II.C.3.c, indicate when the state will reassess the plan's availability of services to determine whether the plan has remediated those deficiencies. </t>
  </si>
  <si>
    <t>Large metro</t>
  </si>
  <si>
    <t>Metro</t>
  </si>
  <si>
    <t>Plan Provider Directory Review</t>
  </si>
  <si>
    <t>Name of analysis and results document</t>
  </si>
  <si>
    <t>Plan type</t>
  </si>
  <si>
    <t>MCO</t>
  </si>
  <si>
    <t>PIHP</t>
  </si>
  <si>
    <t>PAHP</t>
  </si>
  <si>
    <t>End of table</t>
  </si>
  <si>
    <t>Specialist</t>
  </si>
  <si>
    <t>Mental health</t>
  </si>
  <si>
    <t>Primary care</t>
  </si>
  <si>
    <t>Substance Use Disorder (SUD)</t>
  </si>
  <si>
    <t>Dental</t>
  </si>
  <si>
    <t>Frequency of analysis</t>
  </si>
  <si>
    <t>Varies by plan</t>
  </si>
  <si>
    <t>Analysis method</t>
  </si>
  <si>
    <t>No</t>
  </si>
  <si>
    <t>Yes</t>
  </si>
  <si>
    <t>Analysis method description</t>
  </si>
  <si>
    <t>II. Program-level access and network adequacy standards</t>
  </si>
  <si>
    <t>Analysis method(s) utilized to assess compliance for this standard for this program</t>
  </si>
  <si>
    <t>Counties with Extreme Access Considerations (CEAC)</t>
  </si>
  <si>
    <t xml:space="preserve">                                                   </t>
  </si>
  <si>
    <t>Other, specify</t>
  </si>
  <si>
    <t>Scenario 3: Significant change</t>
  </si>
  <si>
    <t>Plan 1</t>
  </si>
  <si>
    <t>Plan 2</t>
  </si>
  <si>
    <t>Plan 3</t>
  </si>
  <si>
    <t>Plan 4</t>
  </si>
  <si>
    <t>Plan 5</t>
  </si>
  <si>
    <t>Plan 6</t>
  </si>
  <si>
    <t>Plan 7</t>
  </si>
  <si>
    <t>Plan 8</t>
  </si>
  <si>
    <t>Plan 9</t>
  </si>
  <si>
    <t>Plan 10</t>
  </si>
  <si>
    <t>Indicate whether pharmacy is a core provider type covered in the program.</t>
  </si>
  <si>
    <t>Indicate whether primary care is a core provider type covered in the program.</t>
  </si>
  <si>
    <t>Indicate whether OB/GYN is a core provider type covered in the program.</t>
  </si>
  <si>
    <t>Indicate whether hospital is a core provider type covered in the program.</t>
  </si>
  <si>
    <t>Indicate whether dental is a core provider type covered in the program.</t>
  </si>
  <si>
    <t>Indicate whether long-term services and supports (LTSS) are a core provider type covered in the program.</t>
  </si>
  <si>
    <t>Plans utilizing this method</t>
  </si>
  <si>
    <t>Describe the method.</t>
  </si>
  <si>
    <t>Name of analysis method</t>
  </si>
  <si>
    <t>42CFR438.68 compliance</t>
  </si>
  <si>
    <t>Reporting scenario - Scenario 3: Significant change</t>
  </si>
  <si>
    <t>Reporting scenario - Scenario 3</t>
  </si>
  <si>
    <t>Benefits</t>
  </si>
  <si>
    <t>Geographic service area</t>
  </si>
  <si>
    <t>Composition of provider network</t>
  </si>
  <si>
    <t>Payments to provider network</t>
  </si>
  <si>
    <t>Enrollment of new population</t>
  </si>
  <si>
    <t/>
  </si>
  <si>
    <t>Minimum number of network providers</t>
  </si>
  <si>
    <t>Report results by quarter: Q1 (optional)</t>
  </si>
  <si>
    <t>Report results by quarter: Q2 (optional)</t>
  </si>
  <si>
    <t>Report results by quarter: Q3 (optional)</t>
  </si>
  <si>
    <t>Report results by quarter: Q4 (optional)</t>
  </si>
  <si>
    <t>Report results annually: Annual (optional)</t>
  </si>
  <si>
    <t>Report results annually: Date of analysis of annual snapshot (optional)</t>
  </si>
  <si>
    <t xml:space="preserve">Assurance of plan compliance for 42 C.F.R. § 438.206 </t>
  </si>
  <si>
    <t>Assurance of plan compliance 438.68</t>
  </si>
  <si>
    <t>Assurance of plan compliance 438.206</t>
  </si>
  <si>
    <t>Plan non-compliance for 438.206: Delivery System Req</t>
  </si>
  <si>
    <t>Plan non-compliance for 438.206: Furnishing of services</t>
  </si>
  <si>
    <t>Plan non-compliance for 438.206: Other requirements</t>
  </si>
  <si>
    <t>Set values (select all that apply)</t>
  </si>
  <si>
    <t>Plan deficiencies: 42 C.F.R. § 438.206 description</t>
  </si>
  <si>
    <t>Describe additional plan deficiencies identified during the reporting period.</t>
  </si>
  <si>
    <t>Plan deficiencies: 42 C.F.R. § 438.206 analyses used to identify deficiencies</t>
  </si>
  <si>
    <t>Plan deficiencies: 42 C.F.R. § 438.206 description of what the plan will do to achieve compliance</t>
  </si>
  <si>
    <t>Describe what the plan will do to achieve compliance.</t>
  </si>
  <si>
    <t>Plan deficiencies: 42 C.F.R. § 438.206 monitoring progress</t>
  </si>
  <si>
    <t>Overview</t>
  </si>
  <si>
    <t>How does CMS define a program?</t>
  </si>
  <si>
    <t>Who can I contact if I have questions?</t>
  </si>
  <si>
    <t>Table of Contents</t>
  </si>
  <si>
    <t>Tab Name</t>
  </si>
  <si>
    <t>Topic</t>
  </si>
  <si>
    <t>PRA Disclosure and Accessibility Statements</t>
  </si>
  <si>
    <r>
      <rPr>
        <b/>
        <sz val="12"/>
        <color theme="1"/>
        <rFont val="Arial"/>
        <family val="2"/>
      </rPr>
      <t>PRA Disclosure Statement</t>
    </r>
    <r>
      <rPr>
        <sz val="12"/>
        <color theme="1"/>
        <rFont val="Arial"/>
        <family val="2"/>
      </rPr>
      <t xml:space="preserve"> </t>
    </r>
  </si>
  <si>
    <t>Accessibility Statement</t>
  </si>
  <si>
    <t>Review CMS's commitment to Section 508 compliance: https://www.cms.gov/Research-Statistics-Data-and-Systems/CMS-Information-Technology/Section508</t>
  </si>
  <si>
    <t>Version 2025.7</t>
  </si>
  <si>
    <t>When must states submit the NAAAR to CMS?</t>
  </si>
  <si>
    <t>How to start a NAAAR</t>
  </si>
  <si>
    <t>Where can I find more information about filling out this NAAAR?</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</si>
  <si>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</si>
  <si>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Inputting data</t>
  </si>
  <si>
    <t>Reporting Instructions</t>
  </si>
  <si>
    <t>NAAAR Workbook Organization</t>
  </si>
  <si>
    <t>Reporting timeframe</t>
  </si>
  <si>
    <t>Preparing the NAAAR</t>
  </si>
  <si>
    <t>Plan exceptions</t>
  </si>
  <si>
    <t>I_State and program information</t>
  </si>
  <si>
    <t>State and program information</t>
  </si>
  <si>
    <t>Program-level access and network adequacy standards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</si>
  <si>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</si>
  <si>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Learn more about the NAAAR.</t>
  </si>
  <si>
    <t>Enter start date of the reporting period represented in the report.</t>
  </si>
  <si>
    <t xml:space="preserve">Enter end date of the reporting period represented in the report.   </t>
  </si>
  <si>
    <t>This sheet will be used to prepoplate fields with set values. It will be hidden from users.</t>
  </si>
  <si>
    <t xml:space="preserve">First and last name of the contact person. </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</si>
  <si>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</si>
  <si>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Enter the name of the plan.</t>
  </si>
  <si>
    <t>Annually</t>
  </si>
  <si>
    <t>Electronic Visit Verification (EVV) Data Analysis</t>
  </si>
  <si>
    <t>Indicate the plan(s) using this method.</t>
  </si>
  <si>
    <t>Enter the name of the analysis method.</t>
  </si>
  <si>
    <t>Select values (select all that apply)</t>
  </si>
  <si>
    <t>Provider type covered by standard</t>
  </si>
  <si>
    <t>Network Adequacy and Access Assurances Report (NAAAR) Workbook</t>
  </si>
  <si>
    <t xml:space="preserve">What is the standard type? Select the category that most closely represents the standard type.  </t>
  </si>
  <si>
    <t>Maximum time or distance (e.g. 1 provider within 30 min or 30 miles)</t>
  </si>
  <si>
    <t>Ease of getting a timely appointment</t>
  </si>
  <si>
    <t>Enter the population that the standard applies to. If the same standard applies to multiple populations, create a standard for each population.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</si>
  <si>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</si>
  <si>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(none)</t>
  </si>
  <si>
    <t>Up to 35</t>
  </si>
  <si>
    <t>Plan deficiencies: description</t>
  </si>
  <si>
    <t>Plan deficiencies: description of what the plan will do to achieve compliance</t>
  </si>
  <si>
    <t>Plan deficiencies: monitoring progress</t>
  </si>
  <si>
    <t>Describe what the plan will do to achieve compliance specific to this standard.</t>
  </si>
  <si>
    <t>Describe how the state will monitor the plan's progress with this standard.</t>
  </si>
  <si>
    <t xml:space="preserve">Indicate when the state will reassess the plan's network to determine whether the plan has remediated those deficiencies with this standard. </t>
  </si>
  <si>
    <t>Reassessment for plan deficiencies</t>
  </si>
  <si>
    <t>Indicate whether [Analysis Method] uncovered the deficiencies.</t>
  </si>
  <si>
    <t xml:space="preserve">Field for each quarter </t>
  </si>
  <si>
    <t>Enter the date of analysis for annual snapshot.</t>
  </si>
  <si>
    <t xml:space="preserve">Date of analysis for annual snapshot </t>
  </si>
  <si>
    <t>Field for annual</t>
  </si>
  <si>
    <t>[+Add other analysis method, if needed]</t>
  </si>
  <si>
    <t>Describe the state's justification for granting the exception to this standard.</t>
  </si>
  <si>
    <t>Indicate whether the state granted an exception to this standard under 42 C.F.R. § 438.68(d).</t>
  </si>
  <si>
    <t>Indicate which analysis uncovered the deficiencies.</t>
  </si>
  <si>
    <t>Describe how the state will monitor the plan's progress.</t>
  </si>
  <si>
    <t>Indicate when the state will reassess the plan's network to determine whether the plan has remediated those deficiencies.</t>
  </si>
  <si>
    <t>Plan Names</t>
  </si>
  <si>
    <t>Coverage</t>
  </si>
  <si>
    <t>Select all that apply to the significant change</t>
  </si>
  <si>
    <t>Refer to the "When must states submit the NAAAR to CMS?" question in the "Start here" tab.</t>
  </si>
  <si>
    <t>Enter email address. Department or program-wide email addresses are permitted.</t>
  </si>
  <si>
    <t>Include all specialists (except for Mental health) within this category.</t>
  </si>
  <si>
    <t>Include all mental health specialists within this category.</t>
  </si>
  <si>
    <t>Is this analysis method used to assess plan compliance?  Select “Yes” if the method is utilized to assess plan compliance with the state's standards, as required at 42 C.F.R. § 438.68.</t>
  </si>
  <si>
    <t>Enter an analysis method utilized to assess plan compliance with the state’s 42 C.F.R. § 438.68 standards that is not already listed in the system.</t>
  </si>
  <si>
    <t>Analysis method(s) utilized to assess compliance for this standard</t>
  </si>
  <si>
    <t>Indicate whether the state assures that the plan complies with the state's standards, as required at § 42 C.F.R. 438.68 (i.e., the standards previously entered by the state) based on each analysis the state conducted for the plan during the reporting period.</t>
  </si>
  <si>
    <t>Plan is non-compliant for this standard</t>
  </si>
  <si>
    <t xml:space="preserve">Report results: Percent of enrollees that can access this provider type within the standard </t>
  </si>
  <si>
    <t>Report findings on the percent of plan enrollees that can access this provider type within the defined time or distance.</t>
  </si>
  <si>
    <t>Report results: Provider to enrollee ratio</t>
  </si>
  <si>
    <t>Report results: Minimum number of network providers</t>
  </si>
  <si>
    <t>Report results: Appointment availability</t>
  </si>
  <si>
    <t xml:space="preserve">Report the calculated plan provider to enrollee ratio. </t>
  </si>
  <si>
    <t>Field for annual ratio</t>
  </si>
  <si>
    <r>
      <t xml:space="preserve">Provide plan compliance details for 42 C.F.R. § 438.206:
</t>
    </r>
    <r>
      <rPr>
        <b/>
        <sz val="11"/>
        <color theme="2" tint="-0.749992370372631"/>
        <rFont val="Arial"/>
        <family val="2"/>
      </rPr>
      <t>Delivery network-related requirements</t>
    </r>
  </si>
  <si>
    <r>
      <t xml:space="preserve">Provide plan compliance details for 42 C.F.R. § 438.206:
</t>
    </r>
    <r>
      <rPr>
        <b/>
        <sz val="11"/>
        <color theme="2" tint="-0.749992370372631"/>
        <rFont val="Arial"/>
        <family val="2"/>
      </rPr>
      <t>Furnishing of services; timely access-related requirements</t>
    </r>
  </si>
  <si>
    <r>
      <t xml:space="preserve">Provide plan compliance details for 42 C.F.R. § 438.206:
</t>
    </r>
    <r>
      <rPr>
        <b/>
        <sz val="11"/>
        <color theme="2" tint="-0.749992370372631"/>
        <rFont val="Arial"/>
        <family val="2"/>
      </rPr>
      <t>Other requirements</t>
    </r>
  </si>
  <si>
    <t>Payments to provider network;</t>
  </si>
  <si>
    <t xml:space="preserve">Services; </t>
  </si>
  <si>
    <t xml:space="preserve">Benefits; </t>
  </si>
  <si>
    <t xml:space="preserve">Geographic service area; </t>
  </si>
  <si>
    <t xml:space="preserve">Composition of provider network; </t>
  </si>
  <si>
    <t xml:space="preserve">Enrollment of new population; </t>
  </si>
  <si>
    <t>FOR FORMULA****Analysis method(s) utilized to assess compliance for this standard for this program****</t>
  </si>
  <si>
    <t>FOR FORMULA ****Plans utilizing this method****</t>
  </si>
  <si>
    <t>FOR FORMULA ****Reporting scenario - Scenario 3****</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</si>
  <si>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</si>
  <si>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</si>
  <si>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</si>
  <si>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</si>
  <si>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</si>
  <si>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</si>
  <si>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</si>
  <si>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</si>
  <si>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</si>
  <si>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</si>
  <si>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</si>
  <si>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</si>
  <si>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</si>
  <si>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</si>
  <si>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</si>
  <si>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</si>
  <si>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</si>
  <si>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</si>
  <si>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</si>
  <si>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</si>
  <si>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</si>
  <si>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</si>
  <si>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</si>
  <si>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</si>
  <si>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</si>
  <si>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</si>
  <si>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</si>
  <si>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</si>
  <si>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</si>
  <si>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</si>
  <si>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</si>
  <si>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</si>
  <si>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</si>
  <si>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</si>
  <si>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</si>
  <si>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</si>
  <si>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</si>
  <si>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</si>
  <si>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</si>
  <si>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</si>
  <si>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</si>
  <si>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</si>
  <si>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</si>
  <si>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</si>
  <si>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</si>
  <si>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</si>
  <si>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</si>
  <si>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</si>
  <si>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</si>
  <si>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</si>
  <si>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</si>
  <si>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</si>
  <si>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</si>
  <si>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</si>
  <si>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</si>
  <si>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</si>
  <si>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</si>
  <si>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</si>
  <si>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</si>
  <si>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</si>
  <si>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</si>
  <si>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</si>
  <si>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</si>
  <si>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</si>
  <si>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</si>
  <si>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</si>
  <si>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</si>
  <si>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</si>
  <si>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</si>
  <si>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</si>
  <si>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</si>
  <si>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</si>
  <si>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</si>
  <si>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</si>
  <si>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</si>
  <si>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</si>
  <si>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</si>
  <si>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</si>
  <si>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</si>
  <si>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</si>
  <si>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</si>
  <si>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</si>
  <si>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</si>
  <si>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</si>
  <si>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</si>
  <si>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</si>
  <si>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</si>
  <si>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</si>
  <si>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</si>
  <si>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</si>
  <si>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</si>
  <si>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</si>
  <si>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</si>
  <si>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</si>
  <si>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</si>
  <si>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</si>
  <si>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</si>
  <si>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</si>
  <si>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</si>
  <si>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Stan1</t>
  </si>
  <si>
    <t>For Geomapping</t>
  </si>
  <si>
    <t>For Plan Provider Directory Review</t>
  </si>
  <si>
    <t>Other1</t>
  </si>
  <si>
    <t>Other2</t>
  </si>
  <si>
    <t>Other3</t>
  </si>
  <si>
    <t>Adult</t>
  </si>
  <si>
    <t>MMP</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</si>
  <si>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</si>
  <si>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</si>
  <si>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</si>
  <si>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</si>
  <si>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</si>
  <si>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</si>
  <si>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</si>
  <si>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</si>
  <si>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</si>
  <si>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</si>
  <si>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</si>
  <si>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</si>
  <si>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</si>
  <si>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</si>
  <si>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</si>
  <si>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</si>
  <si>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</si>
  <si>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</si>
  <si>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</si>
  <si>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</si>
  <si>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</si>
  <si>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</si>
  <si>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</si>
  <si>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</si>
  <si>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</si>
  <si>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</si>
  <si>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</si>
  <si>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</si>
  <si>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</si>
  <si>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</si>
  <si>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</si>
  <si>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</si>
  <si>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</si>
  <si>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</si>
  <si>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</si>
  <si>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</si>
  <si>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</si>
  <si>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</si>
  <si>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</si>
  <si>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</si>
  <si>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</si>
  <si>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</si>
  <si>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</si>
  <si>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</si>
  <si>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</si>
  <si>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</si>
  <si>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</si>
  <si>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</si>
  <si>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</si>
  <si>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</si>
  <si>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</si>
  <si>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</si>
  <si>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</si>
  <si>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</si>
  <si>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</si>
  <si>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</si>
  <si>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</si>
  <si>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</si>
  <si>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</si>
  <si>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</si>
  <si>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</si>
  <si>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</si>
  <si>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</si>
  <si>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</si>
  <si>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</si>
  <si>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</si>
  <si>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</si>
  <si>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</si>
  <si>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</si>
  <si>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</si>
  <si>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</si>
  <si>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</si>
  <si>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</si>
  <si>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</si>
  <si>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</si>
  <si>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</si>
  <si>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</si>
  <si>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</si>
  <si>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</si>
  <si>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</si>
  <si>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</si>
  <si>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</si>
  <si>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</si>
  <si>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</si>
  <si>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</si>
  <si>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</si>
  <si>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</si>
  <si>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</si>
  <si>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</si>
  <si>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</si>
  <si>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</si>
  <si>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</si>
  <si>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</si>
  <si>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</si>
  <si>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</si>
  <si>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</si>
  <si>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</si>
  <si>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</si>
  <si>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</si>
  <si>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</si>
  <si>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Click to return to the Analysis Methods section in the "State and program information" tab to change whether a method is used.</t>
  </si>
  <si>
    <t>III. Plan compliance [Part A]</t>
  </si>
  <si>
    <t>[Plan 1]</t>
  </si>
  <si>
    <t>[Plan 2]</t>
  </si>
  <si>
    <t>[Plan 3]</t>
  </si>
  <si>
    <t>[Plan 4]</t>
  </si>
  <si>
    <t>[Plan 5]</t>
  </si>
  <si>
    <t>[Plan 6]</t>
  </si>
  <si>
    <t>[Plan 7]</t>
  </si>
  <si>
    <t>[Plan 8]</t>
  </si>
  <si>
    <t>[Plan 9]</t>
  </si>
  <si>
    <t>[Plan 10]</t>
  </si>
  <si>
    <t>FOR FORMULA ****Plan non-compliance for 438.206: Delivery System Req****</t>
  </si>
  <si>
    <t xml:space="preserve">Items for an analysis method will be greyed unless the method is indicated as used in the Analysis Methods section. </t>
  </si>
  <si>
    <t xml:space="preserve">Does not maintain and monitor a sufficient network of appropriate providers;
</t>
  </si>
  <si>
    <t xml:space="preserve">Does not provide female enrollees with direct access to a women’s health specialist within the provider network;
</t>
  </si>
  <si>
    <t xml:space="preserve">Does not provide for or arrange a no-cost-to-enrollee second opinion from an in-network or outside-network provider;
</t>
  </si>
  <si>
    <t xml:space="preserve">Does not adequately and/or timely cover the enrollee’s MCO, PIHP, or PAHP services out of network;
</t>
  </si>
  <si>
    <t xml:space="preserve">Does not require out-of-network providers to coordinate with the MCO, PIHP, or PAHP for payment and ensure the cost to the enrollee is no greater than in-network services;
</t>
  </si>
  <si>
    <t xml:space="preserve">Does not demonstrate that its network providers are credentialed as required by § 438.214;
</t>
  </si>
  <si>
    <t xml:space="preserve">Does not demonstrate that its network includes sufficient family planning providers to ensure timely access to covered services;
</t>
  </si>
  <si>
    <t>FOR FORMULA ***Plan non-compliance for 438.206: Furnishing of services****</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</si>
  <si>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</si>
  <si>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ensure that the network providers offer hours of operation that are no less than the hours of operation offered to commercial enrollees or comparable to Medicaid FFS;
</t>
  </si>
  <si>
    <t xml:space="preserve">Does not make services included in the contract available 24 hours a day, 7 days a week, when medically necessary;
</t>
  </si>
  <si>
    <t xml:space="preserve">Does not establish mechanisms to ensure compliance by network providers;
</t>
  </si>
  <si>
    <t xml:space="preserve">Does not monitor network providers regularly to determine compliance;
</t>
  </si>
  <si>
    <t xml:space="preserve">Does not make corrective action if there is a failure to comply by a network provider;
</t>
  </si>
  <si>
    <t>FOR FORMULA ****Plan non-compliance for 438.206: Other requirements****</t>
  </si>
  <si>
    <t xml:space="preserve">Does not take into account access and cultural considerations;
</t>
  </si>
  <si>
    <t xml:space="preserve">Does not ensure that network providers provide physical access, reasonable accommodations, and accessible equipment;
</t>
  </si>
  <si>
    <t xml:space="preserve">Does not adhere to applicability date;
</t>
  </si>
  <si>
    <t xml:space="preserve">Other, specify;
</t>
  </si>
  <si>
    <t>Indicate the managed care plan type (MCO, PIHP, PAHP, MMP, or Other, specify) that contracts with the state in each program.</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</si>
  <si>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</si>
  <si>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Plans using this method</t>
  </si>
  <si>
    <t>Specialty details (optional)</t>
  </si>
  <si>
    <t xml:space="preserve">Include all specialties (except for Mental health) within this category. </t>
  </si>
  <si>
    <t>Urban</t>
  </si>
  <si>
    <t>Frontier</t>
  </si>
  <si>
    <t xml:space="preserve">Use this section to report on 42 C.F.R. § 438.206 plan compliance during the reporting period. If the plan complies with 42 C.F.R. § 438.206 standards based on all analyses, all remaining items for the plan will be greyed. </t>
  </si>
  <si>
    <t>Reporting instructions</t>
  </si>
  <si>
    <t>II_Program-level standards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</si>
  <si>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</si>
  <si>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Enter the name of the managed care program.</t>
  </si>
  <si>
    <t>Indicate how frequently the state uses this method to assess plan compliance.</t>
  </si>
  <si>
    <t>Micro</t>
  </si>
  <si>
    <t>Click to view the availability of services standards required under 42 C.F.R. § 438.206</t>
  </si>
  <si>
    <t>Report on how this plan is not in compliance with 42 C.F.R. § 438.206. Full details are available above. Select all that apply.</t>
  </si>
  <si>
    <t>Describe plan deficiencies identified if results are not detailed elsewhere. You can also use this section to provide any additional context on the plan deficiencies or results provided below.</t>
  </si>
  <si>
    <t>Report results: Maximum travel time</t>
  </si>
  <si>
    <t>Report findings from geomapping on the actual maximum travel time, in minutes, between plan enrollees and network providers.</t>
  </si>
  <si>
    <t>Report results: Maximum travel distance</t>
  </si>
  <si>
    <t>Report from geomapping on the actual maximum travel distance, in miles, between plan enrollees and network providers.</t>
  </si>
  <si>
    <t>Report on the minimum number of plan network providers.</t>
  </si>
  <si>
    <t>Report findings on the percent of plan providers that met the appointment wait time standard.</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</si>
  <si>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</si>
  <si>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</si>
  <si>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Indicate whether the state assures that the plan complies with the availability of services requirements outlined in 42 C.F.R. § 438.206.</t>
  </si>
  <si>
    <t>What is the NAAAR?</t>
  </si>
  <si>
    <t>Plan non-compliance with the standard</t>
  </si>
  <si>
    <t>Indicate if the plan does not fully comply with this standard based on at least one analysis conducted within the reporting period.</t>
  </si>
  <si>
    <t>Description of exception the state has granted to the plan under 42 C.F.R. § 438.68(d)</t>
  </si>
  <si>
    <t>Describe the exception the state granted to the plan that is specific to this standard.</t>
  </si>
  <si>
    <t>Justification for exception granted under 42 C.F.R. § 438.68(d)</t>
  </si>
  <si>
    <t>No, the plan does not comply on all standards based on all analyses or exceptions granted</t>
  </si>
  <si>
    <t>Program information 
(Corresponds to Page: Create Report Modal)</t>
  </si>
  <si>
    <t>Who should CMS contact with questions regarding information reported in the NAAAR? Communications related to this report will be made to the primary contact. Use this section to report your contact information, date of report submission, and reporting scenario.</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</si>
  <si>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</si>
  <si>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How can I submit the official NAAAR?</t>
  </si>
  <si>
    <t>I.A.1</t>
  </si>
  <si>
    <t>II.A.1</t>
  </si>
  <si>
    <t>II.A.2</t>
  </si>
  <si>
    <t>II.A.3</t>
  </si>
  <si>
    <t>II.A.4</t>
  </si>
  <si>
    <t>II.A.5</t>
  </si>
  <si>
    <t>II.A.6</t>
  </si>
  <si>
    <t>II.A.7</t>
  </si>
  <si>
    <t>III.A.1</t>
  </si>
  <si>
    <t>III.B.1</t>
  </si>
  <si>
    <t>I.A.2</t>
  </si>
  <si>
    <t>I.A.3</t>
  </si>
  <si>
    <t>I.A.4</t>
  </si>
  <si>
    <t>I.A.5</t>
  </si>
  <si>
    <t>III. Plan compliance</t>
  </si>
  <si>
    <t>Report details on this standard by selecting whether the plan listed above was non-compliant or if an exception was granted. If the plan is fully compliant with the standard, you do not need to enter any additional information for that standard.</t>
  </si>
  <si>
    <t>III.C.1</t>
  </si>
  <si>
    <t>N/A</t>
  </si>
  <si>
    <t>III.C.2a</t>
  </si>
  <si>
    <t>III.C.2b</t>
  </si>
  <si>
    <t>III.C.2c</t>
  </si>
  <si>
    <t>III.C.2d</t>
  </si>
  <si>
    <t>III.C.3a</t>
  </si>
  <si>
    <t>III.C.3b</t>
  </si>
  <si>
    <t>III.C.3c</t>
  </si>
  <si>
    <t>III.D.3c</t>
  </si>
  <si>
    <t>III.D.2a</t>
  </si>
  <si>
    <t>III.D.2b</t>
  </si>
  <si>
    <t>III.D.2c</t>
  </si>
  <si>
    <t>III.D.2d</t>
  </si>
  <si>
    <t>III.D.2e</t>
  </si>
  <si>
    <t>III.D.2f</t>
  </si>
  <si>
    <t>III.D.3a</t>
  </si>
  <si>
    <t>III.D.3b</t>
  </si>
  <si>
    <t>III.D.3d</t>
  </si>
  <si>
    <t>III.D.3e</t>
  </si>
  <si>
    <t>III.D.3f</t>
  </si>
  <si>
    <t>III.D.4a</t>
  </si>
  <si>
    <t>III.D.4b</t>
  </si>
  <si>
    <t>III.D.4c</t>
  </si>
  <si>
    <t>III.D.4d</t>
  </si>
  <si>
    <t>III.D.4e</t>
  </si>
  <si>
    <t>III.D.4f</t>
  </si>
  <si>
    <t>III.D.6a</t>
  </si>
  <si>
    <t>III.D.6b</t>
  </si>
  <si>
    <t>III.D.6c</t>
  </si>
  <si>
    <t>III.D.6d</t>
  </si>
  <si>
    <t>III.D.6e</t>
  </si>
  <si>
    <t>III.D.6f</t>
  </si>
  <si>
    <t>III.B.2</t>
  </si>
  <si>
    <t>III.B.3</t>
  </si>
  <si>
    <t>III.B.4</t>
  </si>
  <si>
    <t>III.B.5</t>
  </si>
  <si>
    <t>III.B.6</t>
  </si>
  <si>
    <t>III.B.7</t>
  </si>
  <si>
    <t>III.B.8</t>
  </si>
  <si>
    <t>III.B.9</t>
  </si>
  <si>
    <t>III.D.1a</t>
  </si>
  <si>
    <t>III.D.1b</t>
  </si>
  <si>
    <t>III.D.1c</t>
  </si>
  <si>
    <t>III.D.1d</t>
  </si>
  <si>
    <t>III.D.1e</t>
  </si>
  <si>
    <t>III.D.1f</t>
  </si>
  <si>
    <t>III.D.5b</t>
  </si>
  <si>
    <t>III.D.5a</t>
  </si>
  <si>
    <t>III.D.5c</t>
  </si>
  <si>
    <t>III.D.5d</t>
  </si>
  <si>
    <t>III.D.5e</t>
  </si>
  <si>
    <t>III.D.5f</t>
  </si>
  <si>
    <t>Plan deficiencies: analysis methods</t>
  </si>
  <si>
    <t>III.C.2e</t>
  </si>
  <si>
    <t xml:space="preserve">The analysis methods listed here will reflect those entered previously in the program-level section of the form. If an analysis method is not listed, return to the Analysis Methods section in tab I. State and Program Information to add it. </t>
  </si>
  <si>
    <t>Plan1</t>
  </si>
  <si>
    <t>(Section B covers plan compliance data for 42 C.F.R. § 438.206.)</t>
  </si>
  <si>
    <t>A: State information and reporting scenario</t>
  </si>
  <si>
    <t>C: Provider type coverage</t>
  </si>
  <si>
    <t xml:space="preserve">C: Provide details about plan non-compliance and exceptions for each standard for 42 C.F.R. § 438.68 </t>
  </si>
  <si>
    <t>D: Frequency and results of compliance findings (optional)</t>
  </si>
  <si>
    <r>
      <rPr>
        <sz val="12"/>
        <color theme="1"/>
        <rFont val="Arial"/>
        <family val="2"/>
      </rPr>
      <t xml:space="preserve">Email questions about NAAAR to </t>
    </r>
    <r>
      <rPr>
        <sz val="12"/>
        <color rgb="FF0070C0"/>
        <rFont val="Arial"/>
        <family val="2"/>
      </rPr>
      <t>ManagedCareTA@cms.hhs.gov</t>
    </r>
  </si>
  <si>
    <t>Access and network adequacy standards (Corresponds to Page: Add standard)</t>
  </si>
  <si>
    <t>The analysis methods listed here will reflect those entered previously in the program-level section of the form. If an analysis method is not listed, return to the Analysis Methods section in tab I. State and Program Information to add it.</t>
  </si>
  <si>
    <t>Indicate which analyses uncovered the deficiencies.</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</si>
  <si>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</si>
  <si>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Create one workbook per managed care program and use it to help you manage your data collection. You may submit NAAAR data through the MDCT-MCR web portal or by sending the completed workbook directly to CMS (see “How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</si>
  <si>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</si>
  <si>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</si>
  <si>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III. Plan compliance [Part B]</t>
  </si>
  <si>
    <t>Assurance of plan compliance for 42 C.F.R. § 438.68 (one plan per tab)</t>
  </si>
  <si>
    <t>Assurance of plan compliance for 42 C.F.R. § 438.206</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</si>
  <si>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</si>
  <si>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If the state is submitting this form to CMS for any reason other than those specified in I.A.5, explain the reason.</t>
  </si>
  <si>
    <t>I.A.6</t>
  </si>
  <si>
    <t>B: Add plans</t>
  </si>
  <si>
    <t xml:space="preserve">If your standards apply to more specific provider types, select the most closely aligned provider type category and utilize the subcategory fields available in Section II. Program-level access and network adequacy standards. </t>
  </si>
  <si>
    <t>Indicate whether SUD is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</si>
  <si>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</si>
  <si>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</si>
  <si>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Report each network adequacy standard included in managed care program contract for this program as required under 42 CFR 438.68; 42 CFR 438.206 standards will be addressed Section III. Plan compliance for 42 CFR 438.206.</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</si>
  <si>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</si>
  <si>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Select the method(s) utilized to assess compliance with this standard. If a method is not listed here, add it in the “Analysis Methods” section of the I. State and program information tab.</t>
  </si>
  <si>
    <t>Applicable region</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</si>
  <si>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</si>
  <si>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</si>
  <si>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Click to go to section B: Assurance of plan compliance for 42 C.F.R. § 438.206</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</si>
  <si>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</si>
  <si>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Click to return to the Analysis methods section in the "State and program information" tab to change whether a method is used.</t>
  </si>
  <si>
    <t xml:space="preserve">Geomapping </t>
  </si>
  <si>
    <t xml:space="preserve">Plan Provider Directory Review </t>
  </si>
  <si>
    <t>Plan provider directory review</t>
  </si>
  <si>
    <t>B: Assurance of plan compliance for 42 C.F.R. § 438.206 (Corresponds to Page: Plan compliance data)</t>
  </si>
  <si>
    <t>Yes, the plan complies on all standards based on all analyses</t>
  </si>
  <si>
    <t>No, the plan does not comply with all standards based on all analyses or exceptions granted</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</si>
  <si>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</si>
  <si>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 xml:space="preserve">Reporting on Non-Emergency Medical Transportation (NEMT) and Program of All-Inclusive Care for the Elderly (PACE) programs/plans is not required. Reporting on Children’s Health Insurance Program (CHIP) is not required in MDCT MCR. </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</si>
  <si>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</si>
  <si>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Wyoming Care Management Entity Program</t>
  </si>
  <si>
    <t>Brenda  Stout</t>
  </si>
  <si>
    <t>brenda.stout1@wyo.gov</t>
  </si>
  <si>
    <t>Magellan Healthcare, Inc.</t>
  </si>
  <si>
    <t xml:space="preserve">Magellan Healthcare, Inc.; </t>
  </si>
  <si>
    <t>Family Care Coordinators</t>
  </si>
  <si>
    <t xml:space="preserve">Geomapping; 
Review of Grievances Related to Access; 
</t>
  </si>
  <si>
    <t xml:space="preserve">Review of Grievances Related to Access; 
</t>
  </si>
  <si>
    <t>Youth and Family Support Partners</t>
  </si>
  <si>
    <t>1 provider for every 10 members served (if the providers have not completed Tier 2 trainings)</t>
  </si>
  <si>
    <t>1 provider for every 15 members served (if the provider has completed Tier 2 training)</t>
  </si>
  <si>
    <t>1 provider for every 25 members 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</si>
</sst>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0" borderId="5" xfId="0" applyFont="1" applyBorder="1" applyAlignment="1">
      <alignment horizontal="lef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0" borderId="0" xfId="0" applyFont="1" applyAlignment="1">
      <alignment horizontal="left" vertical="center" wrapText="1"/>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5" fillId="0" borderId="7" xfId="0" applyFont="1" applyBorder="1" applyAlignment="1">
      <alignment horizontal="left" vertical="center"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9" activePane="bottomLeft" state="frozen"/>
      <selection pane="bottomLeft"/>
    </sheetView>
  </sheetViews>
  <sheetFormatPr defaultColWidth="14.42578125" defaultRowHeight="15" customHeight="1" x14ac:dyDescent="0.2"/>
  <cols>
    <col min="1" max="1" width="41.42578125" style="98" customWidth="1"/>
    <col min="2" max="2" width="100.7109375" style="106" customWidth="1"/>
    <col min="3" max="788" width="14.42578125" style="2"/>
    <col min="789" max="16384" width="14.42578125" style="38"/>
  </cols>
  <sheetData>
    <row r="1" spans="1:788" s="2" customFormat="1" ht="64.900000000000006" customHeight="1" x14ac:dyDescent="0.3">
      <c r="A1" s="40" t="s">
        <v>237</v>
      </c>
      <c r="B1" s="120"/>
    </row>
    <row r="2" spans="1:788" s="36" customFormat="1" ht="24" customHeight="1" thickBot="1" x14ac:dyDescent="0.35">
      <c r="A2" s="35" t="s">
        <v>209</v>
      </c>
      <c r="B2" s="122"/>
    </row>
    <row r="3" spans="1:788" s="37" customFormat="1" ht="21" customHeight="1" x14ac:dyDescent="0.2">
      <c r="A3" s="107" t="s">
        <v>199</v>
      </c>
      <c r="B3" s="12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x14ac:dyDescent="0.2">
      <c r="A4" s="97" t="s">
        <v>560</v>
      </c>
      <c r="B4" s="101" t="s">
        <v>653</v>
      </c>
    </row>
    <row r="5" spans="1:788" ht="198" customHeight="1" x14ac:dyDescent="0.2">
      <c r="A5" s="97" t="s">
        <v>210</v>
      </c>
      <c r="B5" s="100" t="s">
        <v>544</v>
      </c>
    </row>
    <row r="6" spans="1:788" ht="66" customHeight="1" x14ac:dyDescent="0.2">
      <c r="A6" s="215" t="s">
        <v>211</v>
      </c>
      <c r="B6" s="224" t="s">
        <v>654</v>
      </c>
    </row>
    <row r="7" spans="1:788" ht="123.6" customHeight="1" x14ac:dyDescent="0.2">
      <c r="A7" s="217" t="s">
        <v>570</v>
      </c>
      <c r="B7" s="101" t="s">
        <v>655</v>
      </c>
    </row>
    <row r="8" spans="1:788" ht="80.45" customHeight="1" x14ac:dyDescent="0.2">
      <c r="A8" s="216" t="s">
        <v>200</v>
      </c>
      <c r="B8" s="101" t="s">
        <v>213</v>
      </c>
    </row>
    <row r="9" spans="1:788" s="39" customFormat="1" ht="31.5" x14ac:dyDescent="0.25">
      <c r="A9" s="108" t="s">
        <v>212</v>
      </c>
      <c r="B9" s="273" t="s">
        <v>656</v>
      </c>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c r="IT9" s="68"/>
      <c r="IU9" s="68"/>
      <c r="IV9" s="68"/>
      <c r="IW9" s="68"/>
      <c r="IX9" s="68"/>
      <c r="IY9" s="68"/>
      <c r="IZ9" s="68"/>
      <c r="JA9" s="68"/>
      <c r="JB9" s="68"/>
      <c r="JC9" s="68"/>
      <c r="JD9" s="68"/>
      <c r="JE9" s="68"/>
      <c r="JF9" s="68"/>
      <c r="JG9" s="68"/>
      <c r="JH9" s="68"/>
      <c r="JI9" s="68"/>
      <c r="JJ9" s="68"/>
      <c r="JK9" s="68"/>
      <c r="JL9" s="68"/>
      <c r="JM9" s="68"/>
      <c r="JN9" s="68"/>
      <c r="JO9" s="68"/>
      <c r="JP9" s="68"/>
      <c r="JQ9" s="68"/>
      <c r="JR9" s="68"/>
      <c r="JS9" s="68"/>
      <c r="JT9" s="68"/>
      <c r="JU9" s="68"/>
      <c r="JV9" s="68"/>
      <c r="JW9" s="68"/>
      <c r="JX9" s="68"/>
      <c r="JY9" s="68"/>
      <c r="JZ9" s="68"/>
      <c r="KA9" s="68"/>
      <c r="KB9" s="68"/>
      <c r="KC9" s="68"/>
      <c r="KD9" s="68"/>
      <c r="KE9" s="68"/>
      <c r="KF9" s="68"/>
      <c r="KG9" s="68"/>
      <c r="KH9" s="68"/>
      <c r="KI9" s="68"/>
      <c r="KJ9" s="68"/>
      <c r="KK9" s="68"/>
      <c r="KL9" s="68"/>
      <c r="KM9" s="68"/>
      <c r="KN9" s="68"/>
      <c r="KO9" s="68"/>
      <c r="KP9" s="68"/>
      <c r="KQ9" s="68"/>
      <c r="KR9" s="68"/>
      <c r="KS9" s="68"/>
      <c r="KT9" s="68"/>
      <c r="KU9" s="68"/>
      <c r="KV9" s="68"/>
      <c r="KW9" s="68"/>
      <c r="KX9" s="68"/>
      <c r="KY9" s="68"/>
      <c r="KZ9" s="68"/>
      <c r="LA9" s="68"/>
      <c r="LB9" s="68"/>
      <c r="LC9" s="68"/>
      <c r="LD9" s="68"/>
      <c r="LE9" s="68"/>
      <c r="LF9" s="68"/>
      <c r="LG9" s="68"/>
      <c r="LH9" s="68"/>
      <c r="LI9" s="68"/>
      <c r="LJ9" s="68"/>
      <c r="LK9" s="68"/>
      <c r="LL9" s="68"/>
      <c r="LM9" s="68"/>
      <c r="LN9" s="68"/>
      <c r="LO9" s="68"/>
      <c r="LP9" s="68"/>
      <c r="LQ9" s="68"/>
      <c r="LR9" s="68"/>
      <c r="LS9" s="68"/>
      <c r="LT9" s="68"/>
      <c r="LU9" s="68"/>
      <c r="LV9" s="68"/>
      <c r="LW9" s="68"/>
      <c r="LX9" s="68"/>
      <c r="LY9" s="68"/>
      <c r="LZ9" s="68"/>
      <c r="MA9" s="68"/>
      <c r="MB9" s="68"/>
      <c r="MC9" s="68"/>
      <c r="MD9" s="68"/>
      <c r="ME9" s="68"/>
      <c r="MF9" s="68"/>
      <c r="MG9" s="68"/>
      <c r="MH9" s="68"/>
      <c r="MI9" s="68"/>
      <c r="MJ9" s="68"/>
      <c r="MK9" s="68"/>
      <c r="ML9" s="68"/>
      <c r="MM9" s="68"/>
      <c r="MN9" s="68"/>
      <c r="MO9" s="68"/>
      <c r="MP9" s="68"/>
      <c r="MQ9" s="68"/>
      <c r="MR9" s="68"/>
      <c r="MS9" s="68"/>
      <c r="MT9" s="68"/>
      <c r="MU9" s="68"/>
      <c r="MV9" s="68"/>
      <c r="MW9" s="68"/>
      <c r="MX9" s="68"/>
      <c r="MY9" s="68"/>
      <c r="MZ9" s="68"/>
      <c r="NA9" s="68"/>
      <c r="NB9" s="68"/>
      <c r="NC9" s="68"/>
      <c r="ND9" s="68"/>
      <c r="NE9" s="68"/>
      <c r="NF9" s="68"/>
      <c r="NG9" s="68"/>
      <c r="NH9" s="68"/>
      <c r="NI9" s="68"/>
      <c r="NJ9" s="68"/>
      <c r="NK9" s="68"/>
      <c r="NL9" s="68"/>
      <c r="NM9" s="68"/>
      <c r="NN9" s="68"/>
      <c r="NO9" s="68"/>
      <c r="NP9" s="68"/>
      <c r="NQ9" s="68"/>
      <c r="NR9" s="68"/>
      <c r="NS9" s="68"/>
      <c r="NT9" s="68"/>
      <c r="NU9" s="68"/>
      <c r="NV9" s="68"/>
      <c r="NW9" s="68"/>
      <c r="NX9" s="68"/>
      <c r="NY9" s="68"/>
      <c r="NZ9" s="68"/>
      <c r="OA9" s="68"/>
      <c r="OB9" s="68"/>
      <c r="OC9" s="68"/>
      <c r="OD9" s="68"/>
      <c r="OE9" s="68"/>
      <c r="OF9" s="68"/>
      <c r="OG9" s="68"/>
      <c r="OH9" s="68"/>
      <c r="OI9" s="68"/>
      <c r="OJ9" s="68"/>
      <c r="OK9" s="68"/>
      <c r="OL9" s="68"/>
      <c r="OM9" s="68"/>
      <c r="ON9" s="68"/>
      <c r="OO9" s="68"/>
      <c r="OP9" s="68"/>
      <c r="OQ9" s="68"/>
      <c r="OR9" s="68"/>
      <c r="OS9" s="68"/>
      <c r="OT9" s="68"/>
      <c r="OU9" s="68"/>
      <c r="OV9" s="68"/>
      <c r="OW9" s="68"/>
      <c r="OX9" s="68"/>
      <c r="OY9" s="68"/>
      <c r="OZ9" s="68"/>
      <c r="PA9" s="68"/>
      <c r="PB9" s="68"/>
      <c r="PC9" s="68"/>
      <c r="PD9" s="68"/>
      <c r="PE9" s="68"/>
      <c r="PF9" s="68"/>
      <c r="PG9" s="68"/>
      <c r="PH9" s="68"/>
      <c r="PI9" s="68"/>
      <c r="PJ9" s="68"/>
      <c r="PK9" s="68"/>
      <c r="PL9" s="68"/>
      <c r="PM9" s="68"/>
      <c r="PN9" s="68"/>
      <c r="PO9" s="68"/>
      <c r="PP9" s="68"/>
      <c r="PQ9" s="68"/>
      <c r="PR9" s="68"/>
      <c r="PS9" s="68"/>
      <c r="PT9" s="68"/>
      <c r="PU9" s="68"/>
      <c r="PV9" s="68"/>
      <c r="PW9" s="68"/>
      <c r="PX9" s="68"/>
      <c r="PY9" s="68"/>
      <c r="PZ9" s="68"/>
      <c r="QA9" s="68"/>
      <c r="QB9" s="68"/>
      <c r="QC9" s="68"/>
      <c r="QD9" s="68"/>
      <c r="QE9" s="68"/>
      <c r="QF9" s="68"/>
      <c r="QG9" s="68"/>
      <c r="QH9" s="68"/>
      <c r="QI9" s="68"/>
      <c r="QJ9" s="68"/>
      <c r="QK9" s="68"/>
      <c r="QL9" s="68"/>
      <c r="QM9" s="68"/>
      <c r="QN9" s="68"/>
      <c r="QO9" s="68"/>
      <c r="QP9" s="68"/>
      <c r="QQ9" s="68"/>
      <c r="QR9" s="68"/>
      <c r="QS9" s="68"/>
      <c r="QT9" s="68"/>
      <c r="QU9" s="68"/>
      <c r="QV9" s="68"/>
      <c r="QW9" s="68"/>
      <c r="QX9" s="68"/>
      <c r="QY9" s="68"/>
      <c r="QZ9" s="68"/>
      <c r="RA9" s="68"/>
      <c r="RB9" s="68"/>
      <c r="RC9" s="68"/>
      <c r="RD9" s="68"/>
      <c r="RE9" s="68"/>
      <c r="RF9" s="68"/>
      <c r="RG9" s="68"/>
      <c r="RH9" s="68"/>
      <c r="RI9" s="68"/>
      <c r="RJ9" s="68"/>
      <c r="RK9" s="68"/>
      <c r="RL9" s="68"/>
      <c r="RM9" s="68"/>
      <c r="RN9" s="68"/>
      <c r="RO9" s="68"/>
      <c r="RP9" s="68"/>
      <c r="RQ9" s="68"/>
      <c r="RR9" s="68"/>
      <c r="RS9" s="68"/>
      <c r="RT9" s="68"/>
      <c r="RU9" s="68"/>
      <c r="RV9" s="68"/>
      <c r="RW9" s="68"/>
      <c r="RX9" s="68"/>
      <c r="RY9" s="68"/>
      <c r="RZ9" s="68"/>
      <c r="SA9" s="68"/>
      <c r="SB9" s="68"/>
      <c r="SC9" s="68"/>
      <c r="SD9" s="68"/>
      <c r="SE9" s="68"/>
      <c r="SF9" s="68"/>
      <c r="SG9" s="68"/>
      <c r="SH9" s="68"/>
      <c r="SI9" s="68"/>
      <c r="SJ9" s="68"/>
      <c r="SK9" s="68"/>
      <c r="SL9" s="68"/>
      <c r="SM9" s="68"/>
      <c r="SN9" s="68"/>
      <c r="SO9" s="68"/>
      <c r="SP9" s="68"/>
      <c r="SQ9" s="68"/>
      <c r="SR9" s="68"/>
      <c r="SS9" s="68"/>
      <c r="ST9" s="68"/>
      <c r="SU9" s="68"/>
      <c r="SV9" s="68"/>
      <c r="SW9" s="68"/>
      <c r="SX9" s="68"/>
      <c r="SY9" s="68"/>
      <c r="SZ9" s="68"/>
      <c r="TA9" s="68"/>
      <c r="TB9" s="68"/>
      <c r="TC9" s="68"/>
      <c r="TD9" s="68"/>
      <c r="TE9" s="68"/>
      <c r="TF9" s="68"/>
      <c r="TG9" s="68"/>
      <c r="TH9" s="68"/>
      <c r="TI9" s="68"/>
      <c r="TJ9" s="68"/>
      <c r="TK9" s="68"/>
      <c r="TL9" s="68"/>
      <c r="TM9" s="68"/>
      <c r="TN9" s="68"/>
      <c r="TO9" s="68"/>
      <c r="TP9" s="68"/>
      <c r="TQ9" s="68"/>
      <c r="TR9" s="68"/>
      <c r="TS9" s="68"/>
      <c r="TT9" s="68"/>
      <c r="TU9" s="68"/>
      <c r="TV9" s="68"/>
      <c r="TW9" s="68"/>
      <c r="TX9" s="68"/>
      <c r="TY9" s="68"/>
      <c r="TZ9" s="68"/>
      <c r="UA9" s="68"/>
      <c r="UB9" s="68"/>
      <c r="UC9" s="68"/>
      <c r="UD9" s="68"/>
      <c r="UE9" s="68"/>
      <c r="UF9" s="68"/>
      <c r="UG9" s="68"/>
      <c r="UH9" s="68"/>
      <c r="UI9" s="68"/>
      <c r="UJ9" s="68"/>
      <c r="UK9" s="68"/>
      <c r="UL9" s="68"/>
      <c r="UM9" s="68"/>
      <c r="UN9" s="68"/>
      <c r="UO9" s="68"/>
      <c r="UP9" s="68"/>
      <c r="UQ9" s="68"/>
      <c r="UR9" s="68"/>
      <c r="US9" s="68"/>
      <c r="UT9" s="68"/>
      <c r="UU9" s="68"/>
      <c r="UV9" s="68"/>
      <c r="UW9" s="68"/>
      <c r="UX9" s="68"/>
      <c r="UY9" s="68"/>
      <c r="UZ9" s="68"/>
      <c r="VA9" s="68"/>
      <c r="VB9" s="68"/>
      <c r="VC9" s="68"/>
      <c r="VD9" s="68"/>
      <c r="VE9" s="68"/>
      <c r="VF9" s="68"/>
      <c r="VG9" s="68"/>
      <c r="VH9" s="68"/>
      <c r="VI9" s="68"/>
      <c r="VJ9" s="68"/>
      <c r="VK9" s="68"/>
      <c r="VL9" s="68"/>
      <c r="VM9" s="68"/>
      <c r="VN9" s="68"/>
      <c r="VO9" s="68"/>
      <c r="VP9" s="68"/>
      <c r="VQ9" s="68"/>
      <c r="VR9" s="68"/>
      <c r="VS9" s="68"/>
      <c r="VT9" s="68"/>
      <c r="VU9" s="68"/>
      <c r="VV9" s="68"/>
      <c r="VW9" s="68"/>
      <c r="VX9" s="68"/>
      <c r="VY9" s="68"/>
      <c r="VZ9" s="68"/>
      <c r="WA9" s="68"/>
      <c r="WB9" s="68"/>
      <c r="WC9" s="68"/>
      <c r="WD9" s="68"/>
      <c r="WE9" s="68"/>
      <c r="WF9" s="68"/>
      <c r="WG9" s="68"/>
      <c r="WH9" s="68"/>
      <c r="WI9" s="68"/>
      <c r="WJ9" s="68"/>
      <c r="WK9" s="68"/>
      <c r="WL9" s="68"/>
      <c r="WM9" s="68"/>
      <c r="WN9" s="68"/>
      <c r="WO9" s="68"/>
      <c r="WP9" s="68"/>
      <c r="WQ9" s="68"/>
      <c r="WR9" s="68"/>
      <c r="WS9" s="68"/>
      <c r="WT9" s="68"/>
      <c r="WU9" s="68"/>
      <c r="WV9" s="68"/>
      <c r="WW9" s="68"/>
      <c r="WX9" s="68"/>
      <c r="WY9" s="68"/>
      <c r="WZ9" s="68"/>
      <c r="XA9" s="68"/>
      <c r="XB9" s="68"/>
      <c r="XC9" s="68"/>
      <c r="XD9" s="68"/>
      <c r="XE9" s="68"/>
      <c r="XF9" s="68"/>
      <c r="XG9" s="68"/>
      <c r="XH9" s="68"/>
      <c r="XI9" s="68"/>
      <c r="XJ9" s="68"/>
      <c r="XK9" s="68"/>
      <c r="XL9" s="68"/>
      <c r="XM9" s="68"/>
      <c r="XN9" s="68"/>
      <c r="XO9" s="68"/>
      <c r="XP9" s="68"/>
      <c r="XQ9" s="68"/>
      <c r="XR9" s="68"/>
      <c r="XS9" s="68"/>
      <c r="XT9" s="68"/>
      <c r="XU9" s="68"/>
      <c r="XV9" s="68"/>
      <c r="XW9" s="68"/>
      <c r="XX9" s="68"/>
      <c r="XY9" s="68"/>
      <c r="XZ9" s="68"/>
      <c r="YA9" s="68"/>
      <c r="YB9" s="68"/>
      <c r="YC9" s="68"/>
      <c r="YD9" s="68"/>
      <c r="YE9" s="68"/>
      <c r="YF9" s="68"/>
      <c r="YG9" s="68"/>
      <c r="YH9" s="68"/>
      <c r="YI9" s="68"/>
      <c r="YJ9" s="68"/>
      <c r="YK9" s="68"/>
      <c r="YL9" s="68"/>
      <c r="YM9" s="68"/>
      <c r="YN9" s="68"/>
      <c r="YO9" s="68"/>
      <c r="YP9" s="68"/>
      <c r="YQ9" s="68"/>
      <c r="YR9" s="68"/>
      <c r="YS9" s="68"/>
      <c r="YT9" s="68"/>
      <c r="YU9" s="68"/>
      <c r="YV9" s="68"/>
      <c r="YW9" s="68"/>
      <c r="YX9" s="68"/>
      <c r="YY9" s="68"/>
      <c r="YZ9" s="68"/>
      <c r="ZA9" s="68"/>
      <c r="ZB9" s="68"/>
      <c r="ZC9" s="68"/>
      <c r="ZD9" s="68"/>
      <c r="ZE9" s="68"/>
      <c r="ZF9" s="68"/>
      <c r="ZG9" s="68"/>
      <c r="ZH9" s="68"/>
      <c r="ZI9" s="68"/>
      <c r="ZJ9" s="68"/>
      <c r="ZK9" s="68"/>
      <c r="ZL9" s="68"/>
      <c r="ZM9" s="68"/>
      <c r="ZN9" s="68"/>
      <c r="ZO9" s="68"/>
      <c r="ZP9" s="68"/>
      <c r="ZQ9" s="68"/>
      <c r="ZR9" s="68"/>
      <c r="ZS9" s="68"/>
      <c r="ZT9" s="68"/>
      <c r="ZU9" s="68"/>
      <c r="ZV9" s="68"/>
      <c r="ZW9" s="68"/>
      <c r="ZX9" s="68"/>
      <c r="ZY9" s="68"/>
      <c r="ZZ9" s="68"/>
      <c r="AAA9" s="68"/>
      <c r="AAB9" s="68"/>
      <c r="AAC9" s="68"/>
      <c r="AAD9" s="68"/>
      <c r="AAE9" s="68"/>
      <c r="AAF9" s="68"/>
      <c r="AAG9" s="68"/>
      <c r="AAH9" s="68"/>
      <c r="AAI9" s="68"/>
      <c r="AAJ9" s="68"/>
      <c r="AAK9" s="68"/>
      <c r="AAL9" s="68"/>
      <c r="AAM9" s="68"/>
      <c r="AAN9" s="68"/>
      <c r="AAO9" s="68"/>
      <c r="AAP9" s="68"/>
      <c r="AAQ9" s="68"/>
      <c r="AAR9" s="68"/>
      <c r="AAS9" s="68"/>
      <c r="AAT9" s="68"/>
      <c r="AAU9" s="68"/>
      <c r="AAV9" s="68"/>
      <c r="AAW9" s="68"/>
      <c r="AAX9" s="68"/>
      <c r="AAY9" s="68"/>
      <c r="AAZ9" s="68"/>
      <c r="ABA9" s="68"/>
      <c r="ABB9" s="68"/>
      <c r="ABC9" s="68"/>
      <c r="ABD9" s="68"/>
      <c r="ABE9" s="68"/>
      <c r="ABF9" s="68"/>
      <c r="ABG9" s="68"/>
      <c r="ABH9" s="68"/>
      <c r="ABI9" s="68"/>
      <c r="ABJ9" s="68"/>
      <c r="ABK9" s="68"/>
      <c r="ABL9" s="68"/>
      <c r="ABM9" s="68"/>
      <c r="ABN9" s="68"/>
      <c r="ABO9" s="68"/>
      <c r="ABP9" s="68"/>
      <c r="ABQ9" s="68"/>
      <c r="ABR9" s="68"/>
      <c r="ABS9" s="68"/>
      <c r="ABT9" s="68"/>
      <c r="ABU9" s="68"/>
      <c r="ABV9" s="68"/>
      <c r="ABW9" s="68"/>
      <c r="ABX9" s="68"/>
      <c r="ABY9" s="68"/>
      <c r="ABZ9" s="68"/>
      <c r="ACA9" s="68"/>
      <c r="ACB9" s="68"/>
      <c r="ACC9" s="68"/>
      <c r="ACD9" s="68"/>
      <c r="ACE9" s="68"/>
      <c r="ACF9" s="68"/>
      <c r="ACG9" s="68"/>
      <c r="ACH9" s="68"/>
      <c r="ACI9" s="68"/>
      <c r="ACJ9" s="68"/>
      <c r="ACK9" s="68"/>
      <c r="ACL9" s="68"/>
      <c r="ACM9" s="68"/>
      <c r="ACN9" s="68"/>
      <c r="ACO9" s="68"/>
      <c r="ACP9" s="68"/>
      <c r="ACQ9" s="68"/>
      <c r="ACR9" s="68"/>
      <c r="ACS9" s="68"/>
      <c r="ACT9" s="68"/>
      <c r="ACU9" s="68"/>
      <c r="ACV9" s="68"/>
      <c r="ACW9" s="68"/>
      <c r="ACX9" s="68"/>
      <c r="ACY9" s="68"/>
      <c r="ACZ9" s="68"/>
      <c r="ADA9" s="68"/>
      <c r="ADB9" s="68"/>
      <c r="ADC9" s="68"/>
      <c r="ADD9" s="68"/>
      <c r="ADE9" s="68"/>
      <c r="ADF9" s="68"/>
      <c r="ADG9" s="68"/>
      <c r="ADH9" s="68"/>
    </row>
    <row r="10" spans="1:788" ht="31.5" x14ac:dyDescent="0.2">
      <c r="A10" s="97" t="s">
        <v>201</v>
      </c>
      <c r="B10" s="115" t="s">
        <v>649</v>
      </c>
    </row>
    <row r="11" spans="1:788" ht="26.1" customHeight="1" x14ac:dyDescent="0.2">
      <c r="A11" s="109"/>
      <c r="B11" s="116"/>
    </row>
    <row r="12" spans="1:788" ht="21" customHeight="1" x14ac:dyDescent="0.2">
      <c r="A12" s="110" t="s">
        <v>202</v>
      </c>
      <c r="B12" s="117"/>
    </row>
    <row r="13" spans="1:788" ht="53.45" customHeight="1" x14ac:dyDescent="0.2">
      <c r="A13" s="279" t="s">
        <v>223</v>
      </c>
      <c r="B13" s="280"/>
    </row>
    <row r="14" spans="1:788" ht="24" customHeight="1" x14ac:dyDescent="0.2">
      <c r="A14" s="111" t="s">
        <v>203</v>
      </c>
      <c r="B14" s="118" t="s">
        <v>204</v>
      </c>
    </row>
    <row r="15" spans="1:788" ht="24" customHeight="1" x14ac:dyDescent="0.2">
      <c r="A15" s="112" t="s">
        <v>4</v>
      </c>
      <c r="B15" s="119" t="s">
        <v>542</v>
      </c>
    </row>
    <row r="16" spans="1:788" ht="24" customHeight="1" x14ac:dyDescent="0.2">
      <c r="A16" s="112" t="s">
        <v>220</v>
      </c>
      <c r="B16" s="119" t="s">
        <v>221</v>
      </c>
    </row>
    <row r="17" spans="1:2" ht="24" customHeight="1" x14ac:dyDescent="0.2">
      <c r="A17" s="112" t="s">
        <v>543</v>
      </c>
      <c r="B17" s="119" t="s">
        <v>222</v>
      </c>
    </row>
    <row r="18" spans="1:2" ht="24" customHeight="1" x14ac:dyDescent="0.2">
      <c r="A18" s="112" t="s">
        <v>502</v>
      </c>
      <c r="B18" s="119" t="s">
        <v>658</v>
      </c>
    </row>
    <row r="19" spans="1:2" ht="24" customHeight="1" x14ac:dyDescent="0.2">
      <c r="A19" s="112" t="s">
        <v>657</v>
      </c>
      <c r="B19" s="119" t="s">
        <v>659</v>
      </c>
    </row>
    <row r="20" spans="1:2" ht="21" customHeight="1" x14ac:dyDescent="0.2">
      <c r="A20" s="110" t="s">
        <v>205</v>
      </c>
      <c r="B20" s="117"/>
    </row>
    <row r="21" spans="1:2" ht="148.9" customHeight="1" x14ac:dyDescent="0.2">
      <c r="A21" s="113" t="s">
        <v>206</v>
      </c>
      <c r="B21" s="100" t="s">
        <v>557</v>
      </c>
    </row>
    <row r="22" spans="1:2" ht="42.6" customHeight="1" x14ac:dyDescent="0.2">
      <c r="A22" s="114" t="s">
        <v>207</v>
      </c>
      <c r="B22" s="100" t="s">
        <v>208</v>
      </c>
    </row>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activeCell="D20" sqref="D20"/>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8" customFormat="1" ht="20.25" x14ac:dyDescent="0.3">
      <c r="A1" s="75" t="s">
        <v>585</v>
      </c>
      <c r="B1" s="75"/>
      <c r="C1" s="76"/>
      <c r="D1" s="77"/>
      <c r="E1" s="75" t="s">
        <v>401</v>
      </c>
      <c r="F1" s="75" t="s">
        <v>402</v>
      </c>
      <c r="G1" s="75" t="s">
        <v>403</v>
      </c>
      <c r="H1" s="75" t="s">
        <v>404</v>
      </c>
      <c r="I1" s="75" t="s">
        <v>405</v>
      </c>
      <c r="J1" s="75" t="s">
        <v>406</v>
      </c>
      <c r="K1" s="75" t="s">
        <v>407</v>
      </c>
      <c r="L1" s="75" t="s">
        <v>408</v>
      </c>
      <c r="M1" s="75" t="s">
        <v>409</v>
      </c>
      <c r="N1" s="75" t="s">
        <v>410</v>
      </c>
      <c r="O1" s="75" t="s">
        <v>411</v>
      </c>
      <c r="P1" s="75" t="s">
        <v>412</v>
      </c>
      <c r="Q1" s="75" t="s">
        <v>413</v>
      </c>
      <c r="R1" s="75" t="s">
        <v>414</v>
      </c>
      <c r="S1" s="75" t="s">
        <v>415</v>
      </c>
      <c r="T1" s="75" t="s">
        <v>416</v>
      </c>
      <c r="U1" s="75" t="s">
        <v>417</v>
      </c>
      <c r="V1" s="75" t="s">
        <v>418</v>
      </c>
      <c r="W1" s="75" t="s">
        <v>419</v>
      </c>
      <c r="X1" s="75" t="s">
        <v>420</v>
      </c>
      <c r="Y1" s="75" t="s">
        <v>421</v>
      </c>
      <c r="Z1" s="75" t="s">
        <v>422</v>
      </c>
      <c r="AA1" s="75" t="s">
        <v>423</v>
      </c>
      <c r="AB1" s="75" t="s">
        <v>424</v>
      </c>
      <c r="AC1" s="75" t="s">
        <v>425</v>
      </c>
      <c r="AD1" s="75" t="s">
        <v>426</v>
      </c>
      <c r="AE1" s="75" t="s">
        <v>427</v>
      </c>
      <c r="AF1" s="75" t="s">
        <v>428</v>
      </c>
      <c r="AG1" s="75" t="s">
        <v>429</v>
      </c>
      <c r="AH1" s="75" t="s">
        <v>430</v>
      </c>
      <c r="AI1" s="75" t="s">
        <v>431</v>
      </c>
      <c r="AJ1" s="75" t="s">
        <v>432</v>
      </c>
      <c r="AK1" s="75" t="s">
        <v>433</v>
      </c>
      <c r="AL1" s="75" t="s">
        <v>434</v>
      </c>
      <c r="AM1" s="75" t="s">
        <v>435</v>
      </c>
      <c r="AN1" s="75" t="s">
        <v>436</v>
      </c>
      <c r="AO1" s="75" t="s">
        <v>437</v>
      </c>
      <c r="AP1" s="75" t="s">
        <v>438</v>
      </c>
      <c r="AQ1" s="75" t="s">
        <v>439</v>
      </c>
      <c r="AR1" s="75" t="s">
        <v>440</v>
      </c>
      <c r="AS1" s="75" t="s">
        <v>441</v>
      </c>
      <c r="AT1" s="75" t="s">
        <v>442</v>
      </c>
      <c r="AU1" s="75" t="s">
        <v>443</v>
      </c>
      <c r="AV1" s="75" t="s">
        <v>444</v>
      </c>
      <c r="AW1" s="75" t="s">
        <v>445</v>
      </c>
      <c r="AX1" s="75" t="s">
        <v>446</v>
      </c>
      <c r="AY1" s="75" t="s">
        <v>447</v>
      </c>
      <c r="AZ1" s="75" t="s">
        <v>448</v>
      </c>
      <c r="BA1" s="75" t="s">
        <v>449</v>
      </c>
      <c r="BB1" s="75" t="s">
        <v>450</v>
      </c>
      <c r="BC1" s="75" t="s">
        <v>451</v>
      </c>
      <c r="BD1" s="75" t="s">
        <v>452</v>
      </c>
      <c r="BE1" s="75" t="s">
        <v>453</v>
      </c>
      <c r="BF1" s="75" t="s">
        <v>454</v>
      </c>
      <c r="BG1" s="75" t="s">
        <v>455</v>
      </c>
      <c r="BH1" s="75" t="s">
        <v>456</v>
      </c>
      <c r="BI1" s="75" t="s">
        <v>457</v>
      </c>
      <c r="BJ1" s="75" t="s">
        <v>458</v>
      </c>
      <c r="BK1" s="75" t="s">
        <v>459</v>
      </c>
      <c r="BL1" s="75" t="s">
        <v>460</v>
      </c>
      <c r="BM1" s="75" t="s">
        <v>461</v>
      </c>
      <c r="BN1" s="75" t="s">
        <v>462</v>
      </c>
      <c r="BO1" s="75" t="s">
        <v>463</v>
      </c>
      <c r="BP1" s="75" t="s">
        <v>464</v>
      </c>
      <c r="BQ1" s="75" t="s">
        <v>465</v>
      </c>
      <c r="BR1" s="75" t="s">
        <v>466</v>
      </c>
      <c r="BS1" s="75" t="s">
        <v>467</v>
      </c>
      <c r="BT1" s="75" t="s">
        <v>468</v>
      </c>
      <c r="BU1" s="75" t="s">
        <v>469</v>
      </c>
      <c r="BV1" s="75" t="s">
        <v>470</v>
      </c>
      <c r="BW1" s="75" t="s">
        <v>471</v>
      </c>
      <c r="BX1" s="75" t="s">
        <v>472</v>
      </c>
      <c r="BY1" s="75" t="s">
        <v>473</v>
      </c>
      <c r="BZ1" s="75" t="s">
        <v>474</v>
      </c>
      <c r="CA1" s="75" t="s">
        <v>475</v>
      </c>
      <c r="CB1" s="75" t="s">
        <v>476</v>
      </c>
      <c r="CC1" s="75" t="s">
        <v>477</v>
      </c>
      <c r="CD1" s="75" t="s">
        <v>478</v>
      </c>
      <c r="CE1" s="75" t="s">
        <v>479</v>
      </c>
      <c r="CF1" s="75" t="s">
        <v>480</v>
      </c>
      <c r="CG1" s="75" t="s">
        <v>481</v>
      </c>
      <c r="CH1" s="75" t="s">
        <v>482</v>
      </c>
      <c r="CI1" s="75" t="s">
        <v>483</v>
      </c>
      <c r="CJ1" s="75" t="s">
        <v>484</v>
      </c>
      <c r="CK1" s="75" t="s">
        <v>485</v>
      </c>
      <c r="CL1" s="75" t="s">
        <v>486</v>
      </c>
      <c r="CM1" s="75" t="s">
        <v>487</v>
      </c>
      <c r="CN1" s="75" t="s">
        <v>488</v>
      </c>
      <c r="CO1" s="75" t="s">
        <v>489</v>
      </c>
      <c r="CP1" s="75" t="s">
        <v>490</v>
      </c>
      <c r="CQ1" s="75" t="s">
        <v>491</v>
      </c>
      <c r="CR1" s="75" t="s">
        <v>492</v>
      </c>
      <c r="CS1" s="75" t="s">
        <v>493</v>
      </c>
      <c r="CT1" s="75" t="s">
        <v>494</v>
      </c>
      <c r="CU1" s="75" t="s">
        <v>495</v>
      </c>
      <c r="CV1" s="75" t="s">
        <v>496</v>
      </c>
      <c r="CW1" s="75" t="s">
        <v>497</v>
      </c>
      <c r="CX1" s="75" t="s">
        <v>498</v>
      </c>
      <c r="CY1" s="75" t="s">
        <v>499</v>
      </c>
      <c r="CZ1" s="75" t="s">
        <v>500</v>
      </c>
    </row>
    <row r="2" spans="1:104" ht="28.5" customHeight="1" x14ac:dyDescent="0.3">
      <c r="A2" s="24" t="s">
        <v>672</v>
      </c>
      <c r="C2" s="24"/>
      <c r="D2" s="1"/>
    </row>
    <row r="3" spans="1:104" ht="31.15" customHeight="1" x14ac:dyDescent="0.2">
      <c r="A3" s="301" t="s">
        <v>673</v>
      </c>
      <c r="B3" s="302"/>
      <c r="C3" s="302"/>
      <c r="D3" s="58"/>
    </row>
    <row r="4" spans="1:104" ht="15" x14ac:dyDescent="0.2">
      <c r="A4" s="55" t="s">
        <v>0</v>
      </c>
      <c r="B4" s="56" t="s">
        <v>1</v>
      </c>
      <c r="C4" s="56" t="s">
        <v>5</v>
      </c>
      <c r="D4" s="89" t="str">
        <f>IF('I_State and program information'!E30="","[Plan 6]",'I_State and program information'!E30)</f>
        <v>[Plan 6]</v>
      </c>
    </row>
    <row r="5" spans="1:104" ht="57" x14ac:dyDescent="0.2">
      <c r="A5" s="16" t="s">
        <v>579</v>
      </c>
      <c r="B5" s="84" t="s">
        <v>118</v>
      </c>
      <c r="C5" s="15" t="s">
        <v>273</v>
      </c>
      <c r="D5" s="57"/>
    </row>
    <row r="6" spans="1:104" ht="15" customHeight="1" x14ac:dyDescent="0.2">
      <c r="A6" s="62"/>
      <c r="B6" s="62"/>
      <c r="C6" s="62"/>
      <c r="D6" s="62"/>
    </row>
    <row r="7" spans="1:104" ht="15" customHeight="1" x14ac:dyDescent="0.2">
      <c r="A7" s="263" t="s">
        <v>644</v>
      </c>
      <c r="B7" s="62"/>
      <c r="C7" s="62"/>
      <c r="D7" s="62"/>
    </row>
    <row r="8" spans="1:104" ht="15" customHeight="1" x14ac:dyDescent="0.2">
      <c r="A8" s="259" t="s">
        <v>674</v>
      </c>
      <c r="B8" s="62"/>
      <c r="C8" s="62"/>
      <c r="D8" s="62"/>
    </row>
    <row r="9" spans="1:104" ht="35.450000000000003" customHeight="1" x14ac:dyDescent="0.3">
      <c r="A9" s="24" t="s">
        <v>647</v>
      </c>
      <c r="B9" s="24"/>
      <c r="D9" s="2"/>
    </row>
    <row r="10" spans="1:104" ht="39.6" customHeight="1" x14ac:dyDescent="0.2">
      <c r="A10" s="282" t="s">
        <v>586</v>
      </c>
      <c r="B10" s="283"/>
      <c r="C10" s="283"/>
      <c r="D10" s="230"/>
    </row>
    <row r="11" spans="1:104" ht="90" x14ac:dyDescent="0.2">
      <c r="A11" s="49" t="s">
        <v>0</v>
      </c>
      <c r="B11" s="47" t="s">
        <v>1</v>
      </c>
      <c r="C11" s="47" t="s">
        <v>5</v>
      </c>
      <c r="D11" s="244" t="s">
        <v>65</v>
      </c>
      <c r="E11" s="240" t="str">
        <f>"Standard #1:"&amp;CHAR(10)&amp;CHAR(10)&amp;IF('II_Program-level standards'!E7="","",'II_Program-level standards'!E7&amp;"; "&amp;CHAR(10)&amp;'II_Program-level standards'!E9&amp;"; "&amp;CHAR(10)&amp;'II_Program-level standards'!E14&amp;"; "&amp;CHAR(10)&amp;'II_Program-level standards'!E15)</f>
        <v>Standard #1:
Mental health; 
Provider to enrollee ratios; 
Pediatric; 
Statewide</v>
      </c>
      <c r="F11" s="87" t="str">
        <f>"Standard #2:"&amp;CHAR(10)&amp;CHAR(10)&amp;IF('II_Program-level standards'!F7="","",'II_Program-level standards'!F7&amp;"; "&amp;CHAR(10)&amp;'II_Program-level standards'!F9&amp;"; "&amp;CHAR(10)&amp;'II_Program-level standards'!F14&amp;"; "&amp;CHAR(10)&amp;'II_Program-level standards'!F15)</f>
        <v>Standard #2:
Mental health; 
Provider to enrollee ratios; 
Pediatric; 
Statewide</v>
      </c>
      <c r="G11" s="87"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Pediatric; 
Statewide</v>
      </c>
      <c r="H11" s="87" t="str">
        <f>"Standard #4:"&amp;CHAR(10)&amp;CHAR(10)&amp;IF('II_Program-level standards'!H7="","",'II_Program-level standards'!H7&amp;"; "&amp;CHAR(10)&amp;'II_Program-level standards'!H9&amp;"; "&amp;CHAR(10)&amp;'II_Program-level standards'!H14&amp;"; "&amp;CHAR(10)&amp;'II_Program-level standards'!H15)</f>
        <v xml:space="preserve">Standard #4:
</v>
      </c>
      <c r="I11" s="87" t="str">
        <f>"Standard #5:"&amp;CHAR(10)&amp;CHAR(10)&amp;IF('II_Program-level standards'!I7="","",'II_Program-level standards'!I7&amp;"; "&amp;CHAR(10)&amp;'II_Program-level standards'!I9&amp;"; "&amp;CHAR(10)&amp;'II_Program-level standards'!I14&amp;"; "&amp;CHAR(10)&amp;'II_Program-level standards'!I15)</f>
        <v xml:space="preserve">Standard #5:
</v>
      </c>
      <c r="J11" s="87" t="str">
        <f>"Standard #6:"&amp;CHAR(10)&amp;CHAR(10)&amp;IF('II_Program-level standards'!J7="","",'II_Program-level standards'!J7&amp;"; "&amp;CHAR(10)&amp;'II_Program-level standards'!J9&amp;"; "&amp;CHAR(10)&amp;'II_Program-level standards'!J14&amp;"; "&amp;CHAR(10)&amp;'II_Program-level standards'!J15)</f>
        <v xml:space="preserve">Standard #6:
</v>
      </c>
      <c r="K11" s="87" t="str">
        <f>"Standard #7:"&amp;CHAR(10)&amp;CHAR(10)&amp;IF('II_Program-level standards'!K7="","",'II_Program-level standards'!K7&amp;"; "&amp;CHAR(10)&amp;'II_Program-level standards'!K9&amp;"; "&amp;CHAR(10)&amp;'II_Program-level standards'!K14&amp;"; "&amp;CHAR(10)&amp;'II_Program-level standards'!K15)</f>
        <v xml:space="preserve">Standard #7:
</v>
      </c>
      <c r="L11" s="87" t="str">
        <f>"Standard #8:"&amp;CHAR(10)&amp;CHAR(10)&amp;IF('II_Program-level standards'!L7="","",'II_Program-level standards'!L7&amp;"; "&amp;CHAR(10)&amp;'II_Program-level standards'!L9&amp;"; "&amp;CHAR(10)&amp;'II_Program-level standards'!L14&amp;"; "&amp;CHAR(10)&amp;'II_Program-level standards'!L15)</f>
        <v xml:space="preserve">Standard #8:
</v>
      </c>
      <c r="M11" s="87" t="str">
        <f>"Standard #9:"&amp;CHAR(10)&amp;CHAR(10)&amp;IF('II_Program-level standards'!M7="","",'II_Program-level standards'!M7&amp;"; "&amp;CHAR(10)&amp;'II_Program-level standards'!M9&amp;"; "&amp;CHAR(10)&amp;'II_Program-level standards'!M14&amp;"; "&amp;CHAR(10)&amp;'II_Program-level standards'!M15)</f>
        <v xml:space="preserve">Standard #9:
</v>
      </c>
      <c r="N11" s="87" t="str">
        <f>"Standard #10:"&amp;CHAR(10)&amp;CHAR(10)&amp;IF('II_Program-level standards'!N7="","",'II_Program-level standards'!N7&amp;"; "&amp;CHAR(10)&amp;'II_Program-level standards'!N9&amp;"; "&amp;CHAR(10)&amp;'II_Program-level standards'!N14&amp;"; "&amp;CHAR(10)&amp;'II_Program-level standards'!N15)</f>
        <v xml:space="preserve">Standard #10:
</v>
      </c>
      <c r="O11" s="87" t="str">
        <f>"Standard #11:"&amp;CHAR(10)&amp;CHAR(10)&amp;IF('II_Program-level standards'!O7="","",'II_Program-level standards'!O7&amp;"; "&amp;CHAR(10)&amp;'II_Program-level standards'!O9&amp;"; "&amp;CHAR(10)&amp;'II_Program-level standards'!O14&amp;"; "&amp;CHAR(10)&amp;'II_Program-level standards'!O15)</f>
        <v xml:space="preserve">Standard #11:
</v>
      </c>
      <c r="P11" s="87" t="str">
        <f>"Standard #12:"&amp;CHAR(10)&amp;CHAR(10)&amp;IF('II_Program-level standards'!P7="","",'II_Program-level standards'!P7&amp;"; "&amp;CHAR(10)&amp;'II_Program-level standards'!P9&amp;"; "&amp;CHAR(10)&amp;'II_Program-level standards'!P14&amp;"; "&amp;CHAR(10)&amp;'II_Program-level standards'!P15)</f>
        <v xml:space="preserve">Standard #12:
</v>
      </c>
      <c r="Q11" s="87" t="str">
        <f>"Standard #13:"&amp;CHAR(10)&amp;CHAR(10)&amp;IF('II_Program-level standards'!Q7="","",'II_Program-level standards'!Q7&amp;"; "&amp;CHAR(10)&amp;'II_Program-level standards'!Q9&amp;"; "&amp;CHAR(10)&amp;'II_Program-level standards'!Q14&amp;"; "&amp;CHAR(10)&amp;'II_Program-level standards'!Q15)</f>
        <v xml:space="preserve">Standard #13:
</v>
      </c>
      <c r="R11" s="87" t="str">
        <f>"Standard #14:"&amp;CHAR(10)&amp;CHAR(10)&amp;IF('II_Program-level standards'!R7="","",'II_Program-level standards'!R7&amp;"; "&amp;CHAR(10)&amp;'II_Program-level standards'!R9&amp;"; "&amp;CHAR(10)&amp;'II_Program-level standards'!R14&amp;"; "&amp;CHAR(10)&amp;'II_Program-level standards'!R15)</f>
        <v xml:space="preserve">Standard #14:
</v>
      </c>
      <c r="S11" s="87" t="str">
        <f>"Standard #15:"&amp;CHAR(10)&amp;CHAR(10)&amp;IF('II_Program-level standards'!S7="","",'II_Program-level standards'!S7&amp;"; "&amp;CHAR(10)&amp;'II_Program-level standards'!S9&amp;"; "&amp;CHAR(10)&amp;'II_Program-level standards'!S14&amp;"; "&amp;CHAR(10)&amp;'II_Program-level standards'!S15)</f>
        <v xml:space="preserve">Standard #15:
</v>
      </c>
      <c r="T11" s="87" t="str">
        <f>"Standard #16:"&amp;CHAR(10)&amp;CHAR(10)&amp;IF('II_Program-level standards'!T7="","",'II_Program-level standards'!T7&amp;"; "&amp;CHAR(10)&amp;'II_Program-level standards'!T9&amp;"; "&amp;CHAR(10)&amp;'II_Program-level standards'!T14&amp;"; "&amp;CHAR(10)&amp;'II_Program-level standards'!T15)</f>
        <v xml:space="preserve">Standard #16:
</v>
      </c>
      <c r="U11" s="87" t="str">
        <f>"Standard #17:"&amp;CHAR(10)&amp;CHAR(10)&amp;IF('II_Program-level standards'!U7="","",'II_Program-level standards'!U7&amp;"; "&amp;CHAR(10)&amp;'II_Program-level standards'!U9&amp;"; "&amp;CHAR(10)&amp;'II_Program-level standards'!U14&amp;"; "&amp;CHAR(10)&amp;'II_Program-level standards'!U15)</f>
        <v xml:space="preserve">Standard #17:
</v>
      </c>
      <c r="V11" s="87" t="str">
        <f>"Standard #18:"&amp;CHAR(10)&amp;CHAR(10)&amp;IF('II_Program-level standards'!V7="","",'II_Program-level standards'!V7&amp;"; "&amp;CHAR(10)&amp;'II_Program-level standards'!V9&amp;"; "&amp;CHAR(10)&amp;'II_Program-level standards'!V14&amp;"; "&amp;CHAR(10)&amp;'II_Program-level standards'!V15)</f>
        <v xml:space="preserve">Standard #18:
</v>
      </c>
      <c r="W11" s="87" t="str">
        <f>"Standard #19:"&amp;CHAR(10)&amp;CHAR(10)&amp;IF('II_Program-level standards'!W7="","",'II_Program-level standards'!W7&amp;"; "&amp;CHAR(10)&amp;'II_Program-level standards'!W9&amp;"; "&amp;CHAR(10)&amp;'II_Program-level standards'!W14&amp;"; "&amp;CHAR(10)&amp;'II_Program-level standards'!W15)</f>
        <v xml:space="preserve">Standard #19:
</v>
      </c>
      <c r="X11" s="87" t="str">
        <f>"Standard #20:"&amp;CHAR(10)&amp;CHAR(10)&amp;IF('II_Program-level standards'!X7="","",'II_Program-level standards'!X7&amp;"; "&amp;CHAR(10)&amp;'II_Program-level standards'!X9&amp;"; "&amp;CHAR(10)&amp;'II_Program-level standards'!X14&amp;"; "&amp;CHAR(10)&amp;'II_Program-level standards'!X15)</f>
        <v xml:space="preserve">Standard #20:
</v>
      </c>
      <c r="Y11" s="87" t="str">
        <f>"Standard #21:"&amp;CHAR(10)&amp;CHAR(10)&amp;IF('II_Program-level standards'!Y7="","",'II_Program-level standards'!Y7&amp;"; "&amp;CHAR(10)&amp;'II_Program-level standards'!Y9&amp;"; "&amp;CHAR(10)&amp;'II_Program-level standards'!Y14&amp;"; "&amp;CHAR(10)&amp;'II_Program-level standards'!Y15)</f>
        <v xml:space="preserve">Standard #21:
</v>
      </c>
      <c r="Z11" s="87" t="str">
        <f>"Standard #22:"&amp;CHAR(10)&amp;CHAR(10)&amp;IF('II_Program-level standards'!Z7="","",'II_Program-level standards'!Z7&amp;"; "&amp;CHAR(10)&amp;'II_Program-level standards'!Z9&amp;"; "&amp;CHAR(10)&amp;'II_Program-level standards'!Z14&amp;"; "&amp;CHAR(10)&amp;'II_Program-level standards'!Z15)</f>
        <v xml:space="preserve">Standard #22:
</v>
      </c>
      <c r="AA11" s="87" t="str">
        <f>"Standard #23:"&amp;CHAR(10)&amp;CHAR(10)&amp;IF('II_Program-level standards'!AA7="","",'II_Program-level standards'!AA7&amp;"; "&amp;CHAR(10)&amp;'II_Program-level standards'!AA9&amp;"; "&amp;CHAR(10)&amp;'II_Program-level standards'!AA14&amp;"; "&amp;CHAR(10)&amp;'II_Program-level standards'!AA15)</f>
        <v xml:space="preserve">Standard #23:
</v>
      </c>
      <c r="AB11" s="87" t="str">
        <f>"Standard #24:"&amp;CHAR(10)&amp;CHAR(10)&amp;IF('II_Program-level standards'!AB7="","",'II_Program-level standards'!AB7&amp;"; "&amp;CHAR(10)&amp;'II_Program-level standards'!AB9&amp;"; "&amp;CHAR(10)&amp;'II_Program-level standards'!AB14&amp;"; "&amp;CHAR(10)&amp;'II_Program-level standards'!AB15)</f>
        <v xml:space="preserve">Standard #24:
</v>
      </c>
      <c r="AC11" s="87" t="str">
        <f>"Standard #25:"&amp;CHAR(10)&amp;CHAR(10)&amp;IF('II_Program-level standards'!AC7="","",'II_Program-level standards'!AC7&amp;"; "&amp;CHAR(10)&amp;'II_Program-level standards'!AC9&amp;"; "&amp;CHAR(10)&amp;'II_Program-level standards'!AC14&amp;"; "&amp;CHAR(10)&amp;'II_Program-level standards'!AC15)</f>
        <v xml:space="preserve">Standard #25:
</v>
      </c>
      <c r="AD11" s="87" t="str">
        <f>"Standard #26:"&amp;CHAR(10)&amp;CHAR(10)&amp;IF('II_Program-level standards'!AD7="","",'II_Program-level standards'!AD7&amp;"; "&amp;CHAR(10)&amp;'II_Program-level standards'!AD9&amp;"; "&amp;CHAR(10)&amp;'II_Program-level standards'!AD14&amp;"; "&amp;CHAR(10)&amp;'II_Program-level standards'!AD15)</f>
        <v xml:space="preserve">Standard #26:
</v>
      </c>
      <c r="AE11" s="87" t="str">
        <f>"Standard #27:"&amp;CHAR(10)&amp;CHAR(10)&amp;IF('II_Program-level standards'!AE7="","",'II_Program-level standards'!AE7&amp;"; "&amp;CHAR(10)&amp;'II_Program-level standards'!AE9&amp;"; "&amp;CHAR(10)&amp;'II_Program-level standards'!AE14&amp;"; "&amp;CHAR(10)&amp;'II_Program-level standards'!AE15)</f>
        <v xml:space="preserve">Standard #27:
</v>
      </c>
      <c r="AF11" s="87" t="str">
        <f>"Standard #28:"&amp;CHAR(10)&amp;CHAR(10)&amp;IF('II_Program-level standards'!AF7="","",'II_Program-level standards'!AF7&amp;"; "&amp;CHAR(10)&amp;'II_Program-level standards'!AF9&amp;"; "&amp;CHAR(10)&amp;'II_Program-level standards'!AF14&amp;"; "&amp;CHAR(10)&amp;'II_Program-level standards'!AF15)</f>
        <v xml:space="preserve">Standard #28:
</v>
      </c>
      <c r="AG11" s="87" t="str">
        <f>"Standard #29:"&amp;CHAR(10)&amp;CHAR(10)&amp;IF('II_Program-level standards'!AG7="","",'II_Program-level standards'!AG7&amp;"; "&amp;CHAR(10)&amp;'II_Program-level standards'!AG9&amp;"; "&amp;CHAR(10)&amp;'II_Program-level standards'!AG14&amp;"; "&amp;CHAR(10)&amp;'II_Program-level standards'!AG15)</f>
        <v xml:space="preserve">Standard #29:
</v>
      </c>
      <c r="AH11" s="87" t="str">
        <f>"Standard #30:"&amp;CHAR(10)&amp;CHAR(10)&amp;IF('II_Program-level standards'!AH7="","",'II_Program-level standards'!AH7&amp;"; "&amp;CHAR(10)&amp;'II_Program-level standards'!AH9&amp;"; "&amp;CHAR(10)&amp;'II_Program-level standards'!AH14&amp;"; "&amp;CHAR(10)&amp;'II_Program-level standards'!AH15)</f>
        <v xml:space="preserve">Standard #30:
</v>
      </c>
      <c r="AI11" s="87" t="str">
        <f>"Standard #31:"&amp;CHAR(10)&amp;CHAR(10)&amp;IF('II_Program-level standards'!AI7="","",'II_Program-level standards'!AI7&amp;"; "&amp;CHAR(10)&amp;'II_Program-level standards'!AI9&amp;"; "&amp;CHAR(10)&amp;'II_Program-level standards'!AI14&amp;"; "&amp;CHAR(10)&amp;'II_Program-level standards'!AI15)</f>
        <v xml:space="preserve">Standard #31:
</v>
      </c>
      <c r="AJ11" s="87" t="str">
        <f>"Standard #32:"&amp;CHAR(10)&amp;CHAR(10)&amp;IF('II_Program-level standards'!AJ7="","",'II_Program-level standards'!AJ7&amp;"; "&amp;CHAR(10)&amp;'II_Program-level standards'!AJ9&amp;"; "&amp;CHAR(10)&amp;'II_Program-level standards'!AJ14&amp;"; "&amp;CHAR(10)&amp;'II_Program-level standards'!AJ15)</f>
        <v xml:space="preserve">Standard #32:
</v>
      </c>
      <c r="AK11" s="87" t="str">
        <f>"Standard #33:"&amp;CHAR(10)&amp;CHAR(10)&amp;IF('II_Program-level standards'!AK7="","",'II_Program-level standards'!AK7&amp;"; "&amp;CHAR(10)&amp;'II_Program-level standards'!AK9&amp;"; "&amp;CHAR(10)&amp;'II_Program-level standards'!AK14&amp;"; "&amp;CHAR(10)&amp;'II_Program-level standards'!AK15)</f>
        <v xml:space="preserve">Standard #33:
</v>
      </c>
      <c r="AL11" s="87" t="str">
        <f>"Standard #34:"&amp;CHAR(10)&amp;CHAR(10)&amp;IF('II_Program-level standards'!AL7="","",'II_Program-level standards'!AL7&amp;"; "&amp;CHAR(10)&amp;'II_Program-level standards'!AL9&amp;"; "&amp;CHAR(10)&amp;'II_Program-level standards'!AL14&amp;"; "&amp;CHAR(10)&amp;'II_Program-level standards'!AL15)</f>
        <v xml:space="preserve">Standard #34:
</v>
      </c>
      <c r="AM11" s="87" t="str">
        <f>"Standard #35:"&amp;CHAR(10)&amp;CHAR(10)&amp;IF('II_Program-level standards'!AM7="","",'II_Program-level standards'!AM7&amp;"; "&amp;CHAR(10)&amp;'II_Program-level standards'!AM9&amp;"; "&amp;CHAR(10)&amp;'II_Program-level standards'!AM14&amp;"; "&amp;CHAR(10)&amp;'II_Program-level standards'!AM15)</f>
        <v xml:space="preserve">Standard #35:
</v>
      </c>
      <c r="AN11" s="87" t="str">
        <f>"Standard #36:"&amp;CHAR(10)&amp;CHAR(10)&amp;IF('II_Program-level standards'!AN7="","",'II_Program-level standards'!AN7&amp;"; "&amp;CHAR(10)&amp;'II_Program-level standards'!AN9&amp;"; "&amp;CHAR(10)&amp;'II_Program-level standards'!AN14&amp;"; "&amp;CHAR(10)&amp;'II_Program-level standards'!AN15)</f>
        <v xml:space="preserve">Standard #36:
</v>
      </c>
      <c r="AO11" s="87" t="str">
        <f>"Standard #37:"&amp;CHAR(10)&amp;CHAR(10)&amp;IF('II_Program-level standards'!AO7="","",'II_Program-level standards'!AO7&amp;"; "&amp;CHAR(10)&amp;'II_Program-level standards'!AO9&amp;"; "&amp;CHAR(10)&amp;'II_Program-level standards'!AO14&amp;"; "&amp;CHAR(10)&amp;'II_Program-level standards'!AO15)</f>
        <v xml:space="preserve">Standard #37:
</v>
      </c>
      <c r="AP11" s="87" t="str">
        <f>"Standard #38:"&amp;CHAR(10)&amp;CHAR(10)&amp;IF('II_Program-level standards'!AP7="","",'II_Program-level standards'!AP7&amp;"; "&amp;CHAR(10)&amp;'II_Program-level standards'!AP9&amp;"; "&amp;CHAR(10)&amp;'II_Program-level standards'!AP14&amp;"; "&amp;CHAR(10)&amp;'II_Program-level standards'!AP15)</f>
        <v xml:space="preserve">Standard #38:
</v>
      </c>
      <c r="AQ11" s="87" t="str">
        <f>"Standard #39:"&amp;CHAR(10)&amp;CHAR(10)&amp;IF('II_Program-level standards'!AQ7="","",'II_Program-level standards'!AQ7&amp;"; "&amp;CHAR(10)&amp;'II_Program-level standards'!AQ9&amp;"; "&amp;CHAR(10)&amp;'II_Program-level standards'!AQ14&amp;"; "&amp;CHAR(10)&amp;'II_Program-level standards'!AQ15)</f>
        <v xml:space="preserve">Standard #39:
</v>
      </c>
      <c r="AR11" s="87" t="str">
        <f>"Standard #40:"&amp;CHAR(10)&amp;CHAR(10)&amp;IF('II_Program-level standards'!AR7="","",'II_Program-level standards'!AR7&amp;"; "&amp;CHAR(10)&amp;'II_Program-level standards'!AR9&amp;"; "&amp;CHAR(10)&amp;'II_Program-level standards'!AR14&amp;"; "&amp;CHAR(10)&amp;'II_Program-level standards'!AR15)</f>
        <v xml:space="preserve">Standard #40:
</v>
      </c>
      <c r="AS11" s="87" t="str">
        <f>"Standard #41:"&amp;CHAR(10)&amp;CHAR(10)&amp;IF('II_Program-level standards'!AS7="","",'II_Program-level standards'!AS7&amp;"; "&amp;CHAR(10)&amp;'II_Program-level standards'!AS9&amp;"; "&amp;CHAR(10)&amp;'II_Program-level standards'!AS14&amp;"; "&amp;CHAR(10)&amp;'II_Program-level standards'!AS15)</f>
        <v xml:space="preserve">Standard #41:
</v>
      </c>
      <c r="AT11" s="87" t="str">
        <f>"Standard #42:"&amp;CHAR(10)&amp;CHAR(10)&amp;IF('II_Program-level standards'!AT7="","",'II_Program-level standards'!AT7&amp;"; "&amp;CHAR(10)&amp;'II_Program-level standards'!AT9&amp;"; "&amp;CHAR(10)&amp;'II_Program-level standards'!AT14&amp;"; "&amp;CHAR(10)&amp;'II_Program-level standards'!AT15)</f>
        <v xml:space="preserve">Standard #42:
</v>
      </c>
      <c r="AU11" s="87" t="str">
        <f>"Standard #43:"&amp;CHAR(10)&amp;CHAR(10)&amp;IF('II_Program-level standards'!AU7="","",'II_Program-level standards'!AU7&amp;"; "&amp;CHAR(10)&amp;'II_Program-level standards'!AU9&amp;"; "&amp;CHAR(10)&amp;'II_Program-level standards'!AU14&amp;"; "&amp;CHAR(10)&amp;'II_Program-level standards'!AU15)</f>
        <v xml:space="preserve">Standard #43:
</v>
      </c>
      <c r="AV11" s="87" t="str">
        <f>"Standard #44:"&amp;CHAR(10)&amp;CHAR(10)&amp;IF('II_Program-level standards'!AV7="","",'II_Program-level standards'!AV7&amp;"; "&amp;CHAR(10)&amp;'II_Program-level standards'!AV9&amp;"; "&amp;CHAR(10)&amp;'II_Program-level standards'!AV14&amp;"; "&amp;CHAR(10)&amp;'II_Program-level standards'!AV15)</f>
        <v xml:space="preserve">Standard #44:
</v>
      </c>
      <c r="AW11" s="87" t="str">
        <f>"Standard #45:"&amp;CHAR(10)&amp;CHAR(10)&amp;IF('II_Program-level standards'!AW7="","",'II_Program-level standards'!AW7&amp;"; "&amp;CHAR(10)&amp;'II_Program-level standards'!AW9&amp;"; "&amp;CHAR(10)&amp;'II_Program-level standards'!AW14&amp;"; "&amp;CHAR(10)&amp;'II_Program-level standards'!AW15)</f>
        <v xml:space="preserve">Standard #45:
</v>
      </c>
      <c r="AX11" s="87" t="str">
        <f>"Standard #46:"&amp;CHAR(10)&amp;CHAR(10)&amp;IF('II_Program-level standards'!AX7="","",'II_Program-level standards'!AX7&amp;"; "&amp;CHAR(10)&amp;'II_Program-level standards'!AX9&amp;"; "&amp;CHAR(10)&amp;'II_Program-level standards'!AX14&amp;"; "&amp;CHAR(10)&amp;'II_Program-level standards'!AX15)</f>
        <v xml:space="preserve">Standard #46:
</v>
      </c>
      <c r="AY11" s="87" t="str">
        <f>"Standard #47:"&amp;CHAR(10)&amp;CHAR(10)&amp;IF('II_Program-level standards'!AY7="","",'II_Program-level standards'!AY7&amp;"; "&amp;CHAR(10)&amp;'II_Program-level standards'!AY9&amp;"; "&amp;CHAR(10)&amp;'II_Program-level standards'!AY14&amp;"; "&amp;CHAR(10)&amp;'II_Program-level standards'!AY15)</f>
        <v xml:space="preserve">Standard #47:
</v>
      </c>
      <c r="AZ11" s="87" t="str">
        <f>"Standard #48:"&amp;CHAR(10)&amp;CHAR(10)&amp;IF('II_Program-level standards'!AZ7="","",'II_Program-level standards'!AZ7&amp;"; "&amp;CHAR(10)&amp;'II_Program-level standards'!AZ9&amp;"; "&amp;CHAR(10)&amp;'II_Program-level standards'!AZ14&amp;"; "&amp;CHAR(10)&amp;'II_Program-level standards'!AZ15)</f>
        <v xml:space="preserve">Standard #48:
</v>
      </c>
      <c r="BA11" s="87" t="str">
        <f>"Standard #49:"&amp;CHAR(10)&amp;CHAR(10)&amp;IF('II_Program-level standards'!BA7="","",'II_Program-level standards'!BA7&amp;"; "&amp;CHAR(10)&amp;'II_Program-level standards'!BA9&amp;"; "&amp;CHAR(10)&amp;'II_Program-level standards'!BA14&amp;"; "&amp;CHAR(10)&amp;'II_Program-level standards'!BA15)</f>
        <v xml:space="preserve">Standard #49:
</v>
      </c>
      <c r="BB11" s="87" t="str">
        <f>"Standard #50:"&amp;CHAR(10)&amp;CHAR(10)&amp;IF('II_Program-level standards'!BB7="","",'II_Program-level standards'!BB7&amp;"; "&amp;CHAR(10)&amp;'II_Program-level standards'!BB9&amp;"; "&amp;CHAR(10)&amp;'II_Program-level standards'!BB14&amp;"; "&amp;CHAR(10)&amp;'II_Program-level standards'!BB15)</f>
        <v xml:space="preserve">Standard #50:
</v>
      </c>
      <c r="BC11" s="87" t="str">
        <f>"Standard #51:"&amp;CHAR(10)&amp;CHAR(10)&amp;IF('II_Program-level standards'!BC7="","",'II_Program-level standards'!BC7&amp;"; "&amp;CHAR(10)&amp;'II_Program-level standards'!BC9&amp;"; "&amp;CHAR(10)&amp;'II_Program-level standards'!BC14&amp;"; "&amp;CHAR(10)&amp;'II_Program-level standards'!BC15)</f>
        <v xml:space="preserve">Standard #51:
</v>
      </c>
      <c r="BD11" s="87" t="str">
        <f>"Standard #52:"&amp;CHAR(10)&amp;CHAR(10)&amp;IF('II_Program-level standards'!BD7="","",'II_Program-level standards'!BD7&amp;"; "&amp;CHAR(10)&amp;'II_Program-level standards'!BD9&amp;"; "&amp;CHAR(10)&amp;'II_Program-level standards'!BD14&amp;"; "&amp;CHAR(10)&amp;'II_Program-level standards'!BD15)</f>
        <v xml:space="preserve">Standard #52:
</v>
      </c>
      <c r="BE11" s="87" t="str">
        <f>"Standard #53:"&amp;CHAR(10)&amp;CHAR(10)&amp;IF('II_Program-level standards'!BE7="","",'II_Program-level standards'!BE7&amp;"; "&amp;CHAR(10)&amp;'II_Program-level standards'!BE9&amp;"; "&amp;CHAR(10)&amp;'II_Program-level standards'!BE14&amp;"; "&amp;CHAR(10)&amp;'II_Program-level standards'!BE15)</f>
        <v xml:space="preserve">Standard #53:
</v>
      </c>
      <c r="BF11" s="87" t="str">
        <f>"Standard #54:"&amp;CHAR(10)&amp;CHAR(10)&amp;IF('II_Program-level standards'!BF7="","",'II_Program-level standards'!BF7&amp;"; "&amp;CHAR(10)&amp;'II_Program-level standards'!BF9&amp;"; "&amp;CHAR(10)&amp;'II_Program-level standards'!BF14&amp;"; "&amp;CHAR(10)&amp;'II_Program-level standards'!BF15)</f>
        <v xml:space="preserve">Standard #54:
</v>
      </c>
      <c r="BG11" s="87" t="str">
        <f>"Standard #55:"&amp;CHAR(10)&amp;CHAR(10)&amp;IF('II_Program-level standards'!BG7="","",'II_Program-level standards'!BG7&amp;"; "&amp;CHAR(10)&amp;'II_Program-level standards'!BG9&amp;"; "&amp;CHAR(10)&amp;'II_Program-level standards'!BG14&amp;"; "&amp;CHAR(10)&amp;'II_Program-level standards'!BG15)</f>
        <v xml:space="preserve">Standard #55:
</v>
      </c>
      <c r="BH11" s="87" t="str">
        <f>"Standard #56:"&amp;CHAR(10)&amp;CHAR(10)&amp;IF('II_Program-level standards'!BH7="","",'II_Program-level standards'!BH7&amp;"; "&amp;CHAR(10)&amp;'II_Program-level standards'!BH9&amp;"; "&amp;CHAR(10)&amp;'II_Program-level standards'!BH14&amp;"; "&amp;CHAR(10)&amp;'II_Program-level standards'!BH15)</f>
        <v xml:space="preserve">Standard #56:
</v>
      </c>
      <c r="BI11" s="87" t="str">
        <f>"Standard #57:"&amp;CHAR(10)&amp;CHAR(10)&amp;IF('II_Program-level standards'!BI7="","",'II_Program-level standards'!BI7&amp;"; "&amp;CHAR(10)&amp;'II_Program-level standards'!BI9&amp;"; "&amp;CHAR(10)&amp;'II_Program-level standards'!BI14&amp;"; "&amp;CHAR(10)&amp;'II_Program-level standards'!BI15)</f>
        <v xml:space="preserve">Standard #57:
</v>
      </c>
      <c r="BJ11" s="87" t="str">
        <f>"Standard #58:"&amp;CHAR(10)&amp;CHAR(10)&amp;IF('II_Program-level standards'!BJ7="","",'II_Program-level standards'!BJ7&amp;"; "&amp;CHAR(10)&amp;'II_Program-level standards'!BJ9&amp;"; "&amp;CHAR(10)&amp;'II_Program-level standards'!BJ14&amp;"; "&amp;CHAR(10)&amp;'II_Program-level standards'!BJ15)</f>
        <v xml:space="preserve">Standard #58:
</v>
      </c>
      <c r="BK11" s="87" t="str">
        <f>"Standard #59:"&amp;CHAR(10)&amp;CHAR(10)&amp;IF('II_Program-level standards'!BK7="","",'II_Program-level standards'!BK7&amp;"; "&amp;CHAR(10)&amp;'II_Program-level standards'!BK9&amp;"; "&amp;CHAR(10)&amp;'II_Program-level standards'!BK14&amp;"; "&amp;CHAR(10)&amp;'II_Program-level standards'!BK15)</f>
        <v xml:space="preserve">Standard #59:
</v>
      </c>
      <c r="BL11" s="87" t="str">
        <f>"Standard #60:"&amp;CHAR(10)&amp;CHAR(10)&amp;IF('II_Program-level standards'!BL7="","",'II_Program-level standards'!BL7&amp;"; "&amp;CHAR(10)&amp;'II_Program-level standards'!BL9&amp;"; "&amp;CHAR(10)&amp;'II_Program-level standards'!BL14&amp;"; "&amp;CHAR(10)&amp;'II_Program-level standards'!BL15)</f>
        <v xml:space="preserve">Standard #60:
</v>
      </c>
      <c r="BM11" s="87" t="str">
        <f>"Standard #61:"&amp;CHAR(10)&amp;CHAR(10)&amp;IF('II_Program-level standards'!BM7="","",'II_Program-level standards'!BM7&amp;"; "&amp;CHAR(10)&amp;'II_Program-level standards'!BM9&amp;"; "&amp;CHAR(10)&amp;'II_Program-level standards'!BM14&amp;"; "&amp;CHAR(10)&amp;'II_Program-level standards'!BM15)</f>
        <v xml:space="preserve">Standard #61:
</v>
      </c>
      <c r="BN11" s="87" t="str">
        <f>"Standard #62:"&amp;CHAR(10)&amp;CHAR(10)&amp;IF('II_Program-level standards'!BN7="","",'II_Program-level standards'!BN7&amp;"; "&amp;CHAR(10)&amp;'II_Program-level standards'!BN9&amp;"; "&amp;CHAR(10)&amp;'II_Program-level standards'!BN14&amp;"; "&amp;CHAR(10)&amp;'II_Program-level standards'!BN15)</f>
        <v xml:space="preserve">Standard #62:
</v>
      </c>
      <c r="BO11" s="87" t="str">
        <f>"Standard #63:"&amp;CHAR(10)&amp;CHAR(10)&amp;IF('II_Program-level standards'!BO7="","",'II_Program-level standards'!BO7&amp;"; "&amp;CHAR(10)&amp;'II_Program-level standards'!BO9&amp;"; "&amp;CHAR(10)&amp;'II_Program-level standards'!BO14&amp;"; "&amp;CHAR(10)&amp;'II_Program-level standards'!BO15)</f>
        <v xml:space="preserve">Standard #63:
</v>
      </c>
      <c r="BP11" s="87" t="str">
        <f>"Standard #64:"&amp;CHAR(10)&amp;CHAR(10)&amp;IF('II_Program-level standards'!BP7="","",'II_Program-level standards'!BP7&amp;"; "&amp;CHAR(10)&amp;'II_Program-level standards'!BP9&amp;"; "&amp;CHAR(10)&amp;'II_Program-level standards'!BP14&amp;"; "&amp;CHAR(10)&amp;'II_Program-level standards'!BP15)</f>
        <v xml:space="preserve">Standard #64:
</v>
      </c>
      <c r="BQ11" s="87" t="str">
        <f>"Standard #65:"&amp;CHAR(10)&amp;CHAR(10)&amp;IF('II_Program-level standards'!BQ7="","",'II_Program-level standards'!BQ7&amp;"; "&amp;CHAR(10)&amp;'II_Program-level standards'!BQ9&amp;"; "&amp;CHAR(10)&amp;'II_Program-level standards'!BQ14&amp;"; "&amp;CHAR(10)&amp;'II_Program-level standards'!BQ15)</f>
        <v xml:space="preserve">Standard #65:
</v>
      </c>
      <c r="BR11" s="87" t="str">
        <f>"Standard #66:"&amp;CHAR(10)&amp;CHAR(10)&amp;IF('II_Program-level standards'!BR7="","",'II_Program-level standards'!BR7&amp;"; "&amp;CHAR(10)&amp;'II_Program-level standards'!BR9&amp;"; "&amp;CHAR(10)&amp;'II_Program-level standards'!BR14&amp;"; "&amp;CHAR(10)&amp;'II_Program-level standards'!BR15)</f>
        <v xml:space="preserve">Standard #66:
</v>
      </c>
      <c r="BS11" s="87" t="str">
        <f>"Standard #67:"&amp;CHAR(10)&amp;CHAR(10)&amp;IF('II_Program-level standards'!BS7="","",'II_Program-level standards'!BS7&amp;"; "&amp;CHAR(10)&amp;'II_Program-level standards'!BS9&amp;"; "&amp;CHAR(10)&amp;'II_Program-level standards'!BS14&amp;"; "&amp;CHAR(10)&amp;'II_Program-level standards'!BS15)</f>
        <v xml:space="preserve">Standard #67:
</v>
      </c>
      <c r="BT11" s="87" t="str">
        <f>"Standard #68:"&amp;CHAR(10)&amp;CHAR(10)&amp;IF('II_Program-level standards'!BT7="","",'II_Program-level standards'!BT7&amp;"; "&amp;CHAR(10)&amp;'II_Program-level standards'!BT9&amp;"; "&amp;CHAR(10)&amp;'II_Program-level standards'!BT14&amp;"; "&amp;CHAR(10)&amp;'II_Program-level standards'!BT15)</f>
        <v xml:space="preserve">Standard #68:
</v>
      </c>
      <c r="BU11" s="87" t="str">
        <f>"Standard #69:"&amp;CHAR(10)&amp;CHAR(10)&amp;IF('II_Program-level standards'!BU7="","",'II_Program-level standards'!BU7&amp;"; "&amp;CHAR(10)&amp;'II_Program-level standards'!BU9&amp;"; "&amp;CHAR(10)&amp;'II_Program-level standards'!BU14&amp;"; "&amp;CHAR(10)&amp;'II_Program-level standards'!BU15)</f>
        <v xml:space="preserve">Standard #69:
</v>
      </c>
      <c r="BV11" s="87" t="str">
        <f>"Standard #70:"&amp;CHAR(10)&amp;CHAR(10)&amp;IF('II_Program-level standards'!BV7="","",'II_Program-level standards'!BV7&amp;"; "&amp;CHAR(10)&amp;'II_Program-level standards'!BV9&amp;"; "&amp;CHAR(10)&amp;'II_Program-level standards'!BV14&amp;"; "&amp;CHAR(10)&amp;'II_Program-level standards'!BV15)</f>
        <v xml:space="preserve">Standard #70:
</v>
      </c>
      <c r="BW11" s="87" t="str">
        <f>"Standard #71:"&amp;CHAR(10)&amp;CHAR(10)&amp;IF('II_Program-level standards'!BW7="","",'II_Program-level standards'!BW7&amp;"; "&amp;CHAR(10)&amp;'II_Program-level standards'!BW9&amp;"; "&amp;CHAR(10)&amp;'II_Program-level standards'!BW14&amp;"; "&amp;CHAR(10)&amp;'II_Program-level standards'!BW15)</f>
        <v xml:space="preserve">Standard #71:
</v>
      </c>
      <c r="BX11" s="87" t="str">
        <f>"Standard #72:"&amp;CHAR(10)&amp;CHAR(10)&amp;IF('II_Program-level standards'!BX7="","",'II_Program-level standards'!BX7&amp;"; "&amp;CHAR(10)&amp;'II_Program-level standards'!BX9&amp;"; "&amp;CHAR(10)&amp;'II_Program-level standards'!BX14&amp;"; "&amp;CHAR(10)&amp;'II_Program-level standards'!BX15)</f>
        <v xml:space="preserve">Standard #72:
</v>
      </c>
      <c r="BY11" s="87" t="str">
        <f>"Standard #73:"&amp;CHAR(10)&amp;CHAR(10)&amp;IF('II_Program-level standards'!BY7="","",'II_Program-level standards'!BY7&amp;"; "&amp;CHAR(10)&amp;'II_Program-level standards'!BY9&amp;"; "&amp;CHAR(10)&amp;'II_Program-level standards'!BY14&amp;"; "&amp;CHAR(10)&amp;'II_Program-level standards'!BY15)</f>
        <v xml:space="preserve">Standard #73:
</v>
      </c>
      <c r="BZ11" s="87" t="str">
        <f>"Standard #74:"&amp;CHAR(10)&amp;CHAR(10)&amp;IF('II_Program-level standards'!BZ7="","",'II_Program-level standards'!BZ7&amp;"; "&amp;CHAR(10)&amp;'II_Program-level standards'!BZ9&amp;"; "&amp;CHAR(10)&amp;'II_Program-level standards'!BZ14&amp;"; "&amp;CHAR(10)&amp;'II_Program-level standards'!BZ15)</f>
        <v xml:space="preserve">Standard #74:
</v>
      </c>
      <c r="CA11" s="87" t="str">
        <f>"Standard #75:"&amp;CHAR(10)&amp;CHAR(10)&amp;IF('II_Program-level standards'!CA7="","",'II_Program-level standards'!CA7&amp;"; "&amp;CHAR(10)&amp;'II_Program-level standards'!CA9&amp;"; "&amp;CHAR(10)&amp;'II_Program-level standards'!CA14&amp;"; "&amp;CHAR(10)&amp;'II_Program-level standards'!CA15)</f>
        <v xml:space="preserve">Standard #75:
</v>
      </c>
      <c r="CB11" s="87" t="str">
        <f>"Standard #76:"&amp;CHAR(10)&amp;CHAR(10)&amp;IF('II_Program-level standards'!CB7="","",'II_Program-level standards'!CB7&amp;"; "&amp;CHAR(10)&amp;'II_Program-level standards'!CB9&amp;"; "&amp;CHAR(10)&amp;'II_Program-level standards'!CB14&amp;"; "&amp;CHAR(10)&amp;'II_Program-level standards'!CB15)</f>
        <v xml:space="preserve">Standard #76:
</v>
      </c>
      <c r="CC11" s="87" t="str">
        <f>"Standard #77:"&amp;CHAR(10)&amp;CHAR(10)&amp;IF('II_Program-level standards'!CC7="","",'II_Program-level standards'!CC7&amp;"; "&amp;CHAR(10)&amp;'II_Program-level standards'!CC9&amp;"; "&amp;CHAR(10)&amp;'II_Program-level standards'!CC14&amp;"; "&amp;CHAR(10)&amp;'II_Program-level standards'!CC15)</f>
        <v xml:space="preserve">Standard #77:
</v>
      </c>
      <c r="CD11" s="87" t="str">
        <f>"Standard #78:"&amp;CHAR(10)&amp;CHAR(10)&amp;IF('II_Program-level standards'!CD7="","",'II_Program-level standards'!CD7&amp;"; "&amp;CHAR(10)&amp;'II_Program-level standards'!CD9&amp;"; "&amp;CHAR(10)&amp;'II_Program-level standards'!CD14&amp;"; "&amp;CHAR(10)&amp;'II_Program-level standards'!CD15)</f>
        <v xml:space="preserve">Standard #78:
</v>
      </c>
      <c r="CE11" s="87" t="str">
        <f>"Standard #79:"&amp;CHAR(10)&amp;CHAR(10)&amp;IF('II_Program-level standards'!CE7="","",'II_Program-level standards'!CE7&amp;"; "&amp;CHAR(10)&amp;'II_Program-level standards'!CE9&amp;"; "&amp;CHAR(10)&amp;'II_Program-level standards'!CE14&amp;"; "&amp;CHAR(10)&amp;'II_Program-level standards'!CE15)</f>
        <v xml:space="preserve">Standard #79:
</v>
      </c>
      <c r="CF11" s="87" t="str">
        <f>"Standard #80:"&amp;CHAR(10)&amp;CHAR(10)&amp;IF('II_Program-level standards'!CF7="","",'II_Program-level standards'!CF7&amp;"; "&amp;CHAR(10)&amp;'II_Program-level standards'!CF9&amp;"; "&amp;CHAR(10)&amp;'II_Program-level standards'!CF14&amp;"; "&amp;CHAR(10)&amp;'II_Program-level standards'!CF15)</f>
        <v xml:space="preserve">Standard #80:
</v>
      </c>
      <c r="CG11" s="87" t="str">
        <f>"Standard #81:"&amp;CHAR(10)&amp;CHAR(10)&amp;IF('II_Program-level standards'!CG7="","",'II_Program-level standards'!CG7&amp;"; "&amp;CHAR(10)&amp;'II_Program-level standards'!CG9&amp;"; "&amp;CHAR(10)&amp;'II_Program-level standards'!CG14&amp;"; "&amp;CHAR(10)&amp;'II_Program-level standards'!CG15)</f>
        <v xml:space="preserve">Standard #81:
</v>
      </c>
      <c r="CH11" s="87" t="str">
        <f>"Standard #82:"&amp;CHAR(10)&amp;CHAR(10)&amp;IF('II_Program-level standards'!CH7="","",'II_Program-level standards'!CH7&amp;"; "&amp;CHAR(10)&amp;'II_Program-level standards'!CH9&amp;"; "&amp;CHAR(10)&amp;'II_Program-level standards'!CH14&amp;"; "&amp;CHAR(10)&amp;'II_Program-level standards'!CH15)</f>
        <v xml:space="preserve">Standard #82:
</v>
      </c>
      <c r="CI11" s="87" t="str">
        <f>"Standard #83:"&amp;CHAR(10)&amp;CHAR(10)&amp;IF('II_Program-level standards'!CI7="","",'II_Program-level standards'!CI7&amp;"; "&amp;CHAR(10)&amp;'II_Program-level standards'!CI9&amp;"; "&amp;CHAR(10)&amp;'II_Program-level standards'!CI14&amp;"; "&amp;CHAR(10)&amp;'II_Program-level standards'!CI15)</f>
        <v xml:space="preserve">Standard #83:
</v>
      </c>
      <c r="CJ11" s="87" t="str">
        <f>"Standard #84:"&amp;CHAR(10)&amp;CHAR(10)&amp;IF('II_Program-level standards'!CJ7="","",'II_Program-level standards'!CJ7&amp;"; "&amp;CHAR(10)&amp;'II_Program-level standards'!CJ9&amp;"; "&amp;CHAR(10)&amp;'II_Program-level standards'!CJ14&amp;"; "&amp;CHAR(10)&amp;'II_Program-level standards'!CJ15)</f>
        <v xml:space="preserve">Standard #84:
</v>
      </c>
      <c r="CK11" s="87" t="str">
        <f>"Standard #85:"&amp;CHAR(10)&amp;CHAR(10)&amp;IF('II_Program-level standards'!CK7="","",'II_Program-level standards'!CK7&amp;"; "&amp;CHAR(10)&amp;'II_Program-level standards'!CK9&amp;"; "&amp;CHAR(10)&amp;'II_Program-level standards'!CK14&amp;"; "&amp;CHAR(10)&amp;'II_Program-level standards'!CK15)</f>
        <v xml:space="preserve">Standard #85:
</v>
      </c>
      <c r="CL11" s="87" t="str">
        <f>"Standard #86:"&amp;CHAR(10)&amp;CHAR(10)&amp;IF('II_Program-level standards'!CL7="","",'II_Program-level standards'!CL7&amp;"; "&amp;CHAR(10)&amp;'II_Program-level standards'!CL9&amp;"; "&amp;CHAR(10)&amp;'II_Program-level standards'!CL14&amp;"; "&amp;CHAR(10)&amp;'II_Program-level standards'!CL15)</f>
        <v xml:space="preserve">Standard #86:
</v>
      </c>
      <c r="CM11" s="87" t="str">
        <f>"Standard #87:"&amp;CHAR(10)&amp;CHAR(10)&amp;IF('II_Program-level standards'!CM7="","",'II_Program-level standards'!CM7&amp;"; "&amp;CHAR(10)&amp;'II_Program-level standards'!CM9&amp;"; "&amp;CHAR(10)&amp;'II_Program-level standards'!CM14&amp;"; "&amp;CHAR(10)&amp;'II_Program-level standards'!CM15)</f>
        <v xml:space="preserve">Standard #87:
</v>
      </c>
      <c r="CN11" s="87" t="str">
        <f>"Standard #88:"&amp;CHAR(10)&amp;CHAR(10)&amp;IF('II_Program-level standards'!CN7="","",'II_Program-level standards'!CN7&amp;"; "&amp;CHAR(10)&amp;'II_Program-level standards'!CN9&amp;"; "&amp;CHAR(10)&amp;'II_Program-level standards'!CN14&amp;"; "&amp;CHAR(10)&amp;'II_Program-level standards'!CN15)</f>
        <v xml:space="preserve">Standard #88:
</v>
      </c>
      <c r="CO11" s="87" t="str">
        <f>"Standard #89:"&amp;CHAR(10)&amp;CHAR(10)&amp;IF('II_Program-level standards'!CO7="","",'II_Program-level standards'!CO7&amp;"; "&amp;CHAR(10)&amp;'II_Program-level standards'!CO9&amp;"; "&amp;CHAR(10)&amp;'II_Program-level standards'!CO14&amp;"; "&amp;CHAR(10)&amp;'II_Program-level standards'!CO15)</f>
        <v xml:space="preserve">Standard #89:
</v>
      </c>
      <c r="CP11" s="87" t="str">
        <f>"Standard #90:"&amp;CHAR(10)&amp;CHAR(10)&amp;IF('II_Program-level standards'!CP7="","",'II_Program-level standards'!CP7&amp;"; "&amp;CHAR(10)&amp;'II_Program-level standards'!CP9&amp;"; "&amp;CHAR(10)&amp;'II_Program-level standards'!CP14&amp;"; "&amp;CHAR(10)&amp;'II_Program-level standards'!CP15)</f>
        <v xml:space="preserve">Standard #90:
</v>
      </c>
      <c r="CQ11" s="87" t="str">
        <f>"Standard #91:"&amp;CHAR(10)&amp;CHAR(10)&amp;IF('II_Program-level standards'!CQ7="","",'II_Program-level standards'!CQ7&amp;"; "&amp;CHAR(10)&amp;'II_Program-level standards'!CQ9&amp;"; "&amp;CHAR(10)&amp;'II_Program-level standards'!CQ14&amp;"; "&amp;CHAR(10)&amp;'II_Program-level standards'!CQ15)</f>
        <v xml:space="preserve">Standard #91:
</v>
      </c>
      <c r="CR11" s="87" t="str">
        <f>"Standard #92:"&amp;CHAR(10)&amp;CHAR(10)&amp;IF('II_Program-level standards'!CR7="","",'II_Program-level standards'!CR7&amp;"; "&amp;CHAR(10)&amp;'II_Program-level standards'!CR9&amp;"; "&amp;CHAR(10)&amp;'II_Program-level standards'!CR14&amp;"; "&amp;CHAR(10)&amp;'II_Program-level standards'!CR15)</f>
        <v xml:space="preserve">Standard #92:
</v>
      </c>
      <c r="CS11" s="87" t="str">
        <f>"Standard #93:"&amp;CHAR(10)&amp;CHAR(10)&amp;IF('II_Program-level standards'!CS7="","",'II_Program-level standards'!CS7&amp;"; "&amp;CHAR(10)&amp;'II_Program-level standards'!CS9&amp;"; "&amp;CHAR(10)&amp;'II_Program-level standards'!CS14&amp;"; "&amp;CHAR(10)&amp;'II_Program-level standards'!CS15)</f>
        <v xml:space="preserve">Standard #93:
</v>
      </c>
      <c r="CT11" s="87" t="str">
        <f>"Standard #94:"&amp;CHAR(10)&amp;CHAR(10)&amp;IF('II_Program-level standards'!CT7="","",'II_Program-level standards'!CT7&amp;"; "&amp;CHAR(10)&amp;'II_Program-level standards'!CT9&amp;"; "&amp;CHAR(10)&amp;'II_Program-level standards'!CT14&amp;"; "&amp;CHAR(10)&amp;'II_Program-level standards'!CT15)</f>
        <v xml:space="preserve">Standard #94:
</v>
      </c>
      <c r="CU11" s="87" t="str">
        <f>"Standard #95:"&amp;CHAR(10)&amp;CHAR(10)&amp;IF('II_Program-level standards'!CU7="","",'II_Program-level standards'!CU7&amp;"; "&amp;CHAR(10)&amp;'II_Program-level standards'!CU9&amp;"; "&amp;CHAR(10)&amp;'II_Program-level standards'!CU14&amp;"; "&amp;CHAR(10)&amp;'II_Program-level standards'!CU15)</f>
        <v xml:space="preserve">Standard #95:
</v>
      </c>
      <c r="CV11" s="87" t="str">
        <f>"Standard #96:"&amp;CHAR(10)&amp;CHAR(10)&amp;IF('II_Program-level standards'!CV7="","",'II_Program-level standards'!CV7&amp;"; "&amp;CHAR(10)&amp;'II_Program-level standards'!CV9&amp;"; "&amp;CHAR(10)&amp;'II_Program-level standards'!CV14&amp;"; "&amp;CHAR(10)&amp;'II_Program-level standards'!CV15)</f>
        <v xml:space="preserve">Standard #96:
</v>
      </c>
      <c r="CW11" s="87" t="str">
        <f>"Standard #97:"&amp;CHAR(10)&amp;CHAR(10)&amp;IF('II_Program-level standards'!CW7="","",'II_Program-level standards'!CW7&amp;"; "&amp;CHAR(10)&amp;'II_Program-level standards'!CW9&amp;"; "&amp;CHAR(10)&amp;'II_Program-level standards'!CW14&amp;"; "&amp;CHAR(10)&amp;'II_Program-level standards'!CW15)</f>
        <v xml:space="preserve">Standard #97:
</v>
      </c>
      <c r="CX11" s="87" t="str">
        <f>"Standard #98:"&amp;CHAR(10)&amp;CHAR(10)&amp;IF('II_Program-level standards'!CX7="","",'II_Program-level standards'!CX7&amp;"; "&amp;CHAR(10)&amp;'II_Program-level standards'!CX9&amp;"; "&amp;CHAR(10)&amp;'II_Program-level standards'!CX14&amp;"; "&amp;CHAR(10)&amp;'II_Program-level standards'!CX15)</f>
        <v xml:space="preserve">Standard #98:
</v>
      </c>
      <c r="CY11" s="87" t="str">
        <f>"Standard #99:"&amp;CHAR(10)&amp;CHAR(10)&amp;IF('II_Program-level standards'!CY7="","",'II_Program-level standards'!CY7&amp;"; "&amp;CHAR(10)&amp;'II_Program-level standards'!CY9&amp;"; "&amp;CHAR(10)&amp;'II_Program-level standards'!CY14&amp;"; "&amp;CHAR(10)&amp;'II_Program-level standards'!CY15)</f>
        <v xml:space="preserve">Standard #99:
</v>
      </c>
      <c r="CZ11" s="87"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587</v>
      </c>
      <c r="B12" s="9" t="s">
        <v>561</v>
      </c>
      <c r="C12" s="15" t="s">
        <v>562</v>
      </c>
      <c r="D12" s="134" t="s">
        <v>103</v>
      </c>
      <c r="E12" s="241"/>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row>
    <row r="13" spans="1:104" ht="40.9" customHeight="1" x14ac:dyDescent="0.2">
      <c r="A13" s="225"/>
      <c r="B13" s="304" t="s">
        <v>651</v>
      </c>
      <c r="C13" s="305"/>
      <c r="D13" s="246" t="s">
        <v>100</v>
      </c>
      <c r="E13" s="247" t="s">
        <v>100</v>
      </c>
      <c r="F13" s="247" t="s">
        <v>100</v>
      </c>
      <c r="G13" s="247" t="s">
        <v>100</v>
      </c>
      <c r="H13" s="247" t="s">
        <v>100</v>
      </c>
      <c r="I13" s="247" t="s">
        <v>100</v>
      </c>
      <c r="J13" s="247" t="s">
        <v>100</v>
      </c>
      <c r="K13" s="247" t="s">
        <v>100</v>
      </c>
      <c r="L13" s="247" t="s">
        <v>100</v>
      </c>
      <c r="M13" s="247" t="s">
        <v>100</v>
      </c>
      <c r="N13" s="247" t="s">
        <v>100</v>
      </c>
      <c r="O13" s="247" t="s">
        <v>100</v>
      </c>
      <c r="P13" s="247" t="s">
        <v>100</v>
      </c>
      <c r="Q13" s="247" t="s">
        <v>100</v>
      </c>
      <c r="R13" s="247" t="s">
        <v>100</v>
      </c>
      <c r="S13" s="247" t="s">
        <v>100</v>
      </c>
      <c r="T13" s="247" t="s">
        <v>100</v>
      </c>
      <c r="U13" s="247" t="s">
        <v>100</v>
      </c>
      <c r="V13" s="247" t="s">
        <v>100</v>
      </c>
      <c r="W13" s="247" t="s">
        <v>100</v>
      </c>
      <c r="X13" s="247" t="s">
        <v>100</v>
      </c>
      <c r="Y13" s="247" t="s">
        <v>100</v>
      </c>
      <c r="Z13" s="247" t="s">
        <v>100</v>
      </c>
      <c r="AA13" s="247" t="s">
        <v>100</v>
      </c>
      <c r="AB13" s="247" t="s">
        <v>100</v>
      </c>
      <c r="AC13" s="247" t="s">
        <v>100</v>
      </c>
      <c r="AD13" s="247" t="s">
        <v>100</v>
      </c>
      <c r="AE13" s="247" t="s">
        <v>100</v>
      </c>
      <c r="AF13" s="247" t="s">
        <v>100</v>
      </c>
      <c r="AG13" s="247" t="s">
        <v>100</v>
      </c>
      <c r="AH13" s="247" t="s">
        <v>100</v>
      </c>
      <c r="AI13" s="247" t="s">
        <v>100</v>
      </c>
      <c r="AJ13" s="247" t="s">
        <v>100</v>
      </c>
      <c r="AK13" s="247" t="s">
        <v>100</v>
      </c>
      <c r="AL13" s="247" t="s">
        <v>100</v>
      </c>
      <c r="AM13" s="247" t="s">
        <v>100</v>
      </c>
      <c r="AN13" s="247" t="s">
        <v>100</v>
      </c>
      <c r="AO13" s="247" t="s">
        <v>100</v>
      </c>
      <c r="AP13" s="247" t="s">
        <v>100</v>
      </c>
      <c r="AQ13" s="247" t="s">
        <v>100</v>
      </c>
      <c r="AR13" s="247" t="s">
        <v>100</v>
      </c>
      <c r="AS13" s="247" t="s">
        <v>100</v>
      </c>
      <c r="AT13" s="247" t="s">
        <v>100</v>
      </c>
      <c r="AU13" s="247" t="s">
        <v>100</v>
      </c>
      <c r="AV13" s="247" t="s">
        <v>100</v>
      </c>
      <c r="AW13" s="247" t="s">
        <v>100</v>
      </c>
      <c r="AX13" s="247" t="s">
        <v>100</v>
      </c>
      <c r="AY13" s="247" t="s">
        <v>100</v>
      </c>
      <c r="AZ13" s="247" t="s">
        <v>100</v>
      </c>
      <c r="BA13" s="247" t="s">
        <v>100</v>
      </c>
      <c r="BB13" s="247" t="s">
        <v>100</v>
      </c>
      <c r="BC13" s="247" t="s">
        <v>100</v>
      </c>
      <c r="BD13" s="247" t="s">
        <v>100</v>
      </c>
      <c r="BE13" s="247" t="s">
        <v>100</v>
      </c>
      <c r="BF13" s="247" t="s">
        <v>100</v>
      </c>
      <c r="BG13" s="247" t="s">
        <v>100</v>
      </c>
      <c r="BH13" s="247" t="s">
        <v>100</v>
      </c>
      <c r="BI13" s="247" t="s">
        <v>100</v>
      </c>
      <c r="BJ13" s="247" t="s">
        <v>100</v>
      </c>
      <c r="BK13" s="247" t="s">
        <v>100</v>
      </c>
      <c r="BL13" s="247" t="s">
        <v>100</v>
      </c>
      <c r="BM13" s="247" t="s">
        <v>100</v>
      </c>
      <c r="BN13" s="247" t="s">
        <v>100</v>
      </c>
      <c r="BO13" s="247" t="s">
        <v>100</v>
      </c>
      <c r="BP13" s="247" t="s">
        <v>100</v>
      </c>
      <c r="BQ13" s="247" t="s">
        <v>100</v>
      </c>
      <c r="BR13" s="247" t="s">
        <v>100</v>
      </c>
      <c r="BS13" s="247" t="s">
        <v>100</v>
      </c>
      <c r="BT13" s="247" t="s">
        <v>100</v>
      </c>
      <c r="BU13" s="247" t="s">
        <v>100</v>
      </c>
      <c r="BV13" s="247" t="s">
        <v>100</v>
      </c>
      <c r="BW13" s="247" t="s">
        <v>100</v>
      </c>
      <c r="BX13" s="247" t="s">
        <v>100</v>
      </c>
      <c r="BY13" s="247" t="s">
        <v>100</v>
      </c>
      <c r="BZ13" s="247" t="s">
        <v>100</v>
      </c>
      <c r="CA13" s="247" t="s">
        <v>100</v>
      </c>
      <c r="CB13" s="247" t="s">
        <v>100</v>
      </c>
      <c r="CC13" s="247" t="s">
        <v>100</v>
      </c>
      <c r="CD13" s="247" t="s">
        <v>100</v>
      </c>
      <c r="CE13" s="247" t="s">
        <v>100</v>
      </c>
      <c r="CF13" s="247" t="s">
        <v>100</v>
      </c>
      <c r="CG13" s="247" t="s">
        <v>100</v>
      </c>
      <c r="CH13" s="247" t="s">
        <v>100</v>
      </c>
      <c r="CI13" s="247" t="s">
        <v>100</v>
      </c>
      <c r="CJ13" s="247" t="s">
        <v>100</v>
      </c>
      <c r="CK13" s="247" t="s">
        <v>100</v>
      </c>
      <c r="CL13" s="247" t="s">
        <v>100</v>
      </c>
      <c r="CM13" s="247" t="s">
        <v>100</v>
      </c>
      <c r="CN13" s="247" t="s">
        <v>100</v>
      </c>
      <c r="CO13" s="247" t="s">
        <v>100</v>
      </c>
      <c r="CP13" s="247" t="s">
        <v>100</v>
      </c>
      <c r="CQ13" s="247" t="s">
        <v>100</v>
      </c>
      <c r="CR13" s="247" t="s">
        <v>100</v>
      </c>
      <c r="CS13" s="247" t="s">
        <v>100</v>
      </c>
      <c r="CT13" s="247" t="s">
        <v>100</v>
      </c>
      <c r="CU13" s="247" t="s">
        <v>100</v>
      </c>
      <c r="CV13" s="247" t="s">
        <v>100</v>
      </c>
      <c r="CW13" s="247" t="s">
        <v>100</v>
      </c>
      <c r="CX13" s="247" t="s">
        <v>100</v>
      </c>
      <c r="CY13" s="247" t="s">
        <v>100</v>
      </c>
      <c r="CZ13" s="248" t="s">
        <v>100</v>
      </c>
    </row>
    <row r="14" spans="1:104" ht="29.45" customHeight="1" x14ac:dyDescent="0.2">
      <c r="A14" s="48"/>
      <c r="B14" s="295" t="s">
        <v>501</v>
      </c>
      <c r="C14" s="296"/>
      <c r="D14" s="24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5"/>
    </row>
    <row r="15" spans="1:104" x14ac:dyDescent="0.2">
      <c r="A15" s="16" t="s">
        <v>589</v>
      </c>
      <c r="B15" s="9" t="s">
        <v>640</v>
      </c>
      <c r="C15" s="214" t="s">
        <v>652</v>
      </c>
      <c r="D15" s="134" t="s">
        <v>103</v>
      </c>
      <c r="E15" s="241"/>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42.75" x14ac:dyDescent="0.2">
      <c r="A16" s="16" t="s">
        <v>590</v>
      </c>
      <c r="B16" s="9" t="s">
        <v>245</v>
      </c>
      <c r="C16" s="29" t="s">
        <v>550</v>
      </c>
      <c r="D16" s="134" t="s">
        <v>2</v>
      </c>
      <c r="E16" s="241"/>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row>
    <row r="17" spans="1:104" ht="28.5" x14ac:dyDescent="0.2">
      <c r="A17" s="16" t="s">
        <v>591</v>
      </c>
      <c r="B17" s="9" t="s">
        <v>246</v>
      </c>
      <c r="C17" s="15" t="s">
        <v>248</v>
      </c>
      <c r="D17" s="134" t="s">
        <v>2</v>
      </c>
      <c r="E17" s="241"/>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row>
    <row r="18" spans="1:104" x14ac:dyDescent="0.2">
      <c r="A18" s="16" t="s">
        <v>592</v>
      </c>
      <c r="B18" s="9" t="s">
        <v>247</v>
      </c>
      <c r="C18" s="9" t="s">
        <v>249</v>
      </c>
      <c r="D18" s="134" t="s">
        <v>2</v>
      </c>
      <c r="E18" s="241"/>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row>
    <row r="19" spans="1:104" ht="28.5" x14ac:dyDescent="0.2">
      <c r="A19" s="16" t="s">
        <v>641</v>
      </c>
      <c r="B19" s="9" t="s">
        <v>251</v>
      </c>
      <c r="C19" s="9" t="s">
        <v>250</v>
      </c>
      <c r="D19" s="134" t="s">
        <v>68</v>
      </c>
      <c r="E19" s="24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row>
    <row r="20" spans="1:104" ht="28.5" x14ac:dyDescent="0.2">
      <c r="A20" s="16" t="s">
        <v>593</v>
      </c>
      <c r="B20" s="9" t="s">
        <v>120</v>
      </c>
      <c r="C20" s="9" t="s">
        <v>259</v>
      </c>
      <c r="D20" s="134" t="s">
        <v>103</v>
      </c>
      <c r="E20" s="243"/>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ht="42.75" x14ac:dyDescent="0.2">
      <c r="A21" s="16" t="s">
        <v>594</v>
      </c>
      <c r="B21" s="9" t="s">
        <v>563</v>
      </c>
      <c r="C21" s="9" t="s">
        <v>564</v>
      </c>
      <c r="D21" s="134" t="s">
        <v>2</v>
      </c>
      <c r="E21" s="241"/>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row>
    <row r="22" spans="1:104" ht="28.5" x14ac:dyDescent="0.2">
      <c r="A22" s="16" t="s">
        <v>595</v>
      </c>
      <c r="B22" s="9" t="s">
        <v>565</v>
      </c>
      <c r="C22" s="9" t="s">
        <v>258</v>
      </c>
      <c r="D22" s="134" t="s">
        <v>2</v>
      </c>
      <c r="E22" s="241"/>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row>
    <row r="23" spans="1:104" ht="42" customHeight="1" x14ac:dyDescent="0.3">
      <c r="A23" s="24" t="s">
        <v>648</v>
      </c>
      <c r="B23" s="24"/>
      <c r="D23" s="65"/>
    </row>
    <row r="24" spans="1:104" s="68" customFormat="1" ht="61.9" customHeight="1" x14ac:dyDescent="0.25">
      <c r="A24" s="303" t="s">
        <v>675</v>
      </c>
      <c r="B24" s="303"/>
      <c r="C24" s="303"/>
      <c r="D24" s="303"/>
    </row>
    <row r="25" spans="1:104" s="68" customFormat="1" ht="26.45" customHeight="1" x14ac:dyDescent="0.25">
      <c r="A25" s="88" t="s">
        <v>514</v>
      </c>
      <c r="B25" s="88"/>
      <c r="C25" s="62"/>
      <c r="D25" s="209"/>
    </row>
    <row r="26" spans="1:104" s="68" customFormat="1" ht="15" customHeight="1" x14ac:dyDescent="0.25">
      <c r="A26" s="267" t="s">
        <v>676</v>
      </c>
      <c r="B26" s="88"/>
      <c r="C26" s="62"/>
      <c r="D26" s="209"/>
    </row>
    <row r="27" spans="1:104" ht="23.45" customHeight="1" x14ac:dyDescent="0.2">
      <c r="A27" s="49" t="s">
        <v>0</v>
      </c>
      <c r="B27" s="47" t="s">
        <v>1</v>
      </c>
      <c r="C27" s="47" t="s">
        <v>5</v>
      </c>
      <c r="D27" s="59" t="s">
        <v>65</v>
      </c>
      <c r="E27" s="85"/>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row>
    <row r="28" spans="1:104" ht="22.15" customHeight="1" x14ac:dyDescent="0.3">
      <c r="A28" s="232"/>
      <c r="B28" s="233" t="s">
        <v>677</v>
      </c>
      <c r="C28" s="231"/>
      <c r="D28" s="67"/>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row>
    <row r="29" spans="1:104" ht="40.15" customHeight="1" x14ac:dyDescent="0.2">
      <c r="A29" s="48"/>
      <c r="B29" s="222" t="s">
        <v>275</v>
      </c>
      <c r="C29" s="15" t="s">
        <v>276</v>
      </c>
      <c r="D29" s="15" t="s">
        <v>243</v>
      </c>
      <c r="E29" s="210" t="s">
        <v>100</v>
      </c>
      <c r="F29" s="211" t="s">
        <v>100</v>
      </c>
      <c r="G29" s="211" t="s">
        <v>100</v>
      </c>
      <c r="H29" s="211" t="s">
        <v>100</v>
      </c>
      <c r="I29" s="211" t="s">
        <v>100</v>
      </c>
      <c r="J29" s="211" t="s">
        <v>100</v>
      </c>
      <c r="K29" s="211" t="s">
        <v>100</v>
      </c>
      <c r="L29" s="211" t="s">
        <v>100</v>
      </c>
      <c r="M29" s="211" t="s">
        <v>100</v>
      </c>
      <c r="N29" s="211" t="s">
        <v>100</v>
      </c>
      <c r="O29" s="211" t="s">
        <v>100</v>
      </c>
      <c r="P29" s="211" t="s">
        <v>100</v>
      </c>
      <c r="Q29" s="211" t="s">
        <v>100</v>
      </c>
      <c r="R29" s="211" t="s">
        <v>100</v>
      </c>
      <c r="S29" s="211" t="s">
        <v>100</v>
      </c>
      <c r="T29" s="211" t="s">
        <v>100</v>
      </c>
      <c r="U29" s="211" t="s">
        <v>100</v>
      </c>
      <c r="V29" s="211" t="s">
        <v>100</v>
      </c>
      <c r="W29" s="211" t="s">
        <v>100</v>
      </c>
      <c r="X29" s="211" t="s">
        <v>100</v>
      </c>
      <c r="Y29" s="211" t="s">
        <v>100</v>
      </c>
      <c r="Z29" s="211" t="s">
        <v>100</v>
      </c>
      <c r="AA29" s="211" t="s">
        <v>100</v>
      </c>
      <c r="AB29" s="211" t="s">
        <v>100</v>
      </c>
      <c r="AC29" s="211" t="s">
        <v>100</v>
      </c>
      <c r="AD29" s="211" t="s">
        <v>100</v>
      </c>
      <c r="AE29" s="211" t="s">
        <v>100</v>
      </c>
      <c r="AF29" s="211" t="s">
        <v>100</v>
      </c>
      <c r="AG29" s="211" t="s">
        <v>100</v>
      </c>
      <c r="AH29" s="211" t="s">
        <v>100</v>
      </c>
      <c r="AI29" s="211" t="s">
        <v>100</v>
      </c>
      <c r="AJ29" s="211" t="s">
        <v>100</v>
      </c>
      <c r="AK29" s="211" t="s">
        <v>100</v>
      </c>
      <c r="AL29" s="211" t="s">
        <v>100</v>
      </c>
      <c r="AM29" s="211" t="s">
        <v>100</v>
      </c>
      <c r="AN29" s="211" t="s">
        <v>100</v>
      </c>
      <c r="AO29" s="211" t="s">
        <v>100</v>
      </c>
      <c r="AP29" s="211" t="s">
        <v>100</v>
      </c>
      <c r="AQ29" s="211" t="s">
        <v>100</v>
      </c>
      <c r="AR29" s="211" t="s">
        <v>100</v>
      </c>
      <c r="AS29" s="211" t="s">
        <v>100</v>
      </c>
      <c r="AT29" s="211" t="s">
        <v>100</v>
      </c>
      <c r="AU29" s="211" t="s">
        <v>100</v>
      </c>
      <c r="AV29" s="211" t="s">
        <v>100</v>
      </c>
      <c r="AW29" s="211" t="s">
        <v>100</v>
      </c>
      <c r="AX29" s="211" t="s">
        <v>100</v>
      </c>
      <c r="AY29" s="211" t="s">
        <v>100</v>
      </c>
      <c r="AZ29" s="211" t="s">
        <v>100</v>
      </c>
      <c r="BA29" s="211" t="s">
        <v>100</v>
      </c>
      <c r="BB29" s="211" t="s">
        <v>100</v>
      </c>
      <c r="BC29" s="211" t="s">
        <v>100</v>
      </c>
      <c r="BD29" s="211" t="s">
        <v>100</v>
      </c>
      <c r="BE29" s="211" t="s">
        <v>100</v>
      </c>
      <c r="BF29" s="211" t="s">
        <v>100</v>
      </c>
      <c r="BG29" s="211" t="s">
        <v>100</v>
      </c>
      <c r="BH29" s="211" t="s">
        <v>100</v>
      </c>
      <c r="BI29" s="211" t="s">
        <v>100</v>
      </c>
      <c r="BJ29" s="211" t="s">
        <v>100</v>
      </c>
      <c r="BK29" s="211" t="s">
        <v>100</v>
      </c>
      <c r="BL29" s="211" t="s">
        <v>100</v>
      </c>
      <c r="BM29" s="211" t="s">
        <v>100</v>
      </c>
      <c r="BN29" s="211" t="s">
        <v>100</v>
      </c>
      <c r="BO29" s="211" t="s">
        <v>100</v>
      </c>
      <c r="BP29" s="211" t="s">
        <v>100</v>
      </c>
      <c r="BQ29" s="211" t="s">
        <v>100</v>
      </c>
      <c r="BR29" s="211" t="s">
        <v>100</v>
      </c>
      <c r="BS29" s="211" t="s">
        <v>100</v>
      </c>
      <c r="BT29" s="211" t="s">
        <v>100</v>
      </c>
      <c r="BU29" s="211" t="s">
        <v>100</v>
      </c>
      <c r="BV29" s="211" t="s">
        <v>100</v>
      </c>
      <c r="BW29" s="211" t="s">
        <v>100</v>
      </c>
      <c r="BX29" s="211" t="s">
        <v>100</v>
      </c>
      <c r="BY29" s="211" t="s">
        <v>100</v>
      </c>
      <c r="BZ29" s="211" t="s">
        <v>100</v>
      </c>
      <c r="CA29" s="211" t="s">
        <v>100</v>
      </c>
      <c r="CB29" s="211" t="s">
        <v>100</v>
      </c>
      <c r="CC29" s="211" t="s">
        <v>100</v>
      </c>
      <c r="CD29" s="211" t="s">
        <v>100</v>
      </c>
      <c r="CE29" s="211" t="s">
        <v>100</v>
      </c>
      <c r="CF29" s="211" t="s">
        <v>100</v>
      </c>
      <c r="CG29" s="211" t="s">
        <v>100</v>
      </c>
      <c r="CH29" s="211" t="s">
        <v>100</v>
      </c>
      <c r="CI29" s="211" t="s">
        <v>100</v>
      </c>
      <c r="CJ29" s="211" t="s">
        <v>100</v>
      </c>
      <c r="CK29" s="211" t="s">
        <v>100</v>
      </c>
      <c r="CL29" s="211" t="s">
        <v>100</v>
      </c>
      <c r="CM29" s="211" t="s">
        <v>100</v>
      </c>
      <c r="CN29" s="211" t="s">
        <v>100</v>
      </c>
      <c r="CO29" s="211" t="s">
        <v>100</v>
      </c>
      <c r="CP29" s="211" t="s">
        <v>100</v>
      </c>
      <c r="CQ29" s="211" t="s">
        <v>100</v>
      </c>
      <c r="CR29" s="211" t="s">
        <v>100</v>
      </c>
      <c r="CS29" s="211" t="s">
        <v>100</v>
      </c>
      <c r="CT29" s="211" t="s">
        <v>100</v>
      </c>
      <c r="CU29" s="211" t="s">
        <v>100</v>
      </c>
      <c r="CV29" s="211" t="s">
        <v>100</v>
      </c>
      <c r="CW29" s="211" t="s">
        <v>100</v>
      </c>
      <c r="CX29" s="211" t="s">
        <v>100</v>
      </c>
      <c r="CY29" s="211" t="s">
        <v>100</v>
      </c>
      <c r="CZ29" s="211" t="s">
        <v>100</v>
      </c>
    </row>
    <row r="30" spans="1:104" x14ac:dyDescent="0.2">
      <c r="A30" s="16" t="s">
        <v>628</v>
      </c>
      <c r="B30" s="9" t="s">
        <v>180</v>
      </c>
      <c r="C30" s="15" t="s">
        <v>253</v>
      </c>
      <c r="D30" s="15" t="s">
        <v>2</v>
      </c>
      <c r="E30" s="86" t="s">
        <v>178</v>
      </c>
      <c r="F30" s="63" t="s">
        <v>178</v>
      </c>
      <c r="G30" s="63" t="s">
        <v>178</v>
      </c>
      <c r="H30" s="63" t="s">
        <v>178</v>
      </c>
      <c r="I30" s="63" t="s">
        <v>178</v>
      </c>
      <c r="J30" s="63" t="s">
        <v>178</v>
      </c>
      <c r="K30" s="63" t="s">
        <v>178</v>
      </c>
      <c r="L30" s="63" t="s">
        <v>178</v>
      </c>
      <c r="M30" s="63" t="s">
        <v>178</v>
      </c>
      <c r="N30" s="63" t="s">
        <v>178</v>
      </c>
      <c r="O30" s="63" t="s">
        <v>178</v>
      </c>
      <c r="P30" s="63" t="s">
        <v>178</v>
      </c>
      <c r="Q30" s="63" t="s">
        <v>178</v>
      </c>
      <c r="R30" s="63" t="s">
        <v>178</v>
      </c>
      <c r="S30" s="63" t="s">
        <v>178</v>
      </c>
      <c r="T30" s="63" t="s">
        <v>178</v>
      </c>
      <c r="U30" s="63" t="s">
        <v>178</v>
      </c>
      <c r="V30" s="63" t="s">
        <v>178</v>
      </c>
      <c r="W30" s="63" t="s">
        <v>178</v>
      </c>
      <c r="X30" s="63" t="s">
        <v>178</v>
      </c>
      <c r="Y30" s="63" t="s">
        <v>178</v>
      </c>
      <c r="Z30" s="63" t="s">
        <v>178</v>
      </c>
      <c r="AA30" s="63" t="s">
        <v>178</v>
      </c>
      <c r="AB30" s="63" t="s">
        <v>178</v>
      </c>
      <c r="AC30" s="63" t="s">
        <v>178</v>
      </c>
      <c r="AD30" s="63" t="s">
        <v>178</v>
      </c>
      <c r="AE30" s="63" t="s">
        <v>178</v>
      </c>
      <c r="AF30" s="63" t="s">
        <v>178</v>
      </c>
      <c r="AG30" s="63" t="s">
        <v>178</v>
      </c>
      <c r="AH30" s="63" t="s">
        <v>178</v>
      </c>
      <c r="AI30" s="63" t="s">
        <v>178</v>
      </c>
      <c r="AJ30" s="63" t="s">
        <v>178</v>
      </c>
      <c r="AK30" s="63" t="s">
        <v>178</v>
      </c>
      <c r="AL30" s="63" t="s">
        <v>178</v>
      </c>
      <c r="AM30" s="63" t="s">
        <v>178</v>
      </c>
      <c r="AN30" s="63" t="s">
        <v>178</v>
      </c>
      <c r="AO30" s="63" t="s">
        <v>178</v>
      </c>
      <c r="AP30" s="63" t="s">
        <v>178</v>
      </c>
      <c r="AQ30" s="63" t="s">
        <v>178</v>
      </c>
      <c r="AR30" s="63" t="s">
        <v>178</v>
      </c>
      <c r="AS30" s="63" t="s">
        <v>178</v>
      </c>
      <c r="AT30" s="63" t="s">
        <v>178</v>
      </c>
      <c r="AU30" s="63" t="s">
        <v>178</v>
      </c>
      <c r="AV30" s="63" t="s">
        <v>178</v>
      </c>
      <c r="AW30" s="63" t="s">
        <v>178</v>
      </c>
      <c r="AX30" s="63" t="s">
        <v>178</v>
      </c>
      <c r="AY30" s="63" t="s">
        <v>178</v>
      </c>
      <c r="AZ30" s="63" t="s">
        <v>178</v>
      </c>
      <c r="BA30" s="63" t="s">
        <v>178</v>
      </c>
      <c r="BB30" s="63" t="s">
        <v>178</v>
      </c>
      <c r="BC30" s="63" t="s">
        <v>178</v>
      </c>
      <c r="BD30" s="63" t="s">
        <v>178</v>
      </c>
      <c r="BE30" s="63" t="s">
        <v>178</v>
      </c>
      <c r="BF30" s="63" t="s">
        <v>178</v>
      </c>
      <c r="BG30" s="63" t="s">
        <v>178</v>
      </c>
      <c r="BH30" s="63" t="s">
        <v>178</v>
      </c>
      <c r="BI30" s="63" t="s">
        <v>178</v>
      </c>
      <c r="BJ30" s="63" t="s">
        <v>178</v>
      </c>
      <c r="BK30" s="63" t="s">
        <v>178</v>
      </c>
      <c r="BL30" s="63" t="s">
        <v>178</v>
      </c>
      <c r="BM30" s="63" t="s">
        <v>178</v>
      </c>
      <c r="BN30" s="63" t="s">
        <v>178</v>
      </c>
      <c r="BO30" s="63" t="s">
        <v>178</v>
      </c>
      <c r="BP30" s="63" t="s">
        <v>178</v>
      </c>
      <c r="BQ30" s="63" t="s">
        <v>178</v>
      </c>
      <c r="BR30" s="63" t="s">
        <v>178</v>
      </c>
      <c r="BS30" s="63" t="s">
        <v>178</v>
      </c>
      <c r="BT30" s="63" t="s">
        <v>178</v>
      </c>
      <c r="BU30" s="63" t="s">
        <v>178</v>
      </c>
      <c r="BV30" s="63" t="s">
        <v>178</v>
      </c>
      <c r="BW30" s="63" t="s">
        <v>178</v>
      </c>
      <c r="BX30" s="63" t="s">
        <v>178</v>
      </c>
      <c r="BY30" s="63" t="s">
        <v>178</v>
      </c>
      <c r="BZ30" s="63" t="s">
        <v>178</v>
      </c>
      <c r="CA30" s="63" t="s">
        <v>178</v>
      </c>
      <c r="CB30" s="63" t="s">
        <v>178</v>
      </c>
      <c r="CC30" s="63" t="s">
        <v>178</v>
      </c>
      <c r="CD30" s="63" t="s">
        <v>178</v>
      </c>
      <c r="CE30" s="63" t="s">
        <v>178</v>
      </c>
      <c r="CF30" s="63" t="s">
        <v>178</v>
      </c>
      <c r="CG30" s="63" t="s">
        <v>178</v>
      </c>
      <c r="CH30" s="63" t="s">
        <v>178</v>
      </c>
      <c r="CI30" s="63" t="s">
        <v>178</v>
      </c>
      <c r="CJ30" s="63" t="s">
        <v>178</v>
      </c>
      <c r="CK30" s="63" t="s">
        <v>178</v>
      </c>
      <c r="CL30" s="63" t="s">
        <v>178</v>
      </c>
      <c r="CM30" s="63" t="s">
        <v>178</v>
      </c>
      <c r="CN30" s="63" t="s">
        <v>178</v>
      </c>
      <c r="CO30" s="63" t="s">
        <v>178</v>
      </c>
      <c r="CP30" s="63" t="s">
        <v>178</v>
      </c>
      <c r="CQ30" s="63" t="s">
        <v>178</v>
      </c>
      <c r="CR30" s="63" t="s">
        <v>178</v>
      </c>
      <c r="CS30" s="63" t="s">
        <v>178</v>
      </c>
      <c r="CT30" s="63" t="s">
        <v>178</v>
      </c>
      <c r="CU30" s="63" t="s">
        <v>178</v>
      </c>
      <c r="CV30" s="63" t="s">
        <v>178</v>
      </c>
      <c r="CW30" s="63" t="s">
        <v>178</v>
      </c>
      <c r="CX30" s="63" t="s">
        <v>178</v>
      </c>
      <c r="CY30" s="63" t="s">
        <v>178</v>
      </c>
      <c r="CZ30" s="63" t="s">
        <v>178</v>
      </c>
    </row>
    <row r="31" spans="1:104" x14ac:dyDescent="0.2">
      <c r="A31" s="16" t="s">
        <v>629</v>
      </c>
      <c r="B31" s="9" t="s">
        <v>181</v>
      </c>
      <c r="C31" s="15" t="s">
        <v>253</v>
      </c>
      <c r="D31" s="15" t="s">
        <v>2</v>
      </c>
      <c r="E31" s="86" t="s">
        <v>178</v>
      </c>
      <c r="F31" s="63" t="s">
        <v>178</v>
      </c>
      <c r="G31" s="63" t="s">
        <v>178</v>
      </c>
      <c r="H31" s="63" t="s">
        <v>178</v>
      </c>
      <c r="I31" s="63" t="s">
        <v>178</v>
      </c>
      <c r="J31" s="63" t="s">
        <v>178</v>
      </c>
      <c r="K31" s="63" t="s">
        <v>178</v>
      </c>
      <c r="L31" s="63" t="s">
        <v>178</v>
      </c>
      <c r="M31" s="63" t="s">
        <v>178</v>
      </c>
      <c r="N31" s="63" t="s">
        <v>178</v>
      </c>
      <c r="O31" s="63" t="s">
        <v>178</v>
      </c>
      <c r="P31" s="63" t="s">
        <v>178</v>
      </c>
      <c r="Q31" s="63" t="s">
        <v>178</v>
      </c>
      <c r="R31" s="63" t="s">
        <v>178</v>
      </c>
      <c r="S31" s="63" t="s">
        <v>178</v>
      </c>
      <c r="T31" s="63" t="s">
        <v>178</v>
      </c>
      <c r="U31" s="63" t="s">
        <v>178</v>
      </c>
      <c r="V31" s="63" t="s">
        <v>178</v>
      </c>
      <c r="W31" s="63" t="s">
        <v>178</v>
      </c>
      <c r="X31" s="63" t="s">
        <v>178</v>
      </c>
      <c r="Y31" s="63" t="s">
        <v>178</v>
      </c>
      <c r="Z31" s="63" t="s">
        <v>178</v>
      </c>
      <c r="AA31" s="63" t="s">
        <v>178</v>
      </c>
      <c r="AB31" s="63" t="s">
        <v>178</v>
      </c>
      <c r="AC31" s="63" t="s">
        <v>178</v>
      </c>
      <c r="AD31" s="63" t="s">
        <v>178</v>
      </c>
      <c r="AE31" s="63" t="s">
        <v>178</v>
      </c>
      <c r="AF31" s="63" t="s">
        <v>178</v>
      </c>
      <c r="AG31" s="63" t="s">
        <v>178</v>
      </c>
      <c r="AH31" s="63" t="s">
        <v>178</v>
      </c>
      <c r="AI31" s="63" t="s">
        <v>178</v>
      </c>
      <c r="AJ31" s="63" t="s">
        <v>178</v>
      </c>
      <c r="AK31" s="63" t="s">
        <v>178</v>
      </c>
      <c r="AL31" s="63" t="s">
        <v>178</v>
      </c>
      <c r="AM31" s="63" t="s">
        <v>178</v>
      </c>
      <c r="AN31" s="63" t="s">
        <v>178</v>
      </c>
      <c r="AO31" s="63" t="s">
        <v>178</v>
      </c>
      <c r="AP31" s="63" t="s">
        <v>178</v>
      </c>
      <c r="AQ31" s="63" t="s">
        <v>178</v>
      </c>
      <c r="AR31" s="63" t="s">
        <v>178</v>
      </c>
      <c r="AS31" s="63" t="s">
        <v>178</v>
      </c>
      <c r="AT31" s="63" t="s">
        <v>178</v>
      </c>
      <c r="AU31" s="63" t="s">
        <v>178</v>
      </c>
      <c r="AV31" s="63" t="s">
        <v>178</v>
      </c>
      <c r="AW31" s="63" t="s">
        <v>178</v>
      </c>
      <c r="AX31" s="63" t="s">
        <v>178</v>
      </c>
      <c r="AY31" s="63" t="s">
        <v>178</v>
      </c>
      <c r="AZ31" s="63" t="s">
        <v>178</v>
      </c>
      <c r="BA31" s="63" t="s">
        <v>178</v>
      </c>
      <c r="BB31" s="63" t="s">
        <v>178</v>
      </c>
      <c r="BC31" s="63" t="s">
        <v>178</v>
      </c>
      <c r="BD31" s="63" t="s">
        <v>178</v>
      </c>
      <c r="BE31" s="63" t="s">
        <v>178</v>
      </c>
      <c r="BF31" s="63" t="s">
        <v>178</v>
      </c>
      <c r="BG31" s="63" t="s">
        <v>178</v>
      </c>
      <c r="BH31" s="63" t="s">
        <v>178</v>
      </c>
      <c r="BI31" s="63" t="s">
        <v>178</v>
      </c>
      <c r="BJ31" s="63" t="s">
        <v>178</v>
      </c>
      <c r="BK31" s="63" t="s">
        <v>178</v>
      </c>
      <c r="BL31" s="63" t="s">
        <v>178</v>
      </c>
      <c r="BM31" s="63" t="s">
        <v>178</v>
      </c>
      <c r="BN31" s="63" t="s">
        <v>178</v>
      </c>
      <c r="BO31" s="63" t="s">
        <v>178</v>
      </c>
      <c r="BP31" s="63" t="s">
        <v>178</v>
      </c>
      <c r="BQ31" s="63" t="s">
        <v>178</v>
      </c>
      <c r="BR31" s="63" t="s">
        <v>178</v>
      </c>
      <c r="BS31" s="63" t="s">
        <v>178</v>
      </c>
      <c r="BT31" s="63" t="s">
        <v>178</v>
      </c>
      <c r="BU31" s="63" t="s">
        <v>178</v>
      </c>
      <c r="BV31" s="63" t="s">
        <v>178</v>
      </c>
      <c r="BW31" s="63" t="s">
        <v>178</v>
      </c>
      <c r="BX31" s="63" t="s">
        <v>178</v>
      </c>
      <c r="BY31" s="63" t="s">
        <v>178</v>
      </c>
      <c r="BZ31" s="63" t="s">
        <v>178</v>
      </c>
      <c r="CA31" s="63" t="s">
        <v>178</v>
      </c>
      <c r="CB31" s="63" t="s">
        <v>178</v>
      </c>
      <c r="CC31" s="63" t="s">
        <v>178</v>
      </c>
      <c r="CD31" s="63" t="s">
        <v>178</v>
      </c>
      <c r="CE31" s="63" t="s">
        <v>178</v>
      </c>
      <c r="CF31" s="63" t="s">
        <v>178</v>
      </c>
      <c r="CG31" s="63" t="s">
        <v>178</v>
      </c>
      <c r="CH31" s="63" t="s">
        <v>178</v>
      </c>
      <c r="CI31" s="63" t="s">
        <v>178</v>
      </c>
      <c r="CJ31" s="63" t="s">
        <v>178</v>
      </c>
      <c r="CK31" s="63" t="s">
        <v>178</v>
      </c>
      <c r="CL31" s="63" t="s">
        <v>178</v>
      </c>
      <c r="CM31" s="63" t="s">
        <v>178</v>
      </c>
      <c r="CN31" s="63" t="s">
        <v>178</v>
      </c>
      <c r="CO31" s="63" t="s">
        <v>178</v>
      </c>
      <c r="CP31" s="63" t="s">
        <v>178</v>
      </c>
      <c r="CQ31" s="63" t="s">
        <v>178</v>
      </c>
      <c r="CR31" s="63" t="s">
        <v>178</v>
      </c>
      <c r="CS31" s="63" t="s">
        <v>178</v>
      </c>
      <c r="CT31" s="63" t="s">
        <v>178</v>
      </c>
      <c r="CU31" s="63" t="s">
        <v>178</v>
      </c>
      <c r="CV31" s="63" t="s">
        <v>178</v>
      </c>
      <c r="CW31" s="63" t="s">
        <v>178</v>
      </c>
      <c r="CX31" s="63" t="s">
        <v>178</v>
      </c>
      <c r="CY31" s="63" t="s">
        <v>178</v>
      </c>
      <c r="CZ31" s="63" t="s">
        <v>178</v>
      </c>
    </row>
    <row r="32" spans="1:104" x14ac:dyDescent="0.2">
      <c r="A32" s="16" t="s">
        <v>630</v>
      </c>
      <c r="B32" s="9" t="s">
        <v>182</v>
      </c>
      <c r="C32" s="15" t="s">
        <v>253</v>
      </c>
      <c r="D32" s="15" t="s">
        <v>2</v>
      </c>
      <c r="E32" s="86" t="s">
        <v>178</v>
      </c>
      <c r="F32" s="63" t="s">
        <v>178</v>
      </c>
      <c r="G32" s="63" t="s">
        <v>178</v>
      </c>
      <c r="H32" s="63" t="s">
        <v>178</v>
      </c>
      <c r="I32" s="63" t="s">
        <v>178</v>
      </c>
      <c r="J32" s="63" t="s">
        <v>178</v>
      </c>
      <c r="K32" s="63" t="s">
        <v>178</v>
      </c>
      <c r="L32" s="63" t="s">
        <v>178</v>
      </c>
      <c r="M32" s="63" t="s">
        <v>178</v>
      </c>
      <c r="N32" s="63" t="s">
        <v>178</v>
      </c>
      <c r="O32" s="63" t="s">
        <v>178</v>
      </c>
      <c r="P32" s="63" t="s">
        <v>178</v>
      </c>
      <c r="Q32" s="63" t="s">
        <v>178</v>
      </c>
      <c r="R32" s="63" t="s">
        <v>178</v>
      </c>
      <c r="S32" s="63" t="s">
        <v>178</v>
      </c>
      <c r="T32" s="63" t="s">
        <v>178</v>
      </c>
      <c r="U32" s="63" t="s">
        <v>178</v>
      </c>
      <c r="V32" s="63" t="s">
        <v>178</v>
      </c>
      <c r="W32" s="63" t="s">
        <v>178</v>
      </c>
      <c r="X32" s="63" t="s">
        <v>178</v>
      </c>
      <c r="Y32" s="63" t="s">
        <v>178</v>
      </c>
      <c r="Z32" s="63" t="s">
        <v>178</v>
      </c>
      <c r="AA32" s="63" t="s">
        <v>178</v>
      </c>
      <c r="AB32" s="63" t="s">
        <v>178</v>
      </c>
      <c r="AC32" s="63" t="s">
        <v>178</v>
      </c>
      <c r="AD32" s="63" t="s">
        <v>178</v>
      </c>
      <c r="AE32" s="63" t="s">
        <v>178</v>
      </c>
      <c r="AF32" s="63" t="s">
        <v>178</v>
      </c>
      <c r="AG32" s="63" t="s">
        <v>178</v>
      </c>
      <c r="AH32" s="63" t="s">
        <v>178</v>
      </c>
      <c r="AI32" s="63" t="s">
        <v>178</v>
      </c>
      <c r="AJ32" s="63" t="s">
        <v>178</v>
      </c>
      <c r="AK32" s="63" t="s">
        <v>178</v>
      </c>
      <c r="AL32" s="63" t="s">
        <v>178</v>
      </c>
      <c r="AM32" s="63" t="s">
        <v>178</v>
      </c>
      <c r="AN32" s="63" t="s">
        <v>178</v>
      </c>
      <c r="AO32" s="63" t="s">
        <v>178</v>
      </c>
      <c r="AP32" s="63" t="s">
        <v>178</v>
      </c>
      <c r="AQ32" s="63" t="s">
        <v>178</v>
      </c>
      <c r="AR32" s="63" t="s">
        <v>178</v>
      </c>
      <c r="AS32" s="63" t="s">
        <v>178</v>
      </c>
      <c r="AT32" s="63" t="s">
        <v>178</v>
      </c>
      <c r="AU32" s="63" t="s">
        <v>178</v>
      </c>
      <c r="AV32" s="63" t="s">
        <v>178</v>
      </c>
      <c r="AW32" s="63" t="s">
        <v>178</v>
      </c>
      <c r="AX32" s="63" t="s">
        <v>178</v>
      </c>
      <c r="AY32" s="63" t="s">
        <v>178</v>
      </c>
      <c r="AZ32" s="63" t="s">
        <v>178</v>
      </c>
      <c r="BA32" s="63" t="s">
        <v>178</v>
      </c>
      <c r="BB32" s="63" t="s">
        <v>178</v>
      </c>
      <c r="BC32" s="63" t="s">
        <v>178</v>
      </c>
      <c r="BD32" s="63" t="s">
        <v>178</v>
      </c>
      <c r="BE32" s="63" t="s">
        <v>178</v>
      </c>
      <c r="BF32" s="63" t="s">
        <v>178</v>
      </c>
      <c r="BG32" s="63" t="s">
        <v>178</v>
      </c>
      <c r="BH32" s="63" t="s">
        <v>178</v>
      </c>
      <c r="BI32" s="63" t="s">
        <v>178</v>
      </c>
      <c r="BJ32" s="63" t="s">
        <v>178</v>
      </c>
      <c r="BK32" s="63" t="s">
        <v>178</v>
      </c>
      <c r="BL32" s="63" t="s">
        <v>178</v>
      </c>
      <c r="BM32" s="63" t="s">
        <v>178</v>
      </c>
      <c r="BN32" s="63" t="s">
        <v>178</v>
      </c>
      <c r="BO32" s="63" t="s">
        <v>178</v>
      </c>
      <c r="BP32" s="63" t="s">
        <v>178</v>
      </c>
      <c r="BQ32" s="63" t="s">
        <v>178</v>
      </c>
      <c r="BR32" s="63" t="s">
        <v>178</v>
      </c>
      <c r="BS32" s="63" t="s">
        <v>178</v>
      </c>
      <c r="BT32" s="63" t="s">
        <v>178</v>
      </c>
      <c r="BU32" s="63" t="s">
        <v>178</v>
      </c>
      <c r="BV32" s="63" t="s">
        <v>178</v>
      </c>
      <c r="BW32" s="63" t="s">
        <v>178</v>
      </c>
      <c r="BX32" s="63" t="s">
        <v>178</v>
      </c>
      <c r="BY32" s="63" t="s">
        <v>178</v>
      </c>
      <c r="BZ32" s="63" t="s">
        <v>178</v>
      </c>
      <c r="CA32" s="63" t="s">
        <v>178</v>
      </c>
      <c r="CB32" s="63" t="s">
        <v>178</v>
      </c>
      <c r="CC32" s="63" t="s">
        <v>178</v>
      </c>
      <c r="CD32" s="63" t="s">
        <v>178</v>
      </c>
      <c r="CE32" s="63" t="s">
        <v>178</v>
      </c>
      <c r="CF32" s="63" t="s">
        <v>178</v>
      </c>
      <c r="CG32" s="63" t="s">
        <v>178</v>
      </c>
      <c r="CH32" s="63" t="s">
        <v>178</v>
      </c>
      <c r="CI32" s="63" t="s">
        <v>178</v>
      </c>
      <c r="CJ32" s="63" t="s">
        <v>178</v>
      </c>
      <c r="CK32" s="63" t="s">
        <v>178</v>
      </c>
      <c r="CL32" s="63" t="s">
        <v>178</v>
      </c>
      <c r="CM32" s="63" t="s">
        <v>178</v>
      </c>
      <c r="CN32" s="63" t="s">
        <v>178</v>
      </c>
      <c r="CO32" s="63" t="s">
        <v>178</v>
      </c>
      <c r="CP32" s="63" t="s">
        <v>178</v>
      </c>
      <c r="CQ32" s="63" t="s">
        <v>178</v>
      </c>
      <c r="CR32" s="63" t="s">
        <v>178</v>
      </c>
      <c r="CS32" s="63" t="s">
        <v>178</v>
      </c>
      <c r="CT32" s="63" t="s">
        <v>178</v>
      </c>
      <c r="CU32" s="63" t="s">
        <v>178</v>
      </c>
      <c r="CV32" s="63" t="s">
        <v>178</v>
      </c>
      <c r="CW32" s="63" t="s">
        <v>178</v>
      </c>
      <c r="CX32" s="63" t="s">
        <v>178</v>
      </c>
      <c r="CY32" s="63" t="s">
        <v>178</v>
      </c>
      <c r="CZ32" s="63" t="s">
        <v>178</v>
      </c>
    </row>
    <row r="33" spans="1:104" x14ac:dyDescent="0.2">
      <c r="A33" s="16" t="s">
        <v>631</v>
      </c>
      <c r="B33" s="9" t="s">
        <v>183</v>
      </c>
      <c r="C33" s="15" t="s">
        <v>253</v>
      </c>
      <c r="D33" s="15" t="s">
        <v>2</v>
      </c>
      <c r="E33" s="86" t="s">
        <v>178</v>
      </c>
      <c r="F33" s="63" t="s">
        <v>178</v>
      </c>
      <c r="G33" s="63" t="s">
        <v>178</v>
      </c>
      <c r="H33" s="63" t="s">
        <v>178</v>
      </c>
      <c r="I33" s="63" t="s">
        <v>178</v>
      </c>
      <c r="J33" s="63" t="s">
        <v>178</v>
      </c>
      <c r="K33" s="63" t="s">
        <v>178</v>
      </c>
      <c r="L33" s="63" t="s">
        <v>178</v>
      </c>
      <c r="M33" s="63" t="s">
        <v>178</v>
      </c>
      <c r="N33" s="63" t="s">
        <v>178</v>
      </c>
      <c r="O33" s="63" t="s">
        <v>178</v>
      </c>
      <c r="P33" s="63" t="s">
        <v>178</v>
      </c>
      <c r="Q33" s="63" t="s">
        <v>178</v>
      </c>
      <c r="R33" s="63" t="s">
        <v>178</v>
      </c>
      <c r="S33" s="63" t="s">
        <v>178</v>
      </c>
      <c r="T33" s="63" t="s">
        <v>178</v>
      </c>
      <c r="U33" s="63" t="s">
        <v>178</v>
      </c>
      <c r="V33" s="63" t="s">
        <v>178</v>
      </c>
      <c r="W33" s="63" t="s">
        <v>178</v>
      </c>
      <c r="X33" s="63" t="s">
        <v>178</v>
      </c>
      <c r="Y33" s="63" t="s">
        <v>178</v>
      </c>
      <c r="Z33" s="63" t="s">
        <v>178</v>
      </c>
      <c r="AA33" s="63" t="s">
        <v>178</v>
      </c>
      <c r="AB33" s="63" t="s">
        <v>178</v>
      </c>
      <c r="AC33" s="63" t="s">
        <v>178</v>
      </c>
      <c r="AD33" s="63" t="s">
        <v>178</v>
      </c>
      <c r="AE33" s="63" t="s">
        <v>178</v>
      </c>
      <c r="AF33" s="63" t="s">
        <v>178</v>
      </c>
      <c r="AG33" s="63" t="s">
        <v>178</v>
      </c>
      <c r="AH33" s="63" t="s">
        <v>178</v>
      </c>
      <c r="AI33" s="63" t="s">
        <v>178</v>
      </c>
      <c r="AJ33" s="63" t="s">
        <v>178</v>
      </c>
      <c r="AK33" s="63" t="s">
        <v>178</v>
      </c>
      <c r="AL33" s="63" t="s">
        <v>178</v>
      </c>
      <c r="AM33" s="63" t="s">
        <v>178</v>
      </c>
      <c r="AN33" s="63" t="s">
        <v>178</v>
      </c>
      <c r="AO33" s="63" t="s">
        <v>178</v>
      </c>
      <c r="AP33" s="63" t="s">
        <v>178</v>
      </c>
      <c r="AQ33" s="63" t="s">
        <v>178</v>
      </c>
      <c r="AR33" s="63" t="s">
        <v>178</v>
      </c>
      <c r="AS33" s="63" t="s">
        <v>178</v>
      </c>
      <c r="AT33" s="63" t="s">
        <v>178</v>
      </c>
      <c r="AU33" s="63" t="s">
        <v>178</v>
      </c>
      <c r="AV33" s="63" t="s">
        <v>178</v>
      </c>
      <c r="AW33" s="63" t="s">
        <v>178</v>
      </c>
      <c r="AX33" s="63" t="s">
        <v>178</v>
      </c>
      <c r="AY33" s="63" t="s">
        <v>178</v>
      </c>
      <c r="AZ33" s="63" t="s">
        <v>178</v>
      </c>
      <c r="BA33" s="63" t="s">
        <v>178</v>
      </c>
      <c r="BB33" s="63" t="s">
        <v>178</v>
      </c>
      <c r="BC33" s="63" t="s">
        <v>178</v>
      </c>
      <c r="BD33" s="63" t="s">
        <v>178</v>
      </c>
      <c r="BE33" s="63" t="s">
        <v>178</v>
      </c>
      <c r="BF33" s="63" t="s">
        <v>178</v>
      </c>
      <c r="BG33" s="63" t="s">
        <v>178</v>
      </c>
      <c r="BH33" s="63" t="s">
        <v>178</v>
      </c>
      <c r="BI33" s="63" t="s">
        <v>178</v>
      </c>
      <c r="BJ33" s="63" t="s">
        <v>178</v>
      </c>
      <c r="BK33" s="63" t="s">
        <v>178</v>
      </c>
      <c r="BL33" s="63" t="s">
        <v>178</v>
      </c>
      <c r="BM33" s="63" t="s">
        <v>178</v>
      </c>
      <c r="BN33" s="63" t="s">
        <v>178</v>
      </c>
      <c r="BO33" s="63" t="s">
        <v>178</v>
      </c>
      <c r="BP33" s="63" t="s">
        <v>178</v>
      </c>
      <c r="BQ33" s="63" t="s">
        <v>178</v>
      </c>
      <c r="BR33" s="63" t="s">
        <v>178</v>
      </c>
      <c r="BS33" s="63" t="s">
        <v>178</v>
      </c>
      <c r="BT33" s="63" t="s">
        <v>178</v>
      </c>
      <c r="BU33" s="63" t="s">
        <v>178</v>
      </c>
      <c r="BV33" s="63" t="s">
        <v>178</v>
      </c>
      <c r="BW33" s="63" t="s">
        <v>178</v>
      </c>
      <c r="BX33" s="63" t="s">
        <v>178</v>
      </c>
      <c r="BY33" s="63" t="s">
        <v>178</v>
      </c>
      <c r="BZ33" s="63" t="s">
        <v>178</v>
      </c>
      <c r="CA33" s="63" t="s">
        <v>178</v>
      </c>
      <c r="CB33" s="63" t="s">
        <v>178</v>
      </c>
      <c r="CC33" s="63" t="s">
        <v>178</v>
      </c>
      <c r="CD33" s="63" t="s">
        <v>178</v>
      </c>
      <c r="CE33" s="63" t="s">
        <v>178</v>
      </c>
      <c r="CF33" s="63" t="s">
        <v>178</v>
      </c>
      <c r="CG33" s="63" t="s">
        <v>178</v>
      </c>
      <c r="CH33" s="63" t="s">
        <v>178</v>
      </c>
      <c r="CI33" s="63" t="s">
        <v>178</v>
      </c>
      <c r="CJ33" s="63" t="s">
        <v>178</v>
      </c>
      <c r="CK33" s="63" t="s">
        <v>178</v>
      </c>
      <c r="CL33" s="63" t="s">
        <v>178</v>
      </c>
      <c r="CM33" s="63" t="s">
        <v>178</v>
      </c>
      <c r="CN33" s="63" t="s">
        <v>178</v>
      </c>
      <c r="CO33" s="63" t="s">
        <v>178</v>
      </c>
      <c r="CP33" s="63" t="s">
        <v>178</v>
      </c>
      <c r="CQ33" s="63" t="s">
        <v>178</v>
      </c>
      <c r="CR33" s="63" t="s">
        <v>178</v>
      </c>
      <c r="CS33" s="63" t="s">
        <v>178</v>
      </c>
      <c r="CT33" s="63" t="s">
        <v>178</v>
      </c>
      <c r="CU33" s="63" t="s">
        <v>178</v>
      </c>
      <c r="CV33" s="63" t="s">
        <v>178</v>
      </c>
      <c r="CW33" s="63" t="s">
        <v>178</v>
      </c>
      <c r="CX33" s="63" t="s">
        <v>178</v>
      </c>
      <c r="CY33" s="63" t="s">
        <v>178</v>
      </c>
      <c r="CZ33" s="63" t="s">
        <v>178</v>
      </c>
    </row>
    <row r="34" spans="1:104" ht="28.5" x14ac:dyDescent="0.2">
      <c r="A34" s="16" t="s">
        <v>632</v>
      </c>
      <c r="B34" s="9" t="s">
        <v>184</v>
      </c>
      <c r="C34" s="15" t="s">
        <v>256</v>
      </c>
      <c r="D34" s="15" t="s">
        <v>2</v>
      </c>
      <c r="E34" s="86"/>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row>
    <row r="35" spans="1:104" ht="28.5" x14ac:dyDescent="0.2">
      <c r="A35" s="16" t="s">
        <v>633</v>
      </c>
      <c r="B35" s="9" t="s">
        <v>185</v>
      </c>
      <c r="C35" s="15" t="s">
        <v>254</v>
      </c>
      <c r="D35" s="15" t="s">
        <v>68</v>
      </c>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row>
    <row r="36" spans="1:104" ht="40.15" customHeight="1" x14ac:dyDescent="0.2">
      <c r="A36" s="16"/>
      <c r="B36" s="222" t="s">
        <v>551</v>
      </c>
      <c r="C36" s="15" t="s">
        <v>552</v>
      </c>
      <c r="D36" s="15" t="s">
        <v>243</v>
      </c>
      <c r="E36" s="210" t="s">
        <v>100</v>
      </c>
      <c r="F36" s="211" t="s">
        <v>100</v>
      </c>
      <c r="G36" s="211" t="s">
        <v>100</v>
      </c>
      <c r="H36" s="211" t="s">
        <v>100</v>
      </c>
      <c r="I36" s="211" t="s">
        <v>100</v>
      </c>
      <c r="J36" s="211" t="s">
        <v>100</v>
      </c>
      <c r="K36" s="211" t="s">
        <v>100</v>
      </c>
      <c r="L36" s="211" t="s">
        <v>100</v>
      </c>
      <c r="M36" s="211" t="s">
        <v>100</v>
      </c>
      <c r="N36" s="211" t="s">
        <v>100</v>
      </c>
      <c r="O36" s="211" t="s">
        <v>100</v>
      </c>
      <c r="P36" s="211" t="s">
        <v>100</v>
      </c>
      <c r="Q36" s="211" t="s">
        <v>100</v>
      </c>
      <c r="R36" s="211" t="s">
        <v>100</v>
      </c>
      <c r="S36" s="211" t="s">
        <v>100</v>
      </c>
      <c r="T36" s="211" t="s">
        <v>100</v>
      </c>
      <c r="U36" s="211" t="s">
        <v>100</v>
      </c>
      <c r="V36" s="211" t="s">
        <v>100</v>
      </c>
      <c r="W36" s="211" t="s">
        <v>100</v>
      </c>
      <c r="X36" s="211" t="s">
        <v>100</v>
      </c>
      <c r="Y36" s="211" t="s">
        <v>100</v>
      </c>
      <c r="Z36" s="211" t="s">
        <v>100</v>
      </c>
      <c r="AA36" s="211" t="s">
        <v>100</v>
      </c>
      <c r="AB36" s="211" t="s">
        <v>100</v>
      </c>
      <c r="AC36" s="211" t="s">
        <v>100</v>
      </c>
      <c r="AD36" s="211" t="s">
        <v>100</v>
      </c>
      <c r="AE36" s="211" t="s">
        <v>100</v>
      </c>
      <c r="AF36" s="211" t="s">
        <v>100</v>
      </c>
      <c r="AG36" s="211" t="s">
        <v>100</v>
      </c>
      <c r="AH36" s="211" t="s">
        <v>100</v>
      </c>
      <c r="AI36" s="211" t="s">
        <v>100</v>
      </c>
      <c r="AJ36" s="211" t="s">
        <v>100</v>
      </c>
      <c r="AK36" s="211" t="s">
        <v>100</v>
      </c>
      <c r="AL36" s="211" t="s">
        <v>100</v>
      </c>
      <c r="AM36" s="211" t="s">
        <v>100</v>
      </c>
      <c r="AN36" s="211" t="s">
        <v>100</v>
      </c>
      <c r="AO36" s="211" t="s">
        <v>100</v>
      </c>
      <c r="AP36" s="211" t="s">
        <v>100</v>
      </c>
      <c r="AQ36" s="211" t="s">
        <v>100</v>
      </c>
      <c r="AR36" s="211" t="s">
        <v>100</v>
      </c>
      <c r="AS36" s="211" t="s">
        <v>100</v>
      </c>
      <c r="AT36" s="211" t="s">
        <v>100</v>
      </c>
      <c r="AU36" s="211" t="s">
        <v>100</v>
      </c>
      <c r="AV36" s="211" t="s">
        <v>100</v>
      </c>
      <c r="AW36" s="211" t="s">
        <v>100</v>
      </c>
      <c r="AX36" s="211" t="s">
        <v>100</v>
      </c>
      <c r="AY36" s="211" t="s">
        <v>100</v>
      </c>
      <c r="AZ36" s="211" t="s">
        <v>100</v>
      </c>
      <c r="BA36" s="211" t="s">
        <v>100</v>
      </c>
      <c r="BB36" s="211" t="s">
        <v>100</v>
      </c>
      <c r="BC36" s="211" t="s">
        <v>100</v>
      </c>
      <c r="BD36" s="211" t="s">
        <v>100</v>
      </c>
      <c r="BE36" s="211" t="s">
        <v>100</v>
      </c>
      <c r="BF36" s="211" t="s">
        <v>100</v>
      </c>
      <c r="BG36" s="211" t="s">
        <v>100</v>
      </c>
      <c r="BH36" s="211" t="s">
        <v>100</v>
      </c>
      <c r="BI36" s="211" t="s">
        <v>100</v>
      </c>
      <c r="BJ36" s="211" t="s">
        <v>100</v>
      </c>
      <c r="BK36" s="211" t="s">
        <v>100</v>
      </c>
      <c r="BL36" s="211" t="s">
        <v>100</v>
      </c>
      <c r="BM36" s="211" t="s">
        <v>100</v>
      </c>
      <c r="BN36" s="211" t="s">
        <v>100</v>
      </c>
      <c r="BO36" s="211" t="s">
        <v>100</v>
      </c>
      <c r="BP36" s="211" t="s">
        <v>100</v>
      </c>
      <c r="BQ36" s="211" t="s">
        <v>100</v>
      </c>
      <c r="BR36" s="211" t="s">
        <v>100</v>
      </c>
      <c r="BS36" s="211" t="s">
        <v>100</v>
      </c>
      <c r="BT36" s="211" t="s">
        <v>100</v>
      </c>
      <c r="BU36" s="211" t="s">
        <v>100</v>
      </c>
      <c r="BV36" s="211" t="s">
        <v>100</v>
      </c>
      <c r="BW36" s="211" t="s">
        <v>100</v>
      </c>
      <c r="BX36" s="211" t="s">
        <v>100</v>
      </c>
      <c r="BY36" s="211" t="s">
        <v>100</v>
      </c>
      <c r="BZ36" s="211" t="s">
        <v>100</v>
      </c>
      <c r="CA36" s="211" t="s">
        <v>100</v>
      </c>
      <c r="CB36" s="211" t="s">
        <v>100</v>
      </c>
      <c r="CC36" s="211" t="s">
        <v>100</v>
      </c>
      <c r="CD36" s="211" t="s">
        <v>100</v>
      </c>
      <c r="CE36" s="211" t="s">
        <v>100</v>
      </c>
      <c r="CF36" s="211" t="s">
        <v>100</v>
      </c>
      <c r="CG36" s="211" t="s">
        <v>100</v>
      </c>
      <c r="CH36" s="211" t="s">
        <v>100</v>
      </c>
      <c r="CI36" s="211" t="s">
        <v>100</v>
      </c>
      <c r="CJ36" s="211" t="s">
        <v>100</v>
      </c>
      <c r="CK36" s="211" t="s">
        <v>100</v>
      </c>
      <c r="CL36" s="211" t="s">
        <v>100</v>
      </c>
      <c r="CM36" s="211" t="s">
        <v>100</v>
      </c>
      <c r="CN36" s="211" t="s">
        <v>100</v>
      </c>
      <c r="CO36" s="211" t="s">
        <v>100</v>
      </c>
      <c r="CP36" s="211" t="s">
        <v>100</v>
      </c>
      <c r="CQ36" s="211" t="s">
        <v>100</v>
      </c>
      <c r="CR36" s="211" t="s">
        <v>100</v>
      </c>
      <c r="CS36" s="211" t="s">
        <v>100</v>
      </c>
      <c r="CT36" s="211" t="s">
        <v>100</v>
      </c>
      <c r="CU36" s="211" t="s">
        <v>100</v>
      </c>
      <c r="CV36" s="211" t="s">
        <v>100</v>
      </c>
      <c r="CW36" s="211" t="s">
        <v>100</v>
      </c>
      <c r="CX36" s="211" t="s">
        <v>100</v>
      </c>
      <c r="CY36" s="211" t="s">
        <v>100</v>
      </c>
      <c r="CZ36" s="211" t="s">
        <v>100</v>
      </c>
    </row>
    <row r="37" spans="1:104" x14ac:dyDescent="0.2">
      <c r="A37" s="16" t="s">
        <v>597</v>
      </c>
      <c r="B37" s="9" t="s">
        <v>180</v>
      </c>
      <c r="C37" s="15" t="s">
        <v>253</v>
      </c>
      <c r="D37" s="15" t="s">
        <v>2</v>
      </c>
      <c r="E37" s="86" t="s">
        <v>178</v>
      </c>
      <c r="F37" s="63" t="s">
        <v>178</v>
      </c>
      <c r="G37" s="63" t="s">
        <v>178</v>
      </c>
      <c r="H37" s="63" t="s">
        <v>178</v>
      </c>
      <c r="I37" s="63" t="s">
        <v>178</v>
      </c>
      <c r="J37" s="63" t="s">
        <v>178</v>
      </c>
      <c r="K37" s="63" t="s">
        <v>178</v>
      </c>
      <c r="L37" s="63" t="s">
        <v>178</v>
      </c>
      <c r="M37" s="63" t="s">
        <v>178</v>
      </c>
      <c r="N37" s="63" t="s">
        <v>178</v>
      </c>
      <c r="O37" s="63" t="s">
        <v>178</v>
      </c>
      <c r="P37" s="63" t="s">
        <v>178</v>
      </c>
      <c r="Q37" s="63" t="s">
        <v>178</v>
      </c>
      <c r="R37" s="63" t="s">
        <v>178</v>
      </c>
      <c r="S37" s="63" t="s">
        <v>178</v>
      </c>
      <c r="T37" s="63" t="s">
        <v>178</v>
      </c>
      <c r="U37" s="63" t="s">
        <v>178</v>
      </c>
      <c r="V37" s="63" t="s">
        <v>178</v>
      </c>
      <c r="W37" s="63" t="s">
        <v>178</v>
      </c>
      <c r="X37" s="63" t="s">
        <v>178</v>
      </c>
      <c r="Y37" s="63" t="s">
        <v>178</v>
      </c>
      <c r="Z37" s="63" t="s">
        <v>178</v>
      </c>
      <c r="AA37" s="63" t="s">
        <v>178</v>
      </c>
      <c r="AB37" s="63" t="s">
        <v>178</v>
      </c>
      <c r="AC37" s="63" t="s">
        <v>178</v>
      </c>
      <c r="AD37" s="63" t="s">
        <v>178</v>
      </c>
      <c r="AE37" s="63" t="s">
        <v>178</v>
      </c>
      <c r="AF37" s="63" t="s">
        <v>178</v>
      </c>
      <c r="AG37" s="63" t="s">
        <v>178</v>
      </c>
      <c r="AH37" s="63" t="s">
        <v>178</v>
      </c>
      <c r="AI37" s="63" t="s">
        <v>178</v>
      </c>
      <c r="AJ37" s="63" t="s">
        <v>178</v>
      </c>
      <c r="AK37" s="63" t="s">
        <v>178</v>
      </c>
      <c r="AL37" s="63" t="s">
        <v>178</v>
      </c>
      <c r="AM37" s="63" t="s">
        <v>178</v>
      </c>
      <c r="AN37" s="63" t="s">
        <v>178</v>
      </c>
      <c r="AO37" s="63" t="s">
        <v>178</v>
      </c>
      <c r="AP37" s="63" t="s">
        <v>178</v>
      </c>
      <c r="AQ37" s="63" t="s">
        <v>178</v>
      </c>
      <c r="AR37" s="63" t="s">
        <v>178</v>
      </c>
      <c r="AS37" s="63" t="s">
        <v>178</v>
      </c>
      <c r="AT37" s="63" t="s">
        <v>178</v>
      </c>
      <c r="AU37" s="63" t="s">
        <v>178</v>
      </c>
      <c r="AV37" s="63" t="s">
        <v>178</v>
      </c>
      <c r="AW37" s="63" t="s">
        <v>178</v>
      </c>
      <c r="AX37" s="63" t="s">
        <v>178</v>
      </c>
      <c r="AY37" s="63" t="s">
        <v>178</v>
      </c>
      <c r="AZ37" s="63" t="s">
        <v>178</v>
      </c>
      <c r="BA37" s="63" t="s">
        <v>178</v>
      </c>
      <c r="BB37" s="63" t="s">
        <v>178</v>
      </c>
      <c r="BC37" s="63" t="s">
        <v>178</v>
      </c>
      <c r="BD37" s="63" t="s">
        <v>178</v>
      </c>
      <c r="BE37" s="63" t="s">
        <v>178</v>
      </c>
      <c r="BF37" s="63" t="s">
        <v>178</v>
      </c>
      <c r="BG37" s="63" t="s">
        <v>178</v>
      </c>
      <c r="BH37" s="63" t="s">
        <v>178</v>
      </c>
      <c r="BI37" s="63" t="s">
        <v>178</v>
      </c>
      <c r="BJ37" s="63" t="s">
        <v>178</v>
      </c>
      <c r="BK37" s="63" t="s">
        <v>178</v>
      </c>
      <c r="BL37" s="63" t="s">
        <v>178</v>
      </c>
      <c r="BM37" s="63" t="s">
        <v>178</v>
      </c>
      <c r="BN37" s="63" t="s">
        <v>178</v>
      </c>
      <c r="BO37" s="63" t="s">
        <v>178</v>
      </c>
      <c r="BP37" s="63" t="s">
        <v>178</v>
      </c>
      <c r="BQ37" s="63" t="s">
        <v>178</v>
      </c>
      <c r="BR37" s="63" t="s">
        <v>178</v>
      </c>
      <c r="BS37" s="63" t="s">
        <v>178</v>
      </c>
      <c r="BT37" s="63" t="s">
        <v>178</v>
      </c>
      <c r="BU37" s="63" t="s">
        <v>178</v>
      </c>
      <c r="BV37" s="63" t="s">
        <v>178</v>
      </c>
      <c r="BW37" s="63" t="s">
        <v>178</v>
      </c>
      <c r="BX37" s="63" t="s">
        <v>178</v>
      </c>
      <c r="BY37" s="63" t="s">
        <v>178</v>
      </c>
      <c r="BZ37" s="63" t="s">
        <v>178</v>
      </c>
      <c r="CA37" s="63" t="s">
        <v>178</v>
      </c>
      <c r="CB37" s="63" t="s">
        <v>178</v>
      </c>
      <c r="CC37" s="63" t="s">
        <v>178</v>
      </c>
      <c r="CD37" s="63" t="s">
        <v>178</v>
      </c>
      <c r="CE37" s="63" t="s">
        <v>178</v>
      </c>
      <c r="CF37" s="63" t="s">
        <v>178</v>
      </c>
      <c r="CG37" s="63" t="s">
        <v>178</v>
      </c>
      <c r="CH37" s="63" t="s">
        <v>178</v>
      </c>
      <c r="CI37" s="63" t="s">
        <v>178</v>
      </c>
      <c r="CJ37" s="63" t="s">
        <v>178</v>
      </c>
      <c r="CK37" s="63" t="s">
        <v>178</v>
      </c>
      <c r="CL37" s="63" t="s">
        <v>178</v>
      </c>
      <c r="CM37" s="63" t="s">
        <v>178</v>
      </c>
      <c r="CN37" s="63" t="s">
        <v>178</v>
      </c>
      <c r="CO37" s="63" t="s">
        <v>178</v>
      </c>
      <c r="CP37" s="63" t="s">
        <v>178</v>
      </c>
      <c r="CQ37" s="63" t="s">
        <v>178</v>
      </c>
      <c r="CR37" s="63" t="s">
        <v>178</v>
      </c>
      <c r="CS37" s="63" t="s">
        <v>178</v>
      </c>
      <c r="CT37" s="63" t="s">
        <v>178</v>
      </c>
      <c r="CU37" s="63" t="s">
        <v>178</v>
      </c>
      <c r="CV37" s="63" t="s">
        <v>178</v>
      </c>
      <c r="CW37" s="63" t="s">
        <v>178</v>
      </c>
      <c r="CX37" s="63" t="s">
        <v>178</v>
      </c>
      <c r="CY37" s="63" t="s">
        <v>178</v>
      </c>
      <c r="CZ37" s="63" t="s">
        <v>178</v>
      </c>
    </row>
    <row r="38" spans="1:104" x14ac:dyDescent="0.2">
      <c r="A38" s="16" t="s">
        <v>598</v>
      </c>
      <c r="B38" s="9" t="s">
        <v>181</v>
      </c>
      <c r="C38" s="15" t="s">
        <v>253</v>
      </c>
      <c r="D38" s="15" t="s">
        <v>2</v>
      </c>
      <c r="E38" s="86" t="s">
        <v>178</v>
      </c>
      <c r="F38" s="63" t="s">
        <v>178</v>
      </c>
      <c r="G38" s="63" t="s">
        <v>178</v>
      </c>
      <c r="H38" s="63" t="s">
        <v>178</v>
      </c>
      <c r="I38" s="63" t="s">
        <v>178</v>
      </c>
      <c r="J38" s="63" t="s">
        <v>178</v>
      </c>
      <c r="K38" s="63" t="s">
        <v>178</v>
      </c>
      <c r="L38" s="63" t="s">
        <v>178</v>
      </c>
      <c r="M38" s="63" t="s">
        <v>178</v>
      </c>
      <c r="N38" s="63" t="s">
        <v>178</v>
      </c>
      <c r="O38" s="63" t="s">
        <v>178</v>
      </c>
      <c r="P38" s="63" t="s">
        <v>178</v>
      </c>
      <c r="Q38" s="63" t="s">
        <v>178</v>
      </c>
      <c r="R38" s="63" t="s">
        <v>178</v>
      </c>
      <c r="S38" s="63" t="s">
        <v>178</v>
      </c>
      <c r="T38" s="63" t="s">
        <v>178</v>
      </c>
      <c r="U38" s="63" t="s">
        <v>178</v>
      </c>
      <c r="V38" s="63" t="s">
        <v>178</v>
      </c>
      <c r="W38" s="63" t="s">
        <v>178</v>
      </c>
      <c r="X38" s="63" t="s">
        <v>178</v>
      </c>
      <c r="Y38" s="63" t="s">
        <v>178</v>
      </c>
      <c r="Z38" s="63" t="s">
        <v>178</v>
      </c>
      <c r="AA38" s="63" t="s">
        <v>178</v>
      </c>
      <c r="AB38" s="63" t="s">
        <v>178</v>
      </c>
      <c r="AC38" s="63" t="s">
        <v>178</v>
      </c>
      <c r="AD38" s="63" t="s">
        <v>178</v>
      </c>
      <c r="AE38" s="63" t="s">
        <v>178</v>
      </c>
      <c r="AF38" s="63" t="s">
        <v>178</v>
      </c>
      <c r="AG38" s="63" t="s">
        <v>178</v>
      </c>
      <c r="AH38" s="63" t="s">
        <v>178</v>
      </c>
      <c r="AI38" s="63" t="s">
        <v>178</v>
      </c>
      <c r="AJ38" s="63" t="s">
        <v>178</v>
      </c>
      <c r="AK38" s="63" t="s">
        <v>178</v>
      </c>
      <c r="AL38" s="63" t="s">
        <v>178</v>
      </c>
      <c r="AM38" s="63" t="s">
        <v>178</v>
      </c>
      <c r="AN38" s="63" t="s">
        <v>178</v>
      </c>
      <c r="AO38" s="63" t="s">
        <v>178</v>
      </c>
      <c r="AP38" s="63" t="s">
        <v>178</v>
      </c>
      <c r="AQ38" s="63" t="s">
        <v>178</v>
      </c>
      <c r="AR38" s="63" t="s">
        <v>178</v>
      </c>
      <c r="AS38" s="63" t="s">
        <v>178</v>
      </c>
      <c r="AT38" s="63" t="s">
        <v>178</v>
      </c>
      <c r="AU38" s="63" t="s">
        <v>178</v>
      </c>
      <c r="AV38" s="63" t="s">
        <v>178</v>
      </c>
      <c r="AW38" s="63" t="s">
        <v>178</v>
      </c>
      <c r="AX38" s="63" t="s">
        <v>178</v>
      </c>
      <c r="AY38" s="63" t="s">
        <v>178</v>
      </c>
      <c r="AZ38" s="63" t="s">
        <v>178</v>
      </c>
      <c r="BA38" s="63" t="s">
        <v>178</v>
      </c>
      <c r="BB38" s="63" t="s">
        <v>178</v>
      </c>
      <c r="BC38" s="63" t="s">
        <v>178</v>
      </c>
      <c r="BD38" s="63" t="s">
        <v>178</v>
      </c>
      <c r="BE38" s="63" t="s">
        <v>178</v>
      </c>
      <c r="BF38" s="63" t="s">
        <v>178</v>
      </c>
      <c r="BG38" s="63" t="s">
        <v>178</v>
      </c>
      <c r="BH38" s="63" t="s">
        <v>178</v>
      </c>
      <c r="BI38" s="63" t="s">
        <v>178</v>
      </c>
      <c r="BJ38" s="63" t="s">
        <v>178</v>
      </c>
      <c r="BK38" s="63" t="s">
        <v>178</v>
      </c>
      <c r="BL38" s="63" t="s">
        <v>178</v>
      </c>
      <c r="BM38" s="63" t="s">
        <v>178</v>
      </c>
      <c r="BN38" s="63" t="s">
        <v>178</v>
      </c>
      <c r="BO38" s="63" t="s">
        <v>178</v>
      </c>
      <c r="BP38" s="63" t="s">
        <v>178</v>
      </c>
      <c r="BQ38" s="63" t="s">
        <v>178</v>
      </c>
      <c r="BR38" s="63" t="s">
        <v>178</v>
      </c>
      <c r="BS38" s="63" t="s">
        <v>178</v>
      </c>
      <c r="BT38" s="63" t="s">
        <v>178</v>
      </c>
      <c r="BU38" s="63" t="s">
        <v>178</v>
      </c>
      <c r="BV38" s="63" t="s">
        <v>178</v>
      </c>
      <c r="BW38" s="63" t="s">
        <v>178</v>
      </c>
      <c r="BX38" s="63" t="s">
        <v>178</v>
      </c>
      <c r="BY38" s="63" t="s">
        <v>178</v>
      </c>
      <c r="BZ38" s="63" t="s">
        <v>178</v>
      </c>
      <c r="CA38" s="63" t="s">
        <v>178</v>
      </c>
      <c r="CB38" s="63" t="s">
        <v>178</v>
      </c>
      <c r="CC38" s="63" t="s">
        <v>178</v>
      </c>
      <c r="CD38" s="63" t="s">
        <v>178</v>
      </c>
      <c r="CE38" s="63" t="s">
        <v>178</v>
      </c>
      <c r="CF38" s="63" t="s">
        <v>178</v>
      </c>
      <c r="CG38" s="63" t="s">
        <v>178</v>
      </c>
      <c r="CH38" s="63" t="s">
        <v>178</v>
      </c>
      <c r="CI38" s="63" t="s">
        <v>178</v>
      </c>
      <c r="CJ38" s="63" t="s">
        <v>178</v>
      </c>
      <c r="CK38" s="63" t="s">
        <v>178</v>
      </c>
      <c r="CL38" s="63" t="s">
        <v>178</v>
      </c>
      <c r="CM38" s="63" t="s">
        <v>178</v>
      </c>
      <c r="CN38" s="63" t="s">
        <v>178</v>
      </c>
      <c r="CO38" s="63" t="s">
        <v>178</v>
      </c>
      <c r="CP38" s="63" t="s">
        <v>178</v>
      </c>
      <c r="CQ38" s="63" t="s">
        <v>178</v>
      </c>
      <c r="CR38" s="63" t="s">
        <v>178</v>
      </c>
      <c r="CS38" s="63" t="s">
        <v>178</v>
      </c>
      <c r="CT38" s="63" t="s">
        <v>178</v>
      </c>
      <c r="CU38" s="63" t="s">
        <v>178</v>
      </c>
      <c r="CV38" s="63" t="s">
        <v>178</v>
      </c>
      <c r="CW38" s="63" t="s">
        <v>178</v>
      </c>
      <c r="CX38" s="63" t="s">
        <v>178</v>
      </c>
      <c r="CY38" s="63" t="s">
        <v>178</v>
      </c>
      <c r="CZ38" s="63" t="s">
        <v>178</v>
      </c>
    </row>
    <row r="39" spans="1:104" x14ac:dyDescent="0.2">
      <c r="A39" s="16" t="s">
        <v>599</v>
      </c>
      <c r="B39" s="9" t="s">
        <v>182</v>
      </c>
      <c r="C39" s="15" t="s">
        <v>253</v>
      </c>
      <c r="D39" s="15" t="s">
        <v>2</v>
      </c>
      <c r="E39" s="86" t="s">
        <v>178</v>
      </c>
      <c r="F39" s="63" t="s">
        <v>178</v>
      </c>
      <c r="G39" s="63" t="s">
        <v>178</v>
      </c>
      <c r="H39" s="63" t="s">
        <v>178</v>
      </c>
      <c r="I39" s="63" t="s">
        <v>178</v>
      </c>
      <c r="J39" s="63" t="s">
        <v>178</v>
      </c>
      <c r="K39" s="63" t="s">
        <v>178</v>
      </c>
      <c r="L39" s="63" t="s">
        <v>178</v>
      </c>
      <c r="M39" s="63" t="s">
        <v>178</v>
      </c>
      <c r="N39" s="63" t="s">
        <v>178</v>
      </c>
      <c r="O39" s="63" t="s">
        <v>178</v>
      </c>
      <c r="P39" s="63" t="s">
        <v>178</v>
      </c>
      <c r="Q39" s="63" t="s">
        <v>178</v>
      </c>
      <c r="R39" s="63" t="s">
        <v>178</v>
      </c>
      <c r="S39" s="63" t="s">
        <v>178</v>
      </c>
      <c r="T39" s="63" t="s">
        <v>178</v>
      </c>
      <c r="U39" s="63" t="s">
        <v>178</v>
      </c>
      <c r="V39" s="63" t="s">
        <v>178</v>
      </c>
      <c r="W39" s="63" t="s">
        <v>178</v>
      </c>
      <c r="X39" s="63" t="s">
        <v>178</v>
      </c>
      <c r="Y39" s="63" t="s">
        <v>178</v>
      </c>
      <c r="Z39" s="63" t="s">
        <v>178</v>
      </c>
      <c r="AA39" s="63" t="s">
        <v>178</v>
      </c>
      <c r="AB39" s="63" t="s">
        <v>178</v>
      </c>
      <c r="AC39" s="63" t="s">
        <v>178</v>
      </c>
      <c r="AD39" s="63" t="s">
        <v>178</v>
      </c>
      <c r="AE39" s="63" t="s">
        <v>178</v>
      </c>
      <c r="AF39" s="63" t="s">
        <v>178</v>
      </c>
      <c r="AG39" s="63" t="s">
        <v>178</v>
      </c>
      <c r="AH39" s="63" t="s">
        <v>178</v>
      </c>
      <c r="AI39" s="63" t="s">
        <v>178</v>
      </c>
      <c r="AJ39" s="63" t="s">
        <v>178</v>
      </c>
      <c r="AK39" s="63" t="s">
        <v>178</v>
      </c>
      <c r="AL39" s="63" t="s">
        <v>178</v>
      </c>
      <c r="AM39" s="63" t="s">
        <v>178</v>
      </c>
      <c r="AN39" s="63" t="s">
        <v>178</v>
      </c>
      <c r="AO39" s="63" t="s">
        <v>178</v>
      </c>
      <c r="AP39" s="63" t="s">
        <v>178</v>
      </c>
      <c r="AQ39" s="63" t="s">
        <v>178</v>
      </c>
      <c r="AR39" s="63" t="s">
        <v>178</v>
      </c>
      <c r="AS39" s="63" t="s">
        <v>178</v>
      </c>
      <c r="AT39" s="63" t="s">
        <v>178</v>
      </c>
      <c r="AU39" s="63" t="s">
        <v>178</v>
      </c>
      <c r="AV39" s="63" t="s">
        <v>178</v>
      </c>
      <c r="AW39" s="63" t="s">
        <v>178</v>
      </c>
      <c r="AX39" s="63" t="s">
        <v>178</v>
      </c>
      <c r="AY39" s="63" t="s">
        <v>178</v>
      </c>
      <c r="AZ39" s="63" t="s">
        <v>178</v>
      </c>
      <c r="BA39" s="63" t="s">
        <v>178</v>
      </c>
      <c r="BB39" s="63" t="s">
        <v>178</v>
      </c>
      <c r="BC39" s="63" t="s">
        <v>178</v>
      </c>
      <c r="BD39" s="63" t="s">
        <v>178</v>
      </c>
      <c r="BE39" s="63" t="s">
        <v>178</v>
      </c>
      <c r="BF39" s="63" t="s">
        <v>178</v>
      </c>
      <c r="BG39" s="63" t="s">
        <v>178</v>
      </c>
      <c r="BH39" s="63" t="s">
        <v>178</v>
      </c>
      <c r="BI39" s="63" t="s">
        <v>178</v>
      </c>
      <c r="BJ39" s="63" t="s">
        <v>178</v>
      </c>
      <c r="BK39" s="63" t="s">
        <v>178</v>
      </c>
      <c r="BL39" s="63" t="s">
        <v>178</v>
      </c>
      <c r="BM39" s="63" t="s">
        <v>178</v>
      </c>
      <c r="BN39" s="63" t="s">
        <v>178</v>
      </c>
      <c r="BO39" s="63" t="s">
        <v>178</v>
      </c>
      <c r="BP39" s="63" t="s">
        <v>178</v>
      </c>
      <c r="BQ39" s="63" t="s">
        <v>178</v>
      </c>
      <c r="BR39" s="63" t="s">
        <v>178</v>
      </c>
      <c r="BS39" s="63" t="s">
        <v>178</v>
      </c>
      <c r="BT39" s="63" t="s">
        <v>178</v>
      </c>
      <c r="BU39" s="63" t="s">
        <v>178</v>
      </c>
      <c r="BV39" s="63" t="s">
        <v>178</v>
      </c>
      <c r="BW39" s="63" t="s">
        <v>178</v>
      </c>
      <c r="BX39" s="63" t="s">
        <v>178</v>
      </c>
      <c r="BY39" s="63" t="s">
        <v>178</v>
      </c>
      <c r="BZ39" s="63" t="s">
        <v>178</v>
      </c>
      <c r="CA39" s="63" t="s">
        <v>178</v>
      </c>
      <c r="CB39" s="63" t="s">
        <v>178</v>
      </c>
      <c r="CC39" s="63" t="s">
        <v>178</v>
      </c>
      <c r="CD39" s="63" t="s">
        <v>178</v>
      </c>
      <c r="CE39" s="63" t="s">
        <v>178</v>
      </c>
      <c r="CF39" s="63" t="s">
        <v>178</v>
      </c>
      <c r="CG39" s="63" t="s">
        <v>178</v>
      </c>
      <c r="CH39" s="63" t="s">
        <v>178</v>
      </c>
      <c r="CI39" s="63" t="s">
        <v>178</v>
      </c>
      <c r="CJ39" s="63" t="s">
        <v>178</v>
      </c>
      <c r="CK39" s="63" t="s">
        <v>178</v>
      </c>
      <c r="CL39" s="63" t="s">
        <v>178</v>
      </c>
      <c r="CM39" s="63" t="s">
        <v>178</v>
      </c>
      <c r="CN39" s="63" t="s">
        <v>178</v>
      </c>
      <c r="CO39" s="63" t="s">
        <v>178</v>
      </c>
      <c r="CP39" s="63" t="s">
        <v>178</v>
      </c>
      <c r="CQ39" s="63" t="s">
        <v>178</v>
      </c>
      <c r="CR39" s="63" t="s">
        <v>178</v>
      </c>
      <c r="CS39" s="63" t="s">
        <v>178</v>
      </c>
      <c r="CT39" s="63" t="s">
        <v>178</v>
      </c>
      <c r="CU39" s="63" t="s">
        <v>178</v>
      </c>
      <c r="CV39" s="63" t="s">
        <v>178</v>
      </c>
      <c r="CW39" s="63" t="s">
        <v>178</v>
      </c>
      <c r="CX39" s="63" t="s">
        <v>178</v>
      </c>
      <c r="CY39" s="63" t="s">
        <v>178</v>
      </c>
      <c r="CZ39" s="63" t="s">
        <v>178</v>
      </c>
    </row>
    <row r="40" spans="1:104" x14ac:dyDescent="0.2">
      <c r="A40" s="16" t="s">
        <v>600</v>
      </c>
      <c r="B40" s="9" t="s">
        <v>183</v>
      </c>
      <c r="C40" s="15" t="s">
        <v>253</v>
      </c>
      <c r="D40" s="15" t="s">
        <v>2</v>
      </c>
      <c r="E40" s="86" t="s">
        <v>178</v>
      </c>
      <c r="F40" s="63" t="s">
        <v>178</v>
      </c>
      <c r="G40" s="63" t="s">
        <v>178</v>
      </c>
      <c r="H40" s="63" t="s">
        <v>178</v>
      </c>
      <c r="I40" s="63" t="s">
        <v>178</v>
      </c>
      <c r="J40" s="63" t="s">
        <v>178</v>
      </c>
      <c r="K40" s="63" t="s">
        <v>178</v>
      </c>
      <c r="L40" s="63" t="s">
        <v>178</v>
      </c>
      <c r="M40" s="63" t="s">
        <v>178</v>
      </c>
      <c r="N40" s="63" t="s">
        <v>178</v>
      </c>
      <c r="O40" s="63" t="s">
        <v>178</v>
      </c>
      <c r="P40" s="63" t="s">
        <v>178</v>
      </c>
      <c r="Q40" s="63" t="s">
        <v>178</v>
      </c>
      <c r="R40" s="63" t="s">
        <v>178</v>
      </c>
      <c r="S40" s="63" t="s">
        <v>178</v>
      </c>
      <c r="T40" s="63" t="s">
        <v>178</v>
      </c>
      <c r="U40" s="63" t="s">
        <v>178</v>
      </c>
      <c r="V40" s="63" t="s">
        <v>178</v>
      </c>
      <c r="W40" s="63" t="s">
        <v>178</v>
      </c>
      <c r="X40" s="63" t="s">
        <v>178</v>
      </c>
      <c r="Y40" s="63" t="s">
        <v>178</v>
      </c>
      <c r="Z40" s="63" t="s">
        <v>178</v>
      </c>
      <c r="AA40" s="63" t="s">
        <v>178</v>
      </c>
      <c r="AB40" s="63" t="s">
        <v>178</v>
      </c>
      <c r="AC40" s="63" t="s">
        <v>178</v>
      </c>
      <c r="AD40" s="63" t="s">
        <v>178</v>
      </c>
      <c r="AE40" s="63" t="s">
        <v>178</v>
      </c>
      <c r="AF40" s="63" t="s">
        <v>178</v>
      </c>
      <c r="AG40" s="63" t="s">
        <v>178</v>
      </c>
      <c r="AH40" s="63" t="s">
        <v>178</v>
      </c>
      <c r="AI40" s="63" t="s">
        <v>178</v>
      </c>
      <c r="AJ40" s="63" t="s">
        <v>178</v>
      </c>
      <c r="AK40" s="63" t="s">
        <v>178</v>
      </c>
      <c r="AL40" s="63" t="s">
        <v>178</v>
      </c>
      <c r="AM40" s="63" t="s">
        <v>178</v>
      </c>
      <c r="AN40" s="63" t="s">
        <v>178</v>
      </c>
      <c r="AO40" s="63" t="s">
        <v>178</v>
      </c>
      <c r="AP40" s="63" t="s">
        <v>178</v>
      </c>
      <c r="AQ40" s="63" t="s">
        <v>178</v>
      </c>
      <c r="AR40" s="63" t="s">
        <v>178</v>
      </c>
      <c r="AS40" s="63" t="s">
        <v>178</v>
      </c>
      <c r="AT40" s="63" t="s">
        <v>178</v>
      </c>
      <c r="AU40" s="63" t="s">
        <v>178</v>
      </c>
      <c r="AV40" s="63" t="s">
        <v>178</v>
      </c>
      <c r="AW40" s="63" t="s">
        <v>178</v>
      </c>
      <c r="AX40" s="63" t="s">
        <v>178</v>
      </c>
      <c r="AY40" s="63" t="s">
        <v>178</v>
      </c>
      <c r="AZ40" s="63" t="s">
        <v>178</v>
      </c>
      <c r="BA40" s="63" t="s">
        <v>178</v>
      </c>
      <c r="BB40" s="63" t="s">
        <v>178</v>
      </c>
      <c r="BC40" s="63" t="s">
        <v>178</v>
      </c>
      <c r="BD40" s="63" t="s">
        <v>178</v>
      </c>
      <c r="BE40" s="63" t="s">
        <v>178</v>
      </c>
      <c r="BF40" s="63" t="s">
        <v>178</v>
      </c>
      <c r="BG40" s="63" t="s">
        <v>178</v>
      </c>
      <c r="BH40" s="63" t="s">
        <v>178</v>
      </c>
      <c r="BI40" s="63" t="s">
        <v>178</v>
      </c>
      <c r="BJ40" s="63" t="s">
        <v>178</v>
      </c>
      <c r="BK40" s="63" t="s">
        <v>178</v>
      </c>
      <c r="BL40" s="63" t="s">
        <v>178</v>
      </c>
      <c r="BM40" s="63" t="s">
        <v>178</v>
      </c>
      <c r="BN40" s="63" t="s">
        <v>178</v>
      </c>
      <c r="BO40" s="63" t="s">
        <v>178</v>
      </c>
      <c r="BP40" s="63" t="s">
        <v>178</v>
      </c>
      <c r="BQ40" s="63" t="s">
        <v>178</v>
      </c>
      <c r="BR40" s="63" t="s">
        <v>178</v>
      </c>
      <c r="BS40" s="63" t="s">
        <v>178</v>
      </c>
      <c r="BT40" s="63" t="s">
        <v>178</v>
      </c>
      <c r="BU40" s="63" t="s">
        <v>178</v>
      </c>
      <c r="BV40" s="63" t="s">
        <v>178</v>
      </c>
      <c r="BW40" s="63" t="s">
        <v>178</v>
      </c>
      <c r="BX40" s="63" t="s">
        <v>178</v>
      </c>
      <c r="BY40" s="63" t="s">
        <v>178</v>
      </c>
      <c r="BZ40" s="63" t="s">
        <v>178</v>
      </c>
      <c r="CA40" s="63" t="s">
        <v>178</v>
      </c>
      <c r="CB40" s="63" t="s">
        <v>178</v>
      </c>
      <c r="CC40" s="63" t="s">
        <v>178</v>
      </c>
      <c r="CD40" s="63" t="s">
        <v>178</v>
      </c>
      <c r="CE40" s="63" t="s">
        <v>178</v>
      </c>
      <c r="CF40" s="63" t="s">
        <v>178</v>
      </c>
      <c r="CG40" s="63" t="s">
        <v>178</v>
      </c>
      <c r="CH40" s="63" t="s">
        <v>178</v>
      </c>
      <c r="CI40" s="63" t="s">
        <v>178</v>
      </c>
      <c r="CJ40" s="63" t="s">
        <v>178</v>
      </c>
      <c r="CK40" s="63" t="s">
        <v>178</v>
      </c>
      <c r="CL40" s="63" t="s">
        <v>178</v>
      </c>
      <c r="CM40" s="63" t="s">
        <v>178</v>
      </c>
      <c r="CN40" s="63" t="s">
        <v>178</v>
      </c>
      <c r="CO40" s="63" t="s">
        <v>178</v>
      </c>
      <c r="CP40" s="63" t="s">
        <v>178</v>
      </c>
      <c r="CQ40" s="63" t="s">
        <v>178</v>
      </c>
      <c r="CR40" s="63" t="s">
        <v>178</v>
      </c>
      <c r="CS40" s="63" t="s">
        <v>178</v>
      </c>
      <c r="CT40" s="63" t="s">
        <v>178</v>
      </c>
      <c r="CU40" s="63" t="s">
        <v>178</v>
      </c>
      <c r="CV40" s="63" t="s">
        <v>178</v>
      </c>
      <c r="CW40" s="63" t="s">
        <v>178</v>
      </c>
      <c r="CX40" s="63" t="s">
        <v>178</v>
      </c>
      <c r="CY40" s="63" t="s">
        <v>178</v>
      </c>
      <c r="CZ40" s="63" t="s">
        <v>178</v>
      </c>
    </row>
    <row r="41" spans="1:104" ht="28.5" x14ac:dyDescent="0.2">
      <c r="A41" s="16" t="s">
        <v>601</v>
      </c>
      <c r="B41" s="9" t="s">
        <v>184</v>
      </c>
      <c r="C41" s="15" t="s">
        <v>256</v>
      </c>
      <c r="D41" s="15" t="s">
        <v>2</v>
      </c>
      <c r="E41" s="86"/>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row>
    <row r="42" spans="1:104" ht="28.5" x14ac:dyDescent="0.2">
      <c r="A42" s="16" t="s">
        <v>602</v>
      </c>
      <c r="B42" s="9" t="s">
        <v>185</v>
      </c>
      <c r="C42" s="15" t="s">
        <v>254</v>
      </c>
      <c r="D42" s="15" t="s">
        <v>68</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row>
    <row r="43" spans="1:104" ht="40.15" customHeight="1" x14ac:dyDescent="0.2">
      <c r="A43" s="16"/>
      <c r="B43" s="222" t="s">
        <v>553</v>
      </c>
      <c r="C43" s="15" t="s">
        <v>554</v>
      </c>
      <c r="D43" s="15" t="s">
        <v>243</v>
      </c>
      <c r="E43" s="210" t="s">
        <v>100</v>
      </c>
      <c r="F43" s="211" t="s">
        <v>100</v>
      </c>
      <c r="G43" s="211" t="s">
        <v>100</v>
      </c>
      <c r="H43" s="211" t="s">
        <v>100</v>
      </c>
      <c r="I43" s="211" t="s">
        <v>100</v>
      </c>
      <c r="J43" s="211" t="s">
        <v>100</v>
      </c>
      <c r="K43" s="211" t="s">
        <v>100</v>
      </c>
      <c r="L43" s="211" t="s">
        <v>100</v>
      </c>
      <c r="M43" s="211" t="s">
        <v>100</v>
      </c>
      <c r="N43" s="211" t="s">
        <v>100</v>
      </c>
      <c r="O43" s="211" t="s">
        <v>100</v>
      </c>
      <c r="P43" s="211" t="s">
        <v>100</v>
      </c>
      <c r="Q43" s="211" t="s">
        <v>100</v>
      </c>
      <c r="R43" s="211" t="s">
        <v>100</v>
      </c>
      <c r="S43" s="211" t="s">
        <v>100</v>
      </c>
      <c r="T43" s="211" t="s">
        <v>100</v>
      </c>
      <c r="U43" s="211" t="s">
        <v>100</v>
      </c>
      <c r="V43" s="211" t="s">
        <v>100</v>
      </c>
      <c r="W43" s="211" t="s">
        <v>100</v>
      </c>
      <c r="X43" s="211" t="s">
        <v>100</v>
      </c>
      <c r="Y43" s="211" t="s">
        <v>100</v>
      </c>
      <c r="Z43" s="211" t="s">
        <v>100</v>
      </c>
      <c r="AA43" s="211" t="s">
        <v>100</v>
      </c>
      <c r="AB43" s="211" t="s">
        <v>100</v>
      </c>
      <c r="AC43" s="211" t="s">
        <v>100</v>
      </c>
      <c r="AD43" s="211" t="s">
        <v>100</v>
      </c>
      <c r="AE43" s="211" t="s">
        <v>100</v>
      </c>
      <c r="AF43" s="211" t="s">
        <v>100</v>
      </c>
      <c r="AG43" s="211" t="s">
        <v>100</v>
      </c>
      <c r="AH43" s="211" t="s">
        <v>100</v>
      </c>
      <c r="AI43" s="211" t="s">
        <v>100</v>
      </c>
      <c r="AJ43" s="211" t="s">
        <v>100</v>
      </c>
      <c r="AK43" s="211" t="s">
        <v>100</v>
      </c>
      <c r="AL43" s="211" t="s">
        <v>100</v>
      </c>
      <c r="AM43" s="211" t="s">
        <v>100</v>
      </c>
      <c r="AN43" s="211" t="s">
        <v>100</v>
      </c>
      <c r="AO43" s="211" t="s">
        <v>100</v>
      </c>
      <c r="AP43" s="211" t="s">
        <v>100</v>
      </c>
      <c r="AQ43" s="211" t="s">
        <v>100</v>
      </c>
      <c r="AR43" s="211" t="s">
        <v>100</v>
      </c>
      <c r="AS43" s="211" t="s">
        <v>100</v>
      </c>
      <c r="AT43" s="211" t="s">
        <v>100</v>
      </c>
      <c r="AU43" s="211" t="s">
        <v>100</v>
      </c>
      <c r="AV43" s="211" t="s">
        <v>100</v>
      </c>
      <c r="AW43" s="211" t="s">
        <v>100</v>
      </c>
      <c r="AX43" s="211" t="s">
        <v>100</v>
      </c>
      <c r="AY43" s="211" t="s">
        <v>100</v>
      </c>
      <c r="AZ43" s="211" t="s">
        <v>100</v>
      </c>
      <c r="BA43" s="211" t="s">
        <v>100</v>
      </c>
      <c r="BB43" s="211" t="s">
        <v>100</v>
      </c>
      <c r="BC43" s="211" t="s">
        <v>100</v>
      </c>
      <c r="BD43" s="211" t="s">
        <v>100</v>
      </c>
      <c r="BE43" s="211" t="s">
        <v>100</v>
      </c>
      <c r="BF43" s="211" t="s">
        <v>100</v>
      </c>
      <c r="BG43" s="211" t="s">
        <v>100</v>
      </c>
      <c r="BH43" s="211" t="s">
        <v>100</v>
      </c>
      <c r="BI43" s="211" t="s">
        <v>100</v>
      </c>
      <c r="BJ43" s="211" t="s">
        <v>100</v>
      </c>
      <c r="BK43" s="211" t="s">
        <v>100</v>
      </c>
      <c r="BL43" s="211" t="s">
        <v>100</v>
      </c>
      <c r="BM43" s="211" t="s">
        <v>100</v>
      </c>
      <c r="BN43" s="211" t="s">
        <v>100</v>
      </c>
      <c r="BO43" s="211" t="s">
        <v>100</v>
      </c>
      <c r="BP43" s="211" t="s">
        <v>100</v>
      </c>
      <c r="BQ43" s="211" t="s">
        <v>100</v>
      </c>
      <c r="BR43" s="211" t="s">
        <v>100</v>
      </c>
      <c r="BS43" s="211" t="s">
        <v>100</v>
      </c>
      <c r="BT43" s="211" t="s">
        <v>100</v>
      </c>
      <c r="BU43" s="211" t="s">
        <v>100</v>
      </c>
      <c r="BV43" s="211" t="s">
        <v>100</v>
      </c>
      <c r="BW43" s="211" t="s">
        <v>100</v>
      </c>
      <c r="BX43" s="211" t="s">
        <v>100</v>
      </c>
      <c r="BY43" s="211" t="s">
        <v>100</v>
      </c>
      <c r="BZ43" s="211" t="s">
        <v>100</v>
      </c>
      <c r="CA43" s="211" t="s">
        <v>100</v>
      </c>
      <c r="CB43" s="211" t="s">
        <v>100</v>
      </c>
      <c r="CC43" s="211" t="s">
        <v>100</v>
      </c>
      <c r="CD43" s="211" t="s">
        <v>100</v>
      </c>
      <c r="CE43" s="211" t="s">
        <v>100</v>
      </c>
      <c r="CF43" s="211" t="s">
        <v>100</v>
      </c>
      <c r="CG43" s="211" t="s">
        <v>100</v>
      </c>
      <c r="CH43" s="211" t="s">
        <v>100</v>
      </c>
      <c r="CI43" s="211" t="s">
        <v>100</v>
      </c>
      <c r="CJ43" s="211" t="s">
        <v>100</v>
      </c>
      <c r="CK43" s="211" t="s">
        <v>100</v>
      </c>
      <c r="CL43" s="211" t="s">
        <v>100</v>
      </c>
      <c r="CM43" s="211" t="s">
        <v>100</v>
      </c>
      <c r="CN43" s="211" t="s">
        <v>100</v>
      </c>
      <c r="CO43" s="211" t="s">
        <v>100</v>
      </c>
      <c r="CP43" s="211" t="s">
        <v>100</v>
      </c>
      <c r="CQ43" s="211" t="s">
        <v>100</v>
      </c>
      <c r="CR43" s="211" t="s">
        <v>100</v>
      </c>
      <c r="CS43" s="211" t="s">
        <v>100</v>
      </c>
      <c r="CT43" s="211" t="s">
        <v>100</v>
      </c>
      <c r="CU43" s="211" t="s">
        <v>100</v>
      </c>
      <c r="CV43" s="211" t="s">
        <v>100</v>
      </c>
      <c r="CW43" s="211" t="s">
        <v>100</v>
      </c>
      <c r="CX43" s="211" t="s">
        <v>100</v>
      </c>
      <c r="CY43" s="211" t="s">
        <v>100</v>
      </c>
      <c r="CZ43" s="211" t="s">
        <v>100</v>
      </c>
    </row>
    <row r="44" spans="1:104" x14ac:dyDescent="0.2">
      <c r="A44" s="16" t="s">
        <v>603</v>
      </c>
      <c r="B44" s="9" t="s">
        <v>180</v>
      </c>
      <c r="C44" s="15" t="s">
        <v>253</v>
      </c>
      <c r="D44" s="15" t="s">
        <v>2</v>
      </c>
      <c r="E44" s="86" t="s">
        <v>178</v>
      </c>
      <c r="F44" s="63" t="s">
        <v>178</v>
      </c>
      <c r="G44" s="63" t="s">
        <v>178</v>
      </c>
      <c r="H44" s="63" t="s">
        <v>178</v>
      </c>
      <c r="I44" s="63" t="s">
        <v>178</v>
      </c>
      <c r="J44" s="63" t="s">
        <v>178</v>
      </c>
      <c r="K44" s="63" t="s">
        <v>178</v>
      </c>
      <c r="L44" s="63" t="s">
        <v>178</v>
      </c>
      <c r="M44" s="63" t="s">
        <v>178</v>
      </c>
      <c r="N44" s="63" t="s">
        <v>178</v>
      </c>
      <c r="O44" s="63" t="s">
        <v>178</v>
      </c>
      <c r="P44" s="63" t="s">
        <v>178</v>
      </c>
      <c r="Q44" s="63" t="s">
        <v>178</v>
      </c>
      <c r="R44" s="63" t="s">
        <v>178</v>
      </c>
      <c r="S44" s="63" t="s">
        <v>178</v>
      </c>
      <c r="T44" s="63" t="s">
        <v>178</v>
      </c>
      <c r="U44" s="63" t="s">
        <v>178</v>
      </c>
      <c r="V44" s="63" t="s">
        <v>178</v>
      </c>
      <c r="W44" s="63" t="s">
        <v>178</v>
      </c>
      <c r="X44" s="63" t="s">
        <v>178</v>
      </c>
      <c r="Y44" s="63" t="s">
        <v>178</v>
      </c>
      <c r="Z44" s="63" t="s">
        <v>178</v>
      </c>
      <c r="AA44" s="63" t="s">
        <v>178</v>
      </c>
      <c r="AB44" s="63" t="s">
        <v>178</v>
      </c>
      <c r="AC44" s="63" t="s">
        <v>178</v>
      </c>
      <c r="AD44" s="63" t="s">
        <v>178</v>
      </c>
      <c r="AE44" s="63" t="s">
        <v>178</v>
      </c>
      <c r="AF44" s="63" t="s">
        <v>178</v>
      </c>
      <c r="AG44" s="63" t="s">
        <v>178</v>
      </c>
      <c r="AH44" s="63" t="s">
        <v>178</v>
      </c>
      <c r="AI44" s="63" t="s">
        <v>178</v>
      </c>
      <c r="AJ44" s="63" t="s">
        <v>178</v>
      </c>
      <c r="AK44" s="63" t="s">
        <v>178</v>
      </c>
      <c r="AL44" s="63" t="s">
        <v>178</v>
      </c>
      <c r="AM44" s="63" t="s">
        <v>178</v>
      </c>
      <c r="AN44" s="63" t="s">
        <v>178</v>
      </c>
      <c r="AO44" s="63" t="s">
        <v>178</v>
      </c>
      <c r="AP44" s="63" t="s">
        <v>178</v>
      </c>
      <c r="AQ44" s="63" t="s">
        <v>178</v>
      </c>
      <c r="AR44" s="63" t="s">
        <v>178</v>
      </c>
      <c r="AS44" s="63" t="s">
        <v>178</v>
      </c>
      <c r="AT44" s="63" t="s">
        <v>178</v>
      </c>
      <c r="AU44" s="63" t="s">
        <v>178</v>
      </c>
      <c r="AV44" s="63" t="s">
        <v>178</v>
      </c>
      <c r="AW44" s="63" t="s">
        <v>178</v>
      </c>
      <c r="AX44" s="63" t="s">
        <v>178</v>
      </c>
      <c r="AY44" s="63" t="s">
        <v>178</v>
      </c>
      <c r="AZ44" s="63" t="s">
        <v>178</v>
      </c>
      <c r="BA44" s="63" t="s">
        <v>178</v>
      </c>
      <c r="BB44" s="63" t="s">
        <v>178</v>
      </c>
      <c r="BC44" s="63" t="s">
        <v>178</v>
      </c>
      <c r="BD44" s="63" t="s">
        <v>178</v>
      </c>
      <c r="BE44" s="63" t="s">
        <v>178</v>
      </c>
      <c r="BF44" s="63" t="s">
        <v>178</v>
      </c>
      <c r="BG44" s="63" t="s">
        <v>178</v>
      </c>
      <c r="BH44" s="63" t="s">
        <v>178</v>
      </c>
      <c r="BI44" s="63" t="s">
        <v>178</v>
      </c>
      <c r="BJ44" s="63" t="s">
        <v>178</v>
      </c>
      <c r="BK44" s="63" t="s">
        <v>178</v>
      </c>
      <c r="BL44" s="63" t="s">
        <v>178</v>
      </c>
      <c r="BM44" s="63" t="s">
        <v>178</v>
      </c>
      <c r="BN44" s="63" t="s">
        <v>178</v>
      </c>
      <c r="BO44" s="63" t="s">
        <v>178</v>
      </c>
      <c r="BP44" s="63" t="s">
        <v>178</v>
      </c>
      <c r="BQ44" s="63" t="s">
        <v>178</v>
      </c>
      <c r="BR44" s="63" t="s">
        <v>178</v>
      </c>
      <c r="BS44" s="63" t="s">
        <v>178</v>
      </c>
      <c r="BT44" s="63" t="s">
        <v>178</v>
      </c>
      <c r="BU44" s="63" t="s">
        <v>178</v>
      </c>
      <c r="BV44" s="63" t="s">
        <v>178</v>
      </c>
      <c r="BW44" s="63" t="s">
        <v>178</v>
      </c>
      <c r="BX44" s="63" t="s">
        <v>178</v>
      </c>
      <c r="BY44" s="63" t="s">
        <v>178</v>
      </c>
      <c r="BZ44" s="63" t="s">
        <v>178</v>
      </c>
      <c r="CA44" s="63" t="s">
        <v>178</v>
      </c>
      <c r="CB44" s="63" t="s">
        <v>178</v>
      </c>
      <c r="CC44" s="63" t="s">
        <v>178</v>
      </c>
      <c r="CD44" s="63" t="s">
        <v>178</v>
      </c>
      <c r="CE44" s="63" t="s">
        <v>178</v>
      </c>
      <c r="CF44" s="63" t="s">
        <v>178</v>
      </c>
      <c r="CG44" s="63" t="s">
        <v>178</v>
      </c>
      <c r="CH44" s="63" t="s">
        <v>178</v>
      </c>
      <c r="CI44" s="63" t="s">
        <v>178</v>
      </c>
      <c r="CJ44" s="63" t="s">
        <v>178</v>
      </c>
      <c r="CK44" s="63" t="s">
        <v>178</v>
      </c>
      <c r="CL44" s="63" t="s">
        <v>178</v>
      </c>
      <c r="CM44" s="63" t="s">
        <v>178</v>
      </c>
      <c r="CN44" s="63" t="s">
        <v>178</v>
      </c>
      <c r="CO44" s="63" t="s">
        <v>178</v>
      </c>
      <c r="CP44" s="63" t="s">
        <v>178</v>
      </c>
      <c r="CQ44" s="63" t="s">
        <v>178</v>
      </c>
      <c r="CR44" s="63" t="s">
        <v>178</v>
      </c>
      <c r="CS44" s="63" t="s">
        <v>178</v>
      </c>
      <c r="CT44" s="63" t="s">
        <v>178</v>
      </c>
      <c r="CU44" s="63" t="s">
        <v>178</v>
      </c>
      <c r="CV44" s="63" t="s">
        <v>178</v>
      </c>
      <c r="CW44" s="63" t="s">
        <v>178</v>
      </c>
      <c r="CX44" s="63" t="s">
        <v>178</v>
      </c>
      <c r="CY44" s="63" t="s">
        <v>178</v>
      </c>
      <c r="CZ44" s="63" t="s">
        <v>178</v>
      </c>
    </row>
    <row r="45" spans="1:104" x14ac:dyDescent="0.2">
      <c r="A45" s="16" t="s">
        <v>604</v>
      </c>
      <c r="B45" s="9" t="s">
        <v>181</v>
      </c>
      <c r="C45" s="15" t="s">
        <v>253</v>
      </c>
      <c r="D45" s="15" t="s">
        <v>2</v>
      </c>
      <c r="E45" s="86" t="s">
        <v>178</v>
      </c>
      <c r="F45" s="63" t="s">
        <v>178</v>
      </c>
      <c r="G45" s="63" t="s">
        <v>178</v>
      </c>
      <c r="H45" s="63" t="s">
        <v>178</v>
      </c>
      <c r="I45" s="63" t="s">
        <v>178</v>
      </c>
      <c r="J45" s="63" t="s">
        <v>178</v>
      </c>
      <c r="K45" s="63" t="s">
        <v>178</v>
      </c>
      <c r="L45" s="63" t="s">
        <v>178</v>
      </c>
      <c r="M45" s="63" t="s">
        <v>178</v>
      </c>
      <c r="N45" s="63" t="s">
        <v>178</v>
      </c>
      <c r="O45" s="63" t="s">
        <v>178</v>
      </c>
      <c r="P45" s="63" t="s">
        <v>178</v>
      </c>
      <c r="Q45" s="63" t="s">
        <v>178</v>
      </c>
      <c r="R45" s="63" t="s">
        <v>178</v>
      </c>
      <c r="S45" s="63" t="s">
        <v>178</v>
      </c>
      <c r="T45" s="63" t="s">
        <v>178</v>
      </c>
      <c r="U45" s="63" t="s">
        <v>178</v>
      </c>
      <c r="V45" s="63" t="s">
        <v>178</v>
      </c>
      <c r="W45" s="63" t="s">
        <v>178</v>
      </c>
      <c r="X45" s="63" t="s">
        <v>178</v>
      </c>
      <c r="Y45" s="63" t="s">
        <v>178</v>
      </c>
      <c r="Z45" s="63" t="s">
        <v>178</v>
      </c>
      <c r="AA45" s="63" t="s">
        <v>178</v>
      </c>
      <c r="AB45" s="63" t="s">
        <v>178</v>
      </c>
      <c r="AC45" s="63" t="s">
        <v>178</v>
      </c>
      <c r="AD45" s="63" t="s">
        <v>178</v>
      </c>
      <c r="AE45" s="63" t="s">
        <v>178</v>
      </c>
      <c r="AF45" s="63" t="s">
        <v>178</v>
      </c>
      <c r="AG45" s="63" t="s">
        <v>178</v>
      </c>
      <c r="AH45" s="63" t="s">
        <v>178</v>
      </c>
      <c r="AI45" s="63" t="s">
        <v>178</v>
      </c>
      <c r="AJ45" s="63" t="s">
        <v>178</v>
      </c>
      <c r="AK45" s="63" t="s">
        <v>178</v>
      </c>
      <c r="AL45" s="63" t="s">
        <v>178</v>
      </c>
      <c r="AM45" s="63" t="s">
        <v>178</v>
      </c>
      <c r="AN45" s="63" t="s">
        <v>178</v>
      </c>
      <c r="AO45" s="63" t="s">
        <v>178</v>
      </c>
      <c r="AP45" s="63" t="s">
        <v>178</v>
      </c>
      <c r="AQ45" s="63" t="s">
        <v>178</v>
      </c>
      <c r="AR45" s="63" t="s">
        <v>178</v>
      </c>
      <c r="AS45" s="63" t="s">
        <v>178</v>
      </c>
      <c r="AT45" s="63" t="s">
        <v>178</v>
      </c>
      <c r="AU45" s="63" t="s">
        <v>178</v>
      </c>
      <c r="AV45" s="63" t="s">
        <v>178</v>
      </c>
      <c r="AW45" s="63" t="s">
        <v>178</v>
      </c>
      <c r="AX45" s="63" t="s">
        <v>178</v>
      </c>
      <c r="AY45" s="63" t="s">
        <v>178</v>
      </c>
      <c r="AZ45" s="63" t="s">
        <v>178</v>
      </c>
      <c r="BA45" s="63" t="s">
        <v>178</v>
      </c>
      <c r="BB45" s="63" t="s">
        <v>178</v>
      </c>
      <c r="BC45" s="63" t="s">
        <v>178</v>
      </c>
      <c r="BD45" s="63" t="s">
        <v>178</v>
      </c>
      <c r="BE45" s="63" t="s">
        <v>178</v>
      </c>
      <c r="BF45" s="63" t="s">
        <v>178</v>
      </c>
      <c r="BG45" s="63" t="s">
        <v>178</v>
      </c>
      <c r="BH45" s="63" t="s">
        <v>178</v>
      </c>
      <c r="BI45" s="63" t="s">
        <v>178</v>
      </c>
      <c r="BJ45" s="63" t="s">
        <v>178</v>
      </c>
      <c r="BK45" s="63" t="s">
        <v>178</v>
      </c>
      <c r="BL45" s="63" t="s">
        <v>178</v>
      </c>
      <c r="BM45" s="63" t="s">
        <v>178</v>
      </c>
      <c r="BN45" s="63" t="s">
        <v>178</v>
      </c>
      <c r="BO45" s="63" t="s">
        <v>178</v>
      </c>
      <c r="BP45" s="63" t="s">
        <v>178</v>
      </c>
      <c r="BQ45" s="63" t="s">
        <v>178</v>
      </c>
      <c r="BR45" s="63" t="s">
        <v>178</v>
      </c>
      <c r="BS45" s="63" t="s">
        <v>178</v>
      </c>
      <c r="BT45" s="63" t="s">
        <v>178</v>
      </c>
      <c r="BU45" s="63" t="s">
        <v>178</v>
      </c>
      <c r="BV45" s="63" t="s">
        <v>178</v>
      </c>
      <c r="BW45" s="63" t="s">
        <v>178</v>
      </c>
      <c r="BX45" s="63" t="s">
        <v>178</v>
      </c>
      <c r="BY45" s="63" t="s">
        <v>178</v>
      </c>
      <c r="BZ45" s="63" t="s">
        <v>178</v>
      </c>
      <c r="CA45" s="63" t="s">
        <v>178</v>
      </c>
      <c r="CB45" s="63" t="s">
        <v>178</v>
      </c>
      <c r="CC45" s="63" t="s">
        <v>178</v>
      </c>
      <c r="CD45" s="63" t="s">
        <v>178</v>
      </c>
      <c r="CE45" s="63" t="s">
        <v>178</v>
      </c>
      <c r="CF45" s="63" t="s">
        <v>178</v>
      </c>
      <c r="CG45" s="63" t="s">
        <v>178</v>
      </c>
      <c r="CH45" s="63" t="s">
        <v>178</v>
      </c>
      <c r="CI45" s="63" t="s">
        <v>178</v>
      </c>
      <c r="CJ45" s="63" t="s">
        <v>178</v>
      </c>
      <c r="CK45" s="63" t="s">
        <v>178</v>
      </c>
      <c r="CL45" s="63" t="s">
        <v>178</v>
      </c>
      <c r="CM45" s="63" t="s">
        <v>178</v>
      </c>
      <c r="CN45" s="63" t="s">
        <v>178</v>
      </c>
      <c r="CO45" s="63" t="s">
        <v>178</v>
      </c>
      <c r="CP45" s="63" t="s">
        <v>178</v>
      </c>
      <c r="CQ45" s="63" t="s">
        <v>178</v>
      </c>
      <c r="CR45" s="63" t="s">
        <v>178</v>
      </c>
      <c r="CS45" s="63" t="s">
        <v>178</v>
      </c>
      <c r="CT45" s="63" t="s">
        <v>178</v>
      </c>
      <c r="CU45" s="63" t="s">
        <v>178</v>
      </c>
      <c r="CV45" s="63" t="s">
        <v>178</v>
      </c>
      <c r="CW45" s="63" t="s">
        <v>178</v>
      </c>
      <c r="CX45" s="63" t="s">
        <v>178</v>
      </c>
      <c r="CY45" s="63" t="s">
        <v>178</v>
      </c>
      <c r="CZ45" s="63" t="s">
        <v>178</v>
      </c>
    </row>
    <row r="46" spans="1:104" x14ac:dyDescent="0.2">
      <c r="A46" s="16" t="s">
        <v>596</v>
      </c>
      <c r="B46" s="9" t="s">
        <v>182</v>
      </c>
      <c r="C46" s="15" t="s">
        <v>253</v>
      </c>
      <c r="D46" s="15" t="s">
        <v>2</v>
      </c>
      <c r="E46" s="86" t="s">
        <v>178</v>
      </c>
      <c r="F46" s="63" t="s">
        <v>178</v>
      </c>
      <c r="G46" s="63" t="s">
        <v>178</v>
      </c>
      <c r="H46" s="63" t="s">
        <v>178</v>
      </c>
      <c r="I46" s="63" t="s">
        <v>178</v>
      </c>
      <c r="J46" s="63" t="s">
        <v>178</v>
      </c>
      <c r="K46" s="63" t="s">
        <v>178</v>
      </c>
      <c r="L46" s="63" t="s">
        <v>178</v>
      </c>
      <c r="M46" s="63" t="s">
        <v>178</v>
      </c>
      <c r="N46" s="63" t="s">
        <v>178</v>
      </c>
      <c r="O46" s="63" t="s">
        <v>178</v>
      </c>
      <c r="P46" s="63" t="s">
        <v>178</v>
      </c>
      <c r="Q46" s="63" t="s">
        <v>178</v>
      </c>
      <c r="R46" s="63" t="s">
        <v>178</v>
      </c>
      <c r="S46" s="63" t="s">
        <v>178</v>
      </c>
      <c r="T46" s="63" t="s">
        <v>178</v>
      </c>
      <c r="U46" s="63" t="s">
        <v>178</v>
      </c>
      <c r="V46" s="63" t="s">
        <v>178</v>
      </c>
      <c r="W46" s="63" t="s">
        <v>178</v>
      </c>
      <c r="X46" s="63" t="s">
        <v>178</v>
      </c>
      <c r="Y46" s="63" t="s">
        <v>178</v>
      </c>
      <c r="Z46" s="63" t="s">
        <v>178</v>
      </c>
      <c r="AA46" s="63" t="s">
        <v>178</v>
      </c>
      <c r="AB46" s="63" t="s">
        <v>178</v>
      </c>
      <c r="AC46" s="63" t="s">
        <v>178</v>
      </c>
      <c r="AD46" s="63" t="s">
        <v>178</v>
      </c>
      <c r="AE46" s="63" t="s">
        <v>178</v>
      </c>
      <c r="AF46" s="63" t="s">
        <v>178</v>
      </c>
      <c r="AG46" s="63" t="s">
        <v>178</v>
      </c>
      <c r="AH46" s="63" t="s">
        <v>178</v>
      </c>
      <c r="AI46" s="63" t="s">
        <v>178</v>
      </c>
      <c r="AJ46" s="63" t="s">
        <v>178</v>
      </c>
      <c r="AK46" s="63" t="s">
        <v>178</v>
      </c>
      <c r="AL46" s="63" t="s">
        <v>178</v>
      </c>
      <c r="AM46" s="63" t="s">
        <v>178</v>
      </c>
      <c r="AN46" s="63" t="s">
        <v>178</v>
      </c>
      <c r="AO46" s="63" t="s">
        <v>178</v>
      </c>
      <c r="AP46" s="63" t="s">
        <v>178</v>
      </c>
      <c r="AQ46" s="63" t="s">
        <v>178</v>
      </c>
      <c r="AR46" s="63" t="s">
        <v>178</v>
      </c>
      <c r="AS46" s="63" t="s">
        <v>178</v>
      </c>
      <c r="AT46" s="63" t="s">
        <v>178</v>
      </c>
      <c r="AU46" s="63" t="s">
        <v>178</v>
      </c>
      <c r="AV46" s="63" t="s">
        <v>178</v>
      </c>
      <c r="AW46" s="63" t="s">
        <v>178</v>
      </c>
      <c r="AX46" s="63" t="s">
        <v>178</v>
      </c>
      <c r="AY46" s="63" t="s">
        <v>178</v>
      </c>
      <c r="AZ46" s="63" t="s">
        <v>178</v>
      </c>
      <c r="BA46" s="63" t="s">
        <v>178</v>
      </c>
      <c r="BB46" s="63" t="s">
        <v>178</v>
      </c>
      <c r="BC46" s="63" t="s">
        <v>178</v>
      </c>
      <c r="BD46" s="63" t="s">
        <v>178</v>
      </c>
      <c r="BE46" s="63" t="s">
        <v>178</v>
      </c>
      <c r="BF46" s="63" t="s">
        <v>178</v>
      </c>
      <c r="BG46" s="63" t="s">
        <v>178</v>
      </c>
      <c r="BH46" s="63" t="s">
        <v>178</v>
      </c>
      <c r="BI46" s="63" t="s">
        <v>178</v>
      </c>
      <c r="BJ46" s="63" t="s">
        <v>178</v>
      </c>
      <c r="BK46" s="63" t="s">
        <v>178</v>
      </c>
      <c r="BL46" s="63" t="s">
        <v>178</v>
      </c>
      <c r="BM46" s="63" t="s">
        <v>178</v>
      </c>
      <c r="BN46" s="63" t="s">
        <v>178</v>
      </c>
      <c r="BO46" s="63" t="s">
        <v>178</v>
      </c>
      <c r="BP46" s="63" t="s">
        <v>178</v>
      </c>
      <c r="BQ46" s="63" t="s">
        <v>178</v>
      </c>
      <c r="BR46" s="63" t="s">
        <v>178</v>
      </c>
      <c r="BS46" s="63" t="s">
        <v>178</v>
      </c>
      <c r="BT46" s="63" t="s">
        <v>178</v>
      </c>
      <c r="BU46" s="63" t="s">
        <v>178</v>
      </c>
      <c r="BV46" s="63" t="s">
        <v>178</v>
      </c>
      <c r="BW46" s="63" t="s">
        <v>178</v>
      </c>
      <c r="BX46" s="63" t="s">
        <v>178</v>
      </c>
      <c r="BY46" s="63" t="s">
        <v>178</v>
      </c>
      <c r="BZ46" s="63" t="s">
        <v>178</v>
      </c>
      <c r="CA46" s="63" t="s">
        <v>178</v>
      </c>
      <c r="CB46" s="63" t="s">
        <v>178</v>
      </c>
      <c r="CC46" s="63" t="s">
        <v>178</v>
      </c>
      <c r="CD46" s="63" t="s">
        <v>178</v>
      </c>
      <c r="CE46" s="63" t="s">
        <v>178</v>
      </c>
      <c r="CF46" s="63" t="s">
        <v>178</v>
      </c>
      <c r="CG46" s="63" t="s">
        <v>178</v>
      </c>
      <c r="CH46" s="63" t="s">
        <v>178</v>
      </c>
      <c r="CI46" s="63" t="s">
        <v>178</v>
      </c>
      <c r="CJ46" s="63" t="s">
        <v>178</v>
      </c>
      <c r="CK46" s="63" t="s">
        <v>178</v>
      </c>
      <c r="CL46" s="63" t="s">
        <v>178</v>
      </c>
      <c r="CM46" s="63" t="s">
        <v>178</v>
      </c>
      <c r="CN46" s="63" t="s">
        <v>178</v>
      </c>
      <c r="CO46" s="63" t="s">
        <v>178</v>
      </c>
      <c r="CP46" s="63" t="s">
        <v>178</v>
      </c>
      <c r="CQ46" s="63" t="s">
        <v>178</v>
      </c>
      <c r="CR46" s="63" t="s">
        <v>178</v>
      </c>
      <c r="CS46" s="63" t="s">
        <v>178</v>
      </c>
      <c r="CT46" s="63" t="s">
        <v>178</v>
      </c>
      <c r="CU46" s="63" t="s">
        <v>178</v>
      </c>
      <c r="CV46" s="63" t="s">
        <v>178</v>
      </c>
      <c r="CW46" s="63" t="s">
        <v>178</v>
      </c>
      <c r="CX46" s="63" t="s">
        <v>178</v>
      </c>
      <c r="CY46" s="63" t="s">
        <v>178</v>
      </c>
      <c r="CZ46" s="63" t="s">
        <v>178</v>
      </c>
    </row>
    <row r="47" spans="1:104" x14ac:dyDescent="0.2">
      <c r="A47" s="16" t="s">
        <v>605</v>
      </c>
      <c r="B47" s="9" t="s">
        <v>183</v>
      </c>
      <c r="C47" s="15" t="s">
        <v>253</v>
      </c>
      <c r="D47" s="15" t="s">
        <v>2</v>
      </c>
      <c r="E47" s="86" t="s">
        <v>178</v>
      </c>
      <c r="F47" s="63" t="s">
        <v>178</v>
      </c>
      <c r="G47" s="63" t="s">
        <v>178</v>
      </c>
      <c r="H47" s="63" t="s">
        <v>178</v>
      </c>
      <c r="I47" s="63" t="s">
        <v>178</v>
      </c>
      <c r="J47" s="63" t="s">
        <v>178</v>
      </c>
      <c r="K47" s="63" t="s">
        <v>178</v>
      </c>
      <c r="L47" s="63" t="s">
        <v>178</v>
      </c>
      <c r="M47" s="63" t="s">
        <v>178</v>
      </c>
      <c r="N47" s="63" t="s">
        <v>178</v>
      </c>
      <c r="O47" s="63" t="s">
        <v>178</v>
      </c>
      <c r="P47" s="63" t="s">
        <v>178</v>
      </c>
      <c r="Q47" s="63" t="s">
        <v>178</v>
      </c>
      <c r="R47" s="63" t="s">
        <v>178</v>
      </c>
      <c r="S47" s="63" t="s">
        <v>178</v>
      </c>
      <c r="T47" s="63" t="s">
        <v>178</v>
      </c>
      <c r="U47" s="63" t="s">
        <v>178</v>
      </c>
      <c r="V47" s="63" t="s">
        <v>178</v>
      </c>
      <c r="W47" s="63" t="s">
        <v>178</v>
      </c>
      <c r="X47" s="63" t="s">
        <v>178</v>
      </c>
      <c r="Y47" s="63" t="s">
        <v>178</v>
      </c>
      <c r="Z47" s="63" t="s">
        <v>178</v>
      </c>
      <c r="AA47" s="63" t="s">
        <v>178</v>
      </c>
      <c r="AB47" s="63" t="s">
        <v>178</v>
      </c>
      <c r="AC47" s="63" t="s">
        <v>178</v>
      </c>
      <c r="AD47" s="63" t="s">
        <v>178</v>
      </c>
      <c r="AE47" s="63" t="s">
        <v>178</v>
      </c>
      <c r="AF47" s="63" t="s">
        <v>178</v>
      </c>
      <c r="AG47" s="63" t="s">
        <v>178</v>
      </c>
      <c r="AH47" s="63" t="s">
        <v>178</v>
      </c>
      <c r="AI47" s="63" t="s">
        <v>178</v>
      </c>
      <c r="AJ47" s="63" t="s">
        <v>178</v>
      </c>
      <c r="AK47" s="63" t="s">
        <v>178</v>
      </c>
      <c r="AL47" s="63" t="s">
        <v>178</v>
      </c>
      <c r="AM47" s="63" t="s">
        <v>178</v>
      </c>
      <c r="AN47" s="63" t="s">
        <v>178</v>
      </c>
      <c r="AO47" s="63" t="s">
        <v>178</v>
      </c>
      <c r="AP47" s="63" t="s">
        <v>178</v>
      </c>
      <c r="AQ47" s="63" t="s">
        <v>178</v>
      </c>
      <c r="AR47" s="63" t="s">
        <v>178</v>
      </c>
      <c r="AS47" s="63" t="s">
        <v>178</v>
      </c>
      <c r="AT47" s="63" t="s">
        <v>178</v>
      </c>
      <c r="AU47" s="63" t="s">
        <v>178</v>
      </c>
      <c r="AV47" s="63" t="s">
        <v>178</v>
      </c>
      <c r="AW47" s="63" t="s">
        <v>178</v>
      </c>
      <c r="AX47" s="63" t="s">
        <v>178</v>
      </c>
      <c r="AY47" s="63" t="s">
        <v>178</v>
      </c>
      <c r="AZ47" s="63" t="s">
        <v>178</v>
      </c>
      <c r="BA47" s="63" t="s">
        <v>178</v>
      </c>
      <c r="BB47" s="63" t="s">
        <v>178</v>
      </c>
      <c r="BC47" s="63" t="s">
        <v>178</v>
      </c>
      <c r="BD47" s="63" t="s">
        <v>178</v>
      </c>
      <c r="BE47" s="63" t="s">
        <v>178</v>
      </c>
      <c r="BF47" s="63" t="s">
        <v>178</v>
      </c>
      <c r="BG47" s="63" t="s">
        <v>178</v>
      </c>
      <c r="BH47" s="63" t="s">
        <v>178</v>
      </c>
      <c r="BI47" s="63" t="s">
        <v>178</v>
      </c>
      <c r="BJ47" s="63" t="s">
        <v>178</v>
      </c>
      <c r="BK47" s="63" t="s">
        <v>178</v>
      </c>
      <c r="BL47" s="63" t="s">
        <v>178</v>
      </c>
      <c r="BM47" s="63" t="s">
        <v>178</v>
      </c>
      <c r="BN47" s="63" t="s">
        <v>178</v>
      </c>
      <c r="BO47" s="63" t="s">
        <v>178</v>
      </c>
      <c r="BP47" s="63" t="s">
        <v>178</v>
      </c>
      <c r="BQ47" s="63" t="s">
        <v>178</v>
      </c>
      <c r="BR47" s="63" t="s">
        <v>178</v>
      </c>
      <c r="BS47" s="63" t="s">
        <v>178</v>
      </c>
      <c r="BT47" s="63" t="s">
        <v>178</v>
      </c>
      <c r="BU47" s="63" t="s">
        <v>178</v>
      </c>
      <c r="BV47" s="63" t="s">
        <v>178</v>
      </c>
      <c r="BW47" s="63" t="s">
        <v>178</v>
      </c>
      <c r="BX47" s="63" t="s">
        <v>178</v>
      </c>
      <c r="BY47" s="63" t="s">
        <v>178</v>
      </c>
      <c r="BZ47" s="63" t="s">
        <v>178</v>
      </c>
      <c r="CA47" s="63" t="s">
        <v>178</v>
      </c>
      <c r="CB47" s="63" t="s">
        <v>178</v>
      </c>
      <c r="CC47" s="63" t="s">
        <v>178</v>
      </c>
      <c r="CD47" s="63" t="s">
        <v>178</v>
      </c>
      <c r="CE47" s="63" t="s">
        <v>178</v>
      </c>
      <c r="CF47" s="63" t="s">
        <v>178</v>
      </c>
      <c r="CG47" s="63" t="s">
        <v>178</v>
      </c>
      <c r="CH47" s="63" t="s">
        <v>178</v>
      </c>
      <c r="CI47" s="63" t="s">
        <v>178</v>
      </c>
      <c r="CJ47" s="63" t="s">
        <v>178</v>
      </c>
      <c r="CK47" s="63" t="s">
        <v>178</v>
      </c>
      <c r="CL47" s="63" t="s">
        <v>178</v>
      </c>
      <c r="CM47" s="63" t="s">
        <v>178</v>
      </c>
      <c r="CN47" s="63" t="s">
        <v>178</v>
      </c>
      <c r="CO47" s="63" t="s">
        <v>178</v>
      </c>
      <c r="CP47" s="63" t="s">
        <v>178</v>
      </c>
      <c r="CQ47" s="63" t="s">
        <v>178</v>
      </c>
      <c r="CR47" s="63" t="s">
        <v>178</v>
      </c>
      <c r="CS47" s="63" t="s">
        <v>178</v>
      </c>
      <c r="CT47" s="63" t="s">
        <v>178</v>
      </c>
      <c r="CU47" s="63" t="s">
        <v>178</v>
      </c>
      <c r="CV47" s="63" t="s">
        <v>178</v>
      </c>
      <c r="CW47" s="63" t="s">
        <v>178</v>
      </c>
      <c r="CX47" s="63" t="s">
        <v>178</v>
      </c>
      <c r="CY47" s="63" t="s">
        <v>178</v>
      </c>
      <c r="CZ47" s="63" t="s">
        <v>178</v>
      </c>
    </row>
    <row r="48" spans="1:104" ht="28.5" x14ac:dyDescent="0.2">
      <c r="A48" s="16" t="s">
        <v>606</v>
      </c>
      <c r="B48" s="9" t="s">
        <v>184</v>
      </c>
      <c r="C48" s="15" t="s">
        <v>256</v>
      </c>
      <c r="D48" s="15" t="s">
        <v>2</v>
      </c>
      <c r="E48" s="86"/>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row>
    <row r="49" spans="1:104" ht="28.5" x14ac:dyDescent="0.2">
      <c r="A49" s="16" t="s">
        <v>607</v>
      </c>
      <c r="B49" s="9" t="s">
        <v>185</v>
      </c>
      <c r="C49" s="15" t="s">
        <v>254</v>
      </c>
      <c r="D49" s="15" t="s">
        <v>68</v>
      </c>
      <c r="E49" s="91"/>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row>
    <row r="50" spans="1:104" ht="106.5" hidden="1" customHeight="1" thickBot="1" x14ac:dyDescent="0.25">
      <c r="A50" s="26" t="s">
        <v>123</v>
      </c>
      <c r="B50" s="27" t="s">
        <v>122</v>
      </c>
      <c r="C50" s="27" t="s">
        <v>124</v>
      </c>
      <c r="D50" s="28" t="s">
        <v>68</v>
      </c>
      <c r="E50" s="212"/>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row>
    <row r="51" spans="1:104" ht="21" customHeight="1" x14ac:dyDescent="0.3">
      <c r="A51" s="66"/>
      <c r="B51" s="66" t="s">
        <v>679</v>
      </c>
      <c r="E51" s="71"/>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row>
    <row r="52" spans="1:104" ht="40.15" customHeight="1" x14ac:dyDescent="0.2">
      <c r="A52" s="234"/>
      <c r="B52" s="222" t="s">
        <v>278</v>
      </c>
      <c r="C52" s="15" t="s">
        <v>555</v>
      </c>
      <c r="D52" s="15" t="s">
        <v>243</v>
      </c>
      <c r="E52" s="210" t="s">
        <v>100</v>
      </c>
      <c r="F52" s="211" t="s">
        <v>100</v>
      </c>
      <c r="G52" s="211" t="s">
        <v>100</v>
      </c>
      <c r="H52" s="211" t="s">
        <v>100</v>
      </c>
      <c r="I52" s="211" t="s">
        <v>100</v>
      </c>
      <c r="J52" s="211" t="s">
        <v>100</v>
      </c>
      <c r="K52" s="211" t="s">
        <v>100</v>
      </c>
      <c r="L52" s="211" t="s">
        <v>100</v>
      </c>
      <c r="M52" s="211" t="s">
        <v>100</v>
      </c>
      <c r="N52" s="211" t="s">
        <v>100</v>
      </c>
      <c r="O52" s="211" t="s">
        <v>100</v>
      </c>
      <c r="P52" s="211" t="s">
        <v>100</v>
      </c>
      <c r="Q52" s="211" t="s">
        <v>100</v>
      </c>
      <c r="R52" s="211" t="s">
        <v>100</v>
      </c>
      <c r="S52" s="211" t="s">
        <v>100</v>
      </c>
      <c r="T52" s="211" t="s">
        <v>100</v>
      </c>
      <c r="U52" s="211" t="s">
        <v>100</v>
      </c>
      <c r="V52" s="211" t="s">
        <v>100</v>
      </c>
      <c r="W52" s="211" t="s">
        <v>100</v>
      </c>
      <c r="X52" s="211" t="s">
        <v>100</v>
      </c>
      <c r="Y52" s="211" t="s">
        <v>100</v>
      </c>
      <c r="Z52" s="211" t="s">
        <v>100</v>
      </c>
      <c r="AA52" s="211" t="s">
        <v>100</v>
      </c>
      <c r="AB52" s="211" t="s">
        <v>100</v>
      </c>
      <c r="AC52" s="211" t="s">
        <v>100</v>
      </c>
      <c r="AD52" s="211" t="s">
        <v>100</v>
      </c>
      <c r="AE52" s="211" t="s">
        <v>100</v>
      </c>
      <c r="AF52" s="211" t="s">
        <v>100</v>
      </c>
      <c r="AG52" s="211" t="s">
        <v>100</v>
      </c>
      <c r="AH52" s="211" t="s">
        <v>100</v>
      </c>
      <c r="AI52" s="211" t="s">
        <v>100</v>
      </c>
      <c r="AJ52" s="211" t="s">
        <v>100</v>
      </c>
      <c r="AK52" s="211" t="s">
        <v>100</v>
      </c>
      <c r="AL52" s="211" t="s">
        <v>100</v>
      </c>
      <c r="AM52" s="211" t="s">
        <v>100</v>
      </c>
      <c r="AN52" s="211" t="s">
        <v>100</v>
      </c>
      <c r="AO52" s="211" t="s">
        <v>100</v>
      </c>
      <c r="AP52" s="211" t="s">
        <v>100</v>
      </c>
      <c r="AQ52" s="211" t="s">
        <v>100</v>
      </c>
      <c r="AR52" s="211" t="s">
        <v>100</v>
      </c>
      <c r="AS52" s="211" t="s">
        <v>100</v>
      </c>
      <c r="AT52" s="211" t="s">
        <v>100</v>
      </c>
      <c r="AU52" s="211" t="s">
        <v>100</v>
      </c>
      <c r="AV52" s="211" t="s">
        <v>100</v>
      </c>
      <c r="AW52" s="211" t="s">
        <v>100</v>
      </c>
      <c r="AX52" s="211" t="s">
        <v>100</v>
      </c>
      <c r="AY52" s="211" t="s">
        <v>100</v>
      </c>
      <c r="AZ52" s="211" t="s">
        <v>100</v>
      </c>
      <c r="BA52" s="211" t="s">
        <v>100</v>
      </c>
      <c r="BB52" s="211" t="s">
        <v>100</v>
      </c>
      <c r="BC52" s="211" t="s">
        <v>100</v>
      </c>
      <c r="BD52" s="211" t="s">
        <v>100</v>
      </c>
      <c r="BE52" s="211" t="s">
        <v>100</v>
      </c>
      <c r="BF52" s="211" t="s">
        <v>100</v>
      </c>
      <c r="BG52" s="211" t="s">
        <v>100</v>
      </c>
      <c r="BH52" s="211" t="s">
        <v>100</v>
      </c>
      <c r="BI52" s="211" t="s">
        <v>100</v>
      </c>
      <c r="BJ52" s="211" t="s">
        <v>100</v>
      </c>
      <c r="BK52" s="211" t="s">
        <v>100</v>
      </c>
      <c r="BL52" s="211" t="s">
        <v>100</v>
      </c>
      <c r="BM52" s="211" t="s">
        <v>100</v>
      </c>
      <c r="BN52" s="211" t="s">
        <v>100</v>
      </c>
      <c r="BO52" s="211" t="s">
        <v>100</v>
      </c>
      <c r="BP52" s="211" t="s">
        <v>100</v>
      </c>
      <c r="BQ52" s="211" t="s">
        <v>100</v>
      </c>
      <c r="BR52" s="211" t="s">
        <v>100</v>
      </c>
      <c r="BS52" s="211" t="s">
        <v>100</v>
      </c>
      <c r="BT52" s="211" t="s">
        <v>100</v>
      </c>
      <c r="BU52" s="211" t="s">
        <v>100</v>
      </c>
      <c r="BV52" s="211" t="s">
        <v>100</v>
      </c>
      <c r="BW52" s="211" t="s">
        <v>100</v>
      </c>
      <c r="BX52" s="211" t="s">
        <v>100</v>
      </c>
      <c r="BY52" s="211" t="s">
        <v>100</v>
      </c>
      <c r="BZ52" s="211" t="s">
        <v>100</v>
      </c>
      <c r="CA52" s="211" t="s">
        <v>100</v>
      </c>
      <c r="CB52" s="211" t="s">
        <v>100</v>
      </c>
      <c r="CC52" s="211" t="s">
        <v>100</v>
      </c>
      <c r="CD52" s="211" t="s">
        <v>100</v>
      </c>
      <c r="CE52" s="211" t="s">
        <v>100</v>
      </c>
      <c r="CF52" s="211" t="s">
        <v>100</v>
      </c>
      <c r="CG52" s="211" t="s">
        <v>100</v>
      </c>
      <c r="CH52" s="211" t="s">
        <v>100</v>
      </c>
      <c r="CI52" s="211" t="s">
        <v>100</v>
      </c>
      <c r="CJ52" s="211" t="s">
        <v>100</v>
      </c>
      <c r="CK52" s="211" t="s">
        <v>100</v>
      </c>
      <c r="CL52" s="211" t="s">
        <v>100</v>
      </c>
      <c r="CM52" s="211" t="s">
        <v>100</v>
      </c>
      <c r="CN52" s="211" t="s">
        <v>100</v>
      </c>
      <c r="CO52" s="211" t="s">
        <v>100</v>
      </c>
      <c r="CP52" s="211" t="s">
        <v>100</v>
      </c>
      <c r="CQ52" s="211" t="s">
        <v>100</v>
      </c>
      <c r="CR52" s="211" t="s">
        <v>100</v>
      </c>
      <c r="CS52" s="211" t="s">
        <v>100</v>
      </c>
      <c r="CT52" s="211" t="s">
        <v>100</v>
      </c>
      <c r="CU52" s="211" t="s">
        <v>100</v>
      </c>
      <c r="CV52" s="211" t="s">
        <v>100</v>
      </c>
      <c r="CW52" s="211" t="s">
        <v>100</v>
      </c>
      <c r="CX52" s="211" t="s">
        <v>100</v>
      </c>
      <c r="CY52" s="211" t="s">
        <v>100</v>
      </c>
      <c r="CZ52" s="211" t="s">
        <v>100</v>
      </c>
    </row>
    <row r="53" spans="1:104" x14ac:dyDescent="0.2">
      <c r="A53" s="16" t="s">
        <v>608</v>
      </c>
      <c r="B53" s="9" t="s">
        <v>180</v>
      </c>
      <c r="C53" s="15" t="s">
        <v>253</v>
      </c>
      <c r="D53" s="15" t="s">
        <v>2</v>
      </c>
      <c r="E53" s="86" t="s">
        <v>178</v>
      </c>
      <c r="F53" s="63" t="s">
        <v>178</v>
      </c>
      <c r="G53" s="63" t="s">
        <v>178</v>
      </c>
      <c r="H53" s="63" t="s">
        <v>178</v>
      </c>
      <c r="I53" s="63" t="s">
        <v>178</v>
      </c>
      <c r="J53" s="63" t="s">
        <v>178</v>
      </c>
      <c r="K53" s="63" t="s">
        <v>178</v>
      </c>
      <c r="L53" s="63" t="s">
        <v>178</v>
      </c>
      <c r="M53" s="63" t="s">
        <v>178</v>
      </c>
      <c r="N53" s="63" t="s">
        <v>178</v>
      </c>
      <c r="O53" s="63" t="s">
        <v>178</v>
      </c>
      <c r="P53" s="63" t="s">
        <v>178</v>
      </c>
      <c r="Q53" s="63" t="s">
        <v>178</v>
      </c>
      <c r="R53" s="63" t="s">
        <v>178</v>
      </c>
      <c r="S53" s="63" t="s">
        <v>178</v>
      </c>
      <c r="T53" s="63" t="s">
        <v>178</v>
      </c>
      <c r="U53" s="63" t="s">
        <v>178</v>
      </c>
      <c r="V53" s="63" t="s">
        <v>178</v>
      </c>
      <c r="W53" s="63" t="s">
        <v>178</v>
      </c>
      <c r="X53" s="63" t="s">
        <v>178</v>
      </c>
      <c r="Y53" s="63" t="s">
        <v>178</v>
      </c>
      <c r="Z53" s="63" t="s">
        <v>178</v>
      </c>
      <c r="AA53" s="63" t="s">
        <v>178</v>
      </c>
      <c r="AB53" s="63" t="s">
        <v>178</v>
      </c>
      <c r="AC53" s="63" t="s">
        <v>178</v>
      </c>
      <c r="AD53" s="63" t="s">
        <v>178</v>
      </c>
      <c r="AE53" s="63" t="s">
        <v>178</v>
      </c>
      <c r="AF53" s="63" t="s">
        <v>178</v>
      </c>
      <c r="AG53" s="63" t="s">
        <v>178</v>
      </c>
      <c r="AH53" s="63" t="s">
        <v>178</v>
      </c>
      <c r="AI53" s="63" t="s">
        <v>178</v>
      </c>
      <c r="AJ53" s="63" t="s">
        <v>178</v>
      </c>
      <c r="AK53" s="63" t="s">
        <v>178</v>
      </c>
      <c r="AL53" s="63" t="s">
        <v>178</v>
      </c>
      <c r="AM53" s="63" t="s">
        <v>178</v>
      </c>
      <c r="AN53" s="63" t="s">
        <v>178</v>
      </c>
      <c r="AO53" s="63" t="s">
        <v>178</v>
      </c>
      <c r="AP53" s="63" t="s">
        <v>178</v>
      </c>
      <c r="AQ53" s="63" t="s">
        <v>178</v>
      </c>
      <c r="AR53" s="63" t="s">
        <v>178</v>
      </c>
      <c r="AS53" s="63" t="s">
        <v>178</v>
      </c>
      <c r="AT53" s="63" t="s">
        <v>178</v>
      </c>
      <c r="AU53" s="63" t="s">
        <v>178</v>
      </c>
      <c r="AV53" s="63" t="s">
        <v>178</v>
      </c>
      <c r="AW53" s="63" t="s">
        <v>178</v>
      </c>
      <c r="AX53" s="63" t="s">
        <v>178</v>
      </c>
      <c r="AY53" s="63" t="s">
        <v>178</v>
      </c>
      <c r="AZ53" s="63" t="s">
        <v>178</v>
      </c>
      <c r="BA53" s="63" t="s">
        <v>178</v>
      </c>
      <c r="BB53" s="63" t="s">
        <v>178</v>
      </c>
      <c r="BC53" s="63" t="s">
        <v>178</v>
      </c>
      <c r="BD53" s="63" t="s">
        <v>178</v>
      </c>
      <c r="BE53" s="63" t="s">
        <v>178</v>
      </c>
      <c r="BF53" s="63" t="s">
        <v>178</v>
      </c>
      <c r="BG53" s="63" t="s">
        <v>178</v>
      </c>
      <c r="BH53" s="63" t="s">
        <v>178</v>
      </c>
      <c r="BI53" s="63" t="s">
        <v>178</v>
      </c>
      <c r="BJ53" s="63" t="s">
        <v>178</v>
      </c>
      <c r="BK53" s="63" t="s">
        <v>178</v>
      </c>
      <c r="BL53" s="63" t="s">
        <v>178</v>
      </c>
      <c r="BM53" s="63" t="s">
        <v>178</v>
      </c>
      <c r="BN53" s="63" t="s">
        <v>178</v>
      </c>
      <c r="BO53" s="63" t="s">
        <v>178</v>
      </c>
      <c r="BP53" s="63" t="s">
        <v>178</v>
      </c>
      <c r="BQ53" s="63" t="s">
        <v>178</v>
      </c>
      <c r="BR53" s="63" t="s">
        <v>178</v>
      </c>
      <c r="BS53" s="63" t="s">
        <v>178</v>
      </c>
      <c r="BT53" s="63" t="s">
        <v>178</v>
      </c>
      <c r="BU53" s="63" t="s">
        <v>178</v>
      </c>
      <c r="BV53" s="63" t="s">
        <v>178</v>
      </c>
      <c r="BW53" s="63" t="s">
        <v>178</v>
      </c>
      <c r="BX53" s="63" t="s">
        <v>178</v>
      </c>
      <c r="BY53" s="63" t="s">
        <v>178</v>
      </c>
      <c r="BZ53" s="63" t="s">
        <v>178</v>
      </c>
      <c r="CA53" s="63" t="s">
        <v>178</v>
      </c>
      <c r="CB53" s="63" t="s">
        <v>178</v>
      </c>
      <c r="CC53" s="63" t="s">
        <v>178</v>
      </c>
      <c r="CD53" s="63" t="s">
        <v>178</v>
      </c>
      <c r="CE53" s="63" t="s">
        <v>178</v>
      </c>
      <c r="CF53" s="63" t="s">
        <v>178</v>
      </c>
      <c r="CG53" s="63" t="s">
        <v>178</v>
      </c>
      <c r="CH53" s="63" t="s">
        <v>178</v>
      </c>
      <c r="CI53" s="63" t="s">
        <v>178</v>
      </c>
      <c r="CJ53" s="63" t="s">
        <v>178</v>
      </c>
      <c r="CK53" s="63" t="s">
        <v>178</v>
      </c>
      <c r="CL53" s="63" t="s">
        <v>178</v>
      </c>
      <c r="CM53" s="63" t="s">
        <v>178</v>
      </c>
      <c r="CN53" s="63" t="s">
        <v>178</v>
      </c>
      <c r="CO53" s="63" t="s">
        <v>178</v>
      </c>
      <c r="CP53" s="63" t="s">
        <v>178</v>
      </c>
      <c r="CQ53" s="63" t="s">
        <v>178</v>
      </c>
      <c r="CR53" s="63" t="s">
        <v>178</v>
      </c>
      <c r="CS53" s="63" t="s">
        <v>178</v>
      </c>
      <c r="CT53" s="63" t="s">
        <v>178</v>
      </c>
      <c r="CU53" s="63" t="s">
        <v>178</v>
      </c>
      <c r="CV53" s="63" t="s">
        <v>178</v>
      </c>
      <c r="CW53" s="63" t="s">
        <v>178</v>
      </c>
      <c r="CX53" s="63" t="s">
        <v>178</v>
      </c>
      <c r="CY53" s="63" t="s">
        <v>178</v>
      </c>
      <c r="CZ53" s="63" t="s">
        <v>178</v>
      </c>
    </row>
    <row r="54" spans="1:104" x14ac:dyDescent="0.2">
      <c r="A54" s="16" t="s">
        <v>609</v>
      </c>
      <c r="B54" s="9" t="s">
        <v>181</v>
      </c>
      <c r="C54" s="15" t="s">
        <v>253</v>
      </c>
      <c r="D54" s="15" t="s">
        <v>2</v>
      </c>
      <c r="E54" s="86" t="s">
        <v>178</v>
      </c>
      <c r="F54" s="63" t="s">
        <v>178</v>
      </c>
      <c r="G54" s="63" t="s">
        <v>178</v>
      </c>
      <c r="H54" s="63" t="s">
        <v>178</v>
      </c>
      <c r="I54" s="63" t="s">
        <v>178</v>
      </c>
      <c r="J54" s="63" t="s">
        <v>178</v>
      </c>
      <c r="K54" s="63" t="s">
        <v>178</v>
      </c>
      <c r="L54" s="63" t="s">
        <v>178</v>
      </c>
      <c r="M54" s="63" t="s">
        <v>178</v>
      </c>
      <c r="N54" s="63" t="s">
        <v>178</v>
      </c>
      <c r="O54" s="63" t="s">
        <v>178</v>
      </c>
      <c r="P54" s="63" t="s">
        <v>178</v>
      </c>
      <c r="Q54" s="63" t="s">
        <v>178</v>
      </c>
      <c r="R54" s="63" t="s">
        <v>178</v>
      </c>
      <c r="S54" s="63" t="s">
        <v>178</v>
      </c>
      <c r="T54" s="63" t="s">
        <v>178</v>
      </c>
      <c r="U54" s="63" t="s">
        <v>178</v>
      </c>
      <c r="V54" s="63" t="s">
        <v>178</v>
      </c>
      <c r="W54" s="63" t="s">
        <v>178</v>
      </c>
      <c r="X54" s="63" t="s">
        <v>178</v>
      </c>
      <c r="Y54" s="63" t="s">
        <v>178</v>
      </c>
      <c r="Z54" s="63" t="s">
        <v>178</v>
      </c>
      <c r="AA54" s="63" t="s">
        <v>178</v>
      </c>
      <c r="AB54" s="63" t="s">
        <v>178</v>
      </c>
      <c r="AC54" s="63" t="s">
        <v>178</v>
      </c>
      <c r="AD54" s="63" t="s">
        <v>178</v>
      </c>
      <c r="AE54" s="63" t="s">
        <v>178</v>
      </c>
      <c r="AF54" s="63" t="s">
        <v>178</v>
      </c>
      <c r="AG54" s="63" t="s">
        <v>178</v>
      </c>
      <c r="AH54" s="63" t="s">
        <v>178</v>
      </c>
      <c r="AI54" s="63" t="s">
        <v>178</v>
      </c>
      <c r="AJ54" s="63" t="s">
        <v>178</v>
      </c>
      <c r="AK54" s="63" t="s">
        <v>178</v>
      </c>
      <c r="AL54" s="63" t="s">
        <v>178</v>
      </c>
      <c r="AM54" s="63" t="s">
        <v>178</v>
      </c>
      <c r="AN54" s="63" t="s">
        <v>178</v>
      </c>
      <c r="AO54" s="63" t="s">
        <v>178</v>
      </c>
      <c r="AP54" s="63" t="s">
        <v>178</v>
      </c>
      <c r="AQ54" s="63" t="s">
        <v>178</v>
      </c>
      <c r="AR54" s="63" t="s">
        <v>178</v>
      </c>
      <c r="AS54" s="63" t="s">
        <v>178</v>
      </c>
      <c r="AT54" s="63" t="s">
        <v>178</v>
      </c>
      <c r="AU54" s="63" t="s">
        <v>178</v>
      </c>
      <c r="AV54" s="63" t="s">
        <v>178</v>
      </c>
      <c r="AW54" s="63" t="s">
        <v>178</v>
      </c>
      <c r="AX54" s="63" t="s">
        <v>178</v>
      </c>
      <c r="AY54" s="63" t="s">
        <v>178</v>
      </c>
      <c r="AZ54" s="63" t="s">
        <v>178</v>
      </c>
      <c r="BA54" s="63" t="s">
        <v>178</v>
      </c>
      <c r="BB54" s="63" t="s">
        <v>178</v>
      </c>
      <c r="BC54" s="63" t="s">
        <v>178</v>
      </c>
      <c r="BD54" s="63" t="s">
        <v>178</v>
      </c>
      <c r="BE54" s="63" t="s">
        <v>178</v>
      </c>
      <c r="BF54" s="63" t="s">
        <v>178</v>
      </c>
      <c r="BG54" s="63" t="s">
        <v>178</v>
      </c>
      <c r="BH54" s="63" t="s">
        <v>178</v>
      </c>
      <c r="BI54" s="63" t="s">
        <v>178</v>
      </c>
      <c r="BJ54" s="63" t="s">
        <v>178</v>
      </c>
      <c r="BK54" s="63" t="s">
        <v>178</v>
      </c>
      <c r="BL54" s="63" t="s">
        <v>178</v>
      </c>
      <c r="BM54" s="63" t="s">
        <v>178</v>
      </c>
      <c r="BN54" s="63" t="s">
        <v>178</v>
      </c>
      <c r="BO54" s="63" t="s">
        <v>178</v>
      </c>
      <c r="BP54" s="63" t="s">
        <v>178</v>
      </c>
      <c r="BQ54" s="63" t="s">
        <v>178</v>
      </c>
      <c r="BR54" s="63" t="s">
        <v>178</v>
      </c>
      <c r="BS54" s="63" t="s">
        <v>178</v>
      </c>
      <c r="BT54" s="63" t="s">
        <v>178</v>
      </c>
      <c r="BU54" s="63" t="s">
        <v>178</v>
      </c>
      <c r="BV54" s="63" t="s">
        <v>178</v>
      </c>
      <c r="BW54" s="63" t="s">
        <v>178</v>
      </c>
      <c r="BX54" s="63" t="s">
        <v>178</v>
      </c>
      <c r="BY54" s="63" t="s">
        <v>178</v>
      </c>
      <c r="BZ54" s="63" t="s">
        <v>178</v>
      </c>
      <c r="CA54" s="63" t="s">
        <v>178</v>
      </c>
      <c r="CB54" s="63" t="s">
        <v>178</v>
      </c>
      <c r="CC54" s="63" t="s">
        <v>178</v>
      </c>
      <c r="CD54" s="63" t="s">
        <v>178</v>
      </c>
      <c r="CE54" s="63" t="s">
        <v>178</v>
      </c>
      <c r="CF54" s="63" t="s">
        <v>178</v>
      </c>
      <c r="CG54" s="63" t="s">
        <v>178</v>
      </c>
      <c r="CH54" s="63" t="s">
        <v>178</v>
      </c>
      <c r="CI54" s="63" t="s">
        <v>178</v>
      </c>
      <c r="CJ54" s="63" t="s">
        <v>178</v>
      </c>
      <c r="CK54" s="63" t="s">
        <v>178</v>
      </c>
      <c r="CL54" s="63" t="s">
        <v>178</v>
      </c>
      <c r="CM54" s="63" t="s">
        <v>178</v>
      </c>
      <c r="CN54" s="63" t="s">
        <v>178</v>
      </c>
      <c r="CO54" s="63" t="s">
        <v>178</v>
      </c>
      <c r="CP54" s="63" t="s">
        <v>178</v>
      </c>
      <c r="CQ54" s="63" t="s">
        <v>178</v>
      </c>
      <c r="CR54" s="63" t="s">
        <v>178</v>
      </c>
      <c r="CS54" s="63" t="s">
        <v>178</v>
      </c>
      <c r="CT54" s="63" t="s">
        <v>178</v>
      </c>
      <c r="CU54" s="63" t="s">
        <v>178</v>
      </c>
      <c r="CV54" s="63" t="s">
        <v>178</v>
      </c>
      <c r="CW54" s="63" t="s">
        <v>178</v>
      </c>
      <c r="CX54" s="63" t="s">
        <v>178</v>
      </c>
      <c r="CY54" s="63" t="s">
        <v>178</v>
      </c>
      <c r="CZ54" s="63" t="s">
        <v>178</v>
      </c>
    </row>
    <row r="55" spans="1:104" x14ac:dyDescent="0.2">
      <c r="A55" s="16" t="s">
        <v>610</v>
      </c>
      <c r="B55" s="9" t="s">
        <v>182</v>
      </c>
      <c r="C55" s="15" t="s">
        <v>253</v>
      </c>
      <c r="D55" s="15" t="s">
        <v>2</v>
      </c>
      <c r="E55" s="86" t="s">
        <v>178</v>
      </c>
      <c r="F55" s="63" t="s">
        <v>178</v>
      </c>
      <c r="G55" s="63" t="s">
        <v>178</v>
      </c>
      <c r="H55" s="63" t="s">
        <v>178</v>
      </c>
      <c r="I55" s="63" t="s">
        <v>178</v>
      </c>
      <c r="J55" s="63" t="s">
        <v>178</v>
      </c>
      <c r="K55" s="63" t="s">
        <v>178</v>
      </c>
      <c r="L55" s="63" t="s">
        <v>178</v>
      </c>
      <c r="M55" s="63" t="s">
        <v>178</v>
      </c>
      <c r="N55" s="63" t="s">
        <v>178</v>
      </c>
      <c r="O55" s="63" t="s">
        <v>178</v>
      </c>
      <c r="P55" s="63" t="s">
        <v>178</v>
      </c>
      <c r="Q55" s="63" t="s">
        <v>178</v>
      </c>
      <c r="R55" s="63" t="s">
        <v>178</v>
      </c>
      <c r="S55" s="63" t="s">
        <v>178</v>
      </c>
      <c r="T55" s="63" t="s">
        <v>178</v>
      </c>
      <c r="U55" s="63" t="s">
        <v>178</v>
      </c>
      <c r="V55" s="63" t="s">
        <v>178</v>
      </c>
      <c r="W55" s="63" t="s">
        <v>178</v>
      </c>
      <c r="X55" s="63" t="s">
        <v>178</v>
      </c>
      <c r="Y55" s="63" t="s">
        <v>178</v>
      </c>
      <c r="Z55" s="63" t="s">
        <v>178</v>
      </c>
      <c r="AA55" s="63" t="s">
        <v>178</v>
      </c>
      <c r="AB55" s="63" t="s">
        <v>178</v>
      </c>
      <c r="AC55" s="63" t="s">
        <v>178</v>
      </c>
      <c r="AD55" s="63" t="s">
        <v>178</v>
      </c>
      <c r="AE55" s="63" t="s">
        <v>178</v>
      </c>
      <c r="AF55" s="63" t="s">
        <v>178</v>
      </c>
      <c r="AG55" s="63" t="s">
        <v>178</v>
      </c>
      <c r="AH55" s="63" t="s">
        <v>178</v>
      </c>
      <c r="AI55" s="63" t="s">
        <v>178</v>
      </c>
      <c r="AJ55" s="63" t="s">
        <v>178</v>
      </c>
      <c r="AK55" s="63" t="s">
        <v>178</v>
      </c>
      <c r="AL55" s="63" t="s">
        <v>178</v>
      </c>
      <c r="AM55" s="63" t="s">
        <v>178</v>
      </c>
      <c r="AN55" s="63" t="s">
        <v>178</v>
      </c>
      <c r="AO55" s="63" t="s">
        <v>178</v>
      </c>
      <c r="AP55" s="63" t="s">
        <v>178</v>
      </c>
      <c r="AQ55" s="63" t="s">
        <v>178</v>
      </c>
      <c r="AR55" s="63" t="s">
        <v>178</v>
      </c>
      <c r="AS55" s="63" t="s">
        <v>178</v>
      </c>
      <c r="AT55" s="63" t="s">
        <v>178</v>
      </c>
      <c r="AU55" s="63" t="s">
        <v>178</v>
      </c>
      <c r="AV55" s="63" t="s">
        <v>178</v>
      </c>
      <c r="AW55" s="63" t="s">
        <v>178</v>
      </c>
      <c r="AX55" s="63" t="s">
        <v>178</v>
      </c>
      <c r="AY55" s="63" t="s">
        <v>178</v>
      </c>
      <c r="AZ55" s="63" t="s">
        <v>178</v>
      </c>
      <c r="BA55" s="63" t="s">
        <v>178</v>
      </c>
      <c r="BB55" s="63" t="s">
        <v>178</v>
      </c>
      <c r="BC55" s="63" t="s">
        <v>178</v>
      </c>
      <c r="BD55" s="63" t="s">
        <v>178</v>
      </c>
      <c r="BE55" s="63" t="s">
        <v>178</v>
      </c>
      <c r="BF55" s="63" t="s">
        <v>178</v>
      </c>
      <c r="BG55" s="63" t="s">
        <v>178</v>
      </c>
      <c r="BH55" s="63" t="s">
        <v>178</v>
      </c>
      <c r="BI55" s="63" t="s">
        <v>178</v>
      </c>
      <c r="BJ55" s="63" t="s">
        <v>178</v>
      </c>
      <c r="BK55" s="63" t="s">
        <v>178</v>
      </c>
      <c r="BL55" s="63" t="s">
        <v>178</v>
      </c>
      <c r="BM55" s="63" t="s">
        <v>178</v>
      </c>
      <c r="BN55" s="63" t="s">
        <v>178</v>
      </c>
      <c r="BO55" s="63" t="s">
        <v>178</v>
      </c>
      <c r="BP55" s="63" t="s">
        <v>178</v>
      </c>
      <c r="BQ55" s="63" t="s">
        <v>178</v>
      </c>
      <c r="BR55" s="63" t="s">
        <v>178</v>
      </c>
      <c r="BS55" s="63" t="s">
        <v>178</v>
      </c>
      <c r="BT55" s="63" t="s">
        <v>178</v>
      </c>
      <c r="BU55" s="63" t="s">
        <v>178</v>
      </c>
      <c r="BV55" s="63" t="s">
        <v>178</v>
      </c>
      <c r="BW55" s="63" t="s">
        <v>178</v>
      </c>
      <c r="BX55" s="63" t="s">
        <v>178</v>
      </c>
      <c r="BY55" s="63" t="s">
        <v>178</v>
      </c>
      <c r="BZ55" s="63" t="s">
        <v>178</v>
      </c>
      <c r="CA55" s="63" t="s">
        <v>178</v>
      </c>
      <c r="CB55" s="63" t="s">
        <v>178</v>
      </c>
      <c r="CC55" s="63" t="s">
        <v>178</v>
      </c>
      <c r="CD55" s="63" t="s">
        <v>178</v>
      </c>
      <c r="CE55" s="63" t="s">
        <v>178</v>
      </c>
      <c r="CF55" s="63" t="s">
        <v>178</v>
      </c>
      <c r="CG55" s="63" t="s">
        <v>178</v>
      </c>
      <c r="CH55" s="63" t="s">
        <v>178</v>
      </c>
      <c r="CI55" s="63" t="s">
        <v>178</v>
      </c>
      <c r="CJ55" s="63" t="s">
        <v>178</v>
      </c>
      <c r="CK55" s="63" t="s">
        <v>178</v>
      </c>
      <c r="CL55" s="63" t="s">
        <v>178</v>
      </c>
      <c r="CM55" s="63" t="s">
        <v>178</v>
      </c>
      <c r="CN55" s="63" t="s">
        <v>178</v>
      </c>
      <c r="CO55" s="63" t="s">
        <v>178</v>
      </c>
      <c r="CP55" s="63" t="s">
        <v>178</v>
      </c>
      <c r="CQ55" s="63" t="s">
        <v>178</v>
      </c>
      <c r="CR55" s="63" t="s">
        <v>178</v>
      </c>
      <c r="CS55" s="63" t="s">
        <v>178</v>
      </c>
      <c r="CT55" s="63" t="s">
        <v>178</v>
      </c>
      <c r="CU55" s="63" t="s">
        <v>178</v>
      </c>
      <c r="CV55" s="63" t="s">
        <v>178</v>
      </c>
      <c r="CW55" s="63" t="s">
        <v>178</v>
      </c>
      <c r="CX55" s="63" t="s">
        <v>178</v>
      </c>
      <c r="CY55" s="63" t="s">
        <v>178</v>
      </c>
      <c r="CZ55" s="63" t="s">
        <v>178</v>
      </c>
    </row>
    <row r="56" spans="1:104" x14ac:dyDescent="0.2">
      <c r="A56" s="16" t="s">
        <v>611</v>
      </c>
      <c r="B56" s="9" t="s">
        <v>183</v>
      </c>
      <c r="C56" s="15" t="s">
        <v>253</v>
      </c>
      <c r="D56" s="15" t="s">
        <v>2</v>
      </c>
      <c r="E56" s="86" t="s">
        <v>178</v>
      </c>
      <c r="F56" s="63" t="s">
        <v>178</v>
      </c>
      <c r="G56" s="63" t="s">
        <v>178</v>
      </c>
      <c r="H56" s="63" t="s">
        <v>178</v>
      </c>
      <c r="I56" s="63" t="s">
        <v>178</v>
      </c>
      <c r="J56" s="63" t="s">
        <v>178</v>
      </c>
      <c r="K56" s="63" t="s">
        <v>178</v>
      </c>
      <c r="L56" s="63" t="s">
        <v>178</v>
      </c>
      <c r="M56" s="63" t="s">
        <v>178</v>
      </c>
      <c r="N56" s="63" t="s">
        <v>178</v>
      </c>
      <c r="O56" s="63" t="s">
        <v>178</v>
      </c>
      <c r="P56" s="63" t="s">
        <v>178</v>
      </c>
      <c r="Q56" s="63" t="s">
        <v>178</v>
      </c>
      <c r="R56" s="63" t="s">
        <v>178</v>
      </c>
      <c r="S56" s="63" t="s">
        <v>178</v>
      </c>
      <c r="T56" s="63" t="s">
        <v>178</v>
      </c>
      <c r="U56" s="63" t="s">
        <v>178</v>
      </c>
      <c r="V56" s="63" t="s">
        <v>178</v>
      </c>
      <c r="W56" s="63" t="s">
        <v>178</v>
      </c>
      <c r="X56" s="63" t="s">
        <v>178</v>
      </c>
      <c r="Y56" s="63" t="s">
        <v>178</v>
      </c>
      <c r="Z56" s="63" t="s">
        <v>178</v>
      </c>
      <c r="AA56" s="63" t="s">
        <v>178</v>
      </c>
      <c r="AB56" s="63" t="s">
        <v>178</v>
      </c>
      <c r="AC56" s="63" t="s">
        <v>178</v>
      </c>
      <c r="AD56" s="63" t="s">
        <v>178</v>
      </c>
      <c r="AE56" s="63" t="s">
        <v>178</v>
      </c>
      <c r="AF56" s="63" t="s">
        <v>178</v>
      </c>
      <c r="AG56" s="63" t="s">
        <v>178</v>
      </c>
      <c r="AH56" s="63" t="s">
        <v>178</v>
      </c>
      <c r="AI56" s="63" t="s">
        <v>178</v>
      </c>
      <c r="AJ56" s="63" t="s">
        <v>178</v>
      </c>
      <c r="AK56" s="63" t="s">
        <v>178</v>
      </c>
      <c r="AL56" s="63" t="s">
        <v>178</v>
      </c>
      <c r="AM56" s="63" t="s">
        <v>178</v>
      </c>
      <c r="AN56" s="63" t="s">
        <v>178</v>
      </c>
      <c r="AO56" s="63" t="s">
        <v>178</v>
      </c>
      <c r="AP56" s="63" t="s">
        <v>178</v>
      </c>
      <c r="AQ56" s="63" t="s">
        <v>178</v>
      </c>
      <c r="AR56" s="63" t="s">
        <v>178</v>
      </c>
      <c r="AS56" s="63" t="s">
        <v>178</v>
      </c>
      <c r="AT56" s="63" t="s">
        <v>178</v>
      </c>
      <c r="AU56" s="63" t="s">
        <v>178</v>
      </c>
      <c r="AV56" s="63" t="s">
        <v>178</v>
      </c>
      <c r="AW56" s="63" t="s">
        <v>178</v>
      </c>
      <c r="AX56" s="63" t="s">
        <v>178</v>
      </c>
      <c r="AY56" s="63" t="s">
        <v>178</v>
      </c>
      <c r="AZ56" s="63" t="s">
        <v>178</v>
      </c>
      <c r="BA56" s="63" t="s">
        <v>178</v>
      </c>
      <c r="BB56" s="63" t="s">
        <v>178</v>
      </c>
      <c r="BC56" s="63" t="s">
        <v>178</v>
      </c>
      <c r="BD56" s="63" t="s">
        <v>178</v>
      </c>
      <c r="BE56" s="63" t="s">
        <v>178</v>
      </c>
      <c r="BF56" s="63" t="s">
        <v>178</v>
      </c>
      <c r="BG56" s="63" t="s">
        <v>178</v>
      </c>
      <c r="BH56" s="63" t="s">
        <v>178</v>
      </c>
      <c r="BI56" s="63" t="s">
        <v>178</v>
      </c>
      <c r="BJ56" s="63" t="s">
        <v>178</v>
      </c>
      <c r="BK56" s="63" t="s">
        <v>178</v>
      </c>
      <c r="BL56" s="63" t="s">
        <v>178</v>
      </c>
      <c r="BM56" s="63" t="s">
        <v>178</v>
      </c>
      <c r="BN56" s="63" t="s">
        <v>178</v>
      </c>
      <c r="BO56" s="63" t="s">
        <v>178</v>
      </c>
      <c r="BP56" s="63" t="s">
        <v>178</v>
      </c>
      <c r="BQ56" s="63" t="s">
        <v>178</v>
      </c>
      <c r="BR56" s="63" t="s">
        <v>178</v>
      </c>
      <c r="BS56" s="63" t="s">
        <v>178</v>
      </c>
      <c r="BT56" s="63" t="s">
        <v>178</v>
      </c>
      <c r="BU56" s="63" t="s">
        <v>178</v>
      </c>
      <c r="BV56" s="63" t="s">
        <v>178</v>
      </c>
      <c r="BW56" s="63" t="s">
        <v>178</v>
      </c>
      <c r="BX56" s="63" t="s">
        <v>178</v>
      </c>
      <c r="BY56" s="63" t="s">
        <v>178</v>
      </c>
      <c r="BZ56" s="63" t="s">
        <v>178</v>
      </c>
      <c r="CA56" s="63" t="s">
        <v>178</v>
      </c>
      <c r="CB56" s="63" t="s">
        <v>178</v>
      </c>
      <c r="CC56" s="63" t="s">
        <v>178</v>
      </c>
      <c r="CD56" s="63" t="s">
        <v>178</v>
      </c>
      <c r="CE56" s="63" t="s">
        <v>178</v>
      </c>
      <c r="CF56" s="63" t="s">
        <v>178</v>
      </c>
      <c r="CG56" s="63" t="s">
        <v>178</v>
      </c>
      <c r="CH56" s="63" t="s">
        <v>178</v>
      </c>
      <c r="CI56" s="63" t="s">
        <v>178</v>
      </c>
      <c r="CJ56" s="63" t="s">
        <v>178</v>
      </c>
      <c r="CK56" s="63" t="s">
        <v>178</v>
      </c>
      <c r="CL56" s="63" t="s">
        <v>178</v>
      </c>
      <c r="CM56" s="63" t="s">
        <v>178</v>
      </c>
      <c r="CN56" s="63" t="s">
        <v>178</v>
      </c>
      <c r="CO56" s="63" t="s">
        <v>178</v>
      </c>
      <c r="CP56" s="63" t="s">
        <v>178</v>
      </c>
      <c r="CQ56" s="63" t="s">
        <v>178</v>
      </c>
      <c r="CR56" s="63" t="s">
        <v>178</v>
      </c>
      <c r="CS56" s="63" t="s">
        <v>178</v>
      </c>
      <c r="CT56" s="63" t="s">
        <v>178</v>
      </c>
      <c r="CU56" s="63" t="s">
        <v>178</v>
      </c>
      <c r="CV56" s="63" t="s">
        <v>178</v>
      </c>
      <c r="CW56" s="63" t="s">
        <v>178</v>
      </c>
      <c r="CX56" s="63" t="s">
        <v>178</v>
      </c>
      <c r="CY56" s="63" t="s">
        <v>178</v>
      </c>
      <c r="CZ56" s="63" t="s">
        <v>178</v>
      </c>
    </row>
    <row r="57" spans="1:104" ht="28.5" x14ac:dyDescent="0.2">
      <c r="A57" s="16" t="s">
        <v>612</v>
      </c>
      <c r="B57" s="9" t="s">
        <v>184</v>
      </c>
      <c r="C57" s="15" t="s">
        <v>256</v>
      </c>
      <c r="D57" s="15" t="s">
        <v>2</v>
      </c>
      <c r="E57" s="86"/>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row>
    <row r="58" spans="1:104" ht="28.5" x14ac:dyDescent="0.2">
      <c r="A58" s="16" t="s">
        <v>613</v>
      </c>
      <c r="B58" s="9" t="s">
        <v>185</v>
      </c>
      <c r="C58" s="15" t="s">
        <v>254</v>
      </c>
      <c r="D58" s="15" t="s">
        <v>68</v>
      </c>
      <c r="E58" s="91"/>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row>
    <row r="59" spans="1:104" ht="40.15" customHeight="1" x14ac:dyDescent="0.2">
      <c r="A59" s="222"/>
      <c r="B59" s="222" t="s">
        <v>277</v>
      </c>
      <c r="C59" s="15" t="s">
        <v>280</v>
      </c>
      <c r="D59" s="15" t="s">
        <v>243</v>
      </c>
      <c r="E59" s="210" t="s">
        <v>100</v>
      </c>
      <c r="F59" s="211" t="s">
        <v>100</v>
      </c>
      <c r="G59" s="211" t="s">
        <v>100</v>
      </c>
      <c r="H59" s="211" t="s">
        <v>100</v>
      </c>
      <c r="I59" s="211" t="s">
        <v>100</v>
      </c>
      <c r="J59" s="211" t="s">
        <v>100</v>
      </c>
      <c r="K59" s="211" t="s">
        <v>100</v>
      </c>
      <c r="L59" s="211" t="s">
        <v>100</v>
      </c>
      <c r="M59" s="211" t="s">
        <v>100</v>
      </c>
      <c r="N59" s="211" t="s">
        <v>100</v>
      </c>
      <c r="O59" s="211" t="s">
        <v>100</v>
      </c>
      <c r="P59" s="211" t="s">
        <v>100</v>
      </c>
      <c r="Q59" s="211" t="s">
        <v>100</v>
      </c>
      <c r="R59" s="211" t="s">
        <v>100</v>
      </c>
      <c r="S59" s="211" t="s">
        <v>100</v>
      </c>
      <c r="T59" s="211" t="s">
        <v>100</v>
      </c>
      <c r="U59" s="211" t="s">
        <v>100</v>
      </c>
      <c r="V59" s="211" t="s">
        <v>100</v>
      </c>
      <c r="W59" s="211" t="s">
        <v>100</v>
      </c>
      <c r="X59" s="211" t="s">
        <v>100</v>
      </c>
      <c r="Y59" s="211" t="s">
        <v>100</v>
      </c>
      <c r="Z59" s="211" t="s">
        <v>100</v>
      </c>
      <c r="AA59" s="211" t="s">
        <v>100</v>
      </c>
      <c r="AB59" s="211" t="s">
        <v>100</v>
      </c>
      <c r="AC59" s="211" t="s">
        <v>100</v>
      </c>
      <c r="AD59" s="211" t="s">
        <v>100</v>
      </c>
      <c r="AE59" s="211" t="s">
        <v>100</v>
      </c>
      <c r="AF59" s="211" t="s">
        <v>100</v>
      </c>
      <c r="AG59" s="211" t="s">
        <v>100</v>
      </c>
      <c r="AH59" s="211" t="s">
        <v>100</v>
      </c>
      <c r="AI59" s="211" t="s">
        <v>100</v>
      </c>
      <c r="AJ59" s="211" t="s">
        <v>100</v>
      </c>
      <c r="AK59" s="211" t="s">
        <v>100</v>
      </c>
      <c r="AL59" s="211" t="s">
        <v>100</v>
      </c>
      <c r="AM59" s="211" t="s">
        <v>100</v>
      </c>
      <c r="AN59" s="211" t="s">
        <v>100</v>
      </c>
      <c r="AO59" s="211" t="s">
        <v>100</v>
      </c>
      <c r="AP59" s="211" t="s">
        <v>100</v>
      </c>
      <c r="AQ59" s="211" t="s">
        <v>100</v>
      </c>
      <c r="AR59" s="211" t="s">
        <v>100</v>
      </c>
      <c r="AS59" s="211" t="s">
        <v>100</v>
      </c>
      <c r="AT59" s="211" t="s">
        <v>100</v>
      </c>
      <c r="AU59" s="211" t="s">
        <v>100</v>
      </c>
      <c r="AV59" s="211" t="s">
        <v>100</v>
      </c>
      <c r="AW59" s="211" t="s">
        <v>100</v>
      </c>
      <c r="AX59" s="211" t="s">
        <v>100</v>
      </c>
      <c r="AY59" s="211" t="s">
        <v>100</v>
      </c>
      <c r="AZ59" s="211" t="s">
        <v>100</v>
      </c>
      <c r="BA59" s="211" t="s">
        <v>100</v>
      </c>
      <c r="BB59" s="211" t="s">
        <v>100</v>
      </c>
      <c r="BC59" s="211" t="s">
        <v>100</v>
      </c>
      <c r="BD59" s="211" t="s">
        <v>100</v>
      </c>
      <c r="BE59" s="211" t="s">
        <v>100</v>
      </c>
      <c r="BF59" s="211" t="s">
        <v>100</v>
      </c>
      <c r="BG59" s="211" t="s">
        <v>100</v>
      </c>
      <c r="BH59" s="211" t="s">
        <v>100</v>
      </c>
      <c r="BI59" s="211" t="s">
        <v>100</v>
      </c>
      <c r="BJ59" s="211" t="s">
        <v>100</v>
      </c>
      <c r="BK59" s="211" t="s">
        <v>100</v>
      </c>
      <c r="BL59" s="211" t="s">
        <v>100</v>
      </c>
      <c r="BM59" s="211" t="s">
        <v>100</v>
      </c>
      <c r="BN59" s="211" t="s">
        <v>100</v>
      </c>
      <c r="BO59" s="211" t="s">
        <v>100</v>
      </c>
      <c r="BP59" s="211" t="s">
        <v>100</v>
      </c>
      <c r="BQ59" s="211" t="s">
        <v>100</v>
      </c>
      <c r="BR59" s="211" t="s">
        <v>100</v>
      </c>
      <c r="BS59" s="211" t="s">
        <v>100</v>
      </c>
      <c r="BT59" s="211" t="s">
        <v>100</v>
      </c>
      <c r="BU59" s="211" t="s">
        <v>100</v>
      </c>
      <c r="BV59" s="211" t="s">
        <v>100</v>
      </c>
      <c r="BW59" s="211" t="s">
        <v>100</v>
      </c>
      <c r="BX59" s="211" t="s">
        <v>100</v>
      </c>
      <c r="BY59" s="211" t="s">
        <v>100</v>
      </c>
      <c r="BZ59" s="211" t="s">
        <v>100</v>
      </c>
      <c r="CA59" s="211" t="s">
        <v>100</v>
      </c>
      <c r="CB59" s="211" t="s">
        <v>100</v>
      </c>
      <c r="CC59" s="211" t="s">
        <v>100</v>
      </c>
      <c r="CD59" s="211" t="s">
        <v>100</v>
      </c>
      <c r="CE59" s="211" t="s">
        <v>100</v>
      </c>
      <c r="CF59" s="211" t="s">
        <v>100</v>
      </c>
      <c r="CG59" s="211" t="s">
        <v>100</v>
      </c>
      <c r="CH59" s="211" t="s">
        <v>100</v>
      </c>
      <c r="CI59" s="211" t="s">
        <v>100</v>
      </c>
      <c r="CJ59" s="211" t="s">
        <v>100</v>
      </c>
      <c r="CK59" s="211" t="s">
        <v>100</v>
      </c>
      <c r="CL59" s="211" t="s">
        <v>100</v>
      </c>
      <c r="CM59" s="211" t="s">
        <v>100</v>
      </c>
      <c r="CN59" s="211" t="s">
        <v>100</v>
      </c>
      <c r="CO59" s="211" t="s">
        <v>100</v>
      </c>
      <c r="CP59" s="211" t="s">
        <v>100</v>
      </c>
      <c r="CQ59" s="211" t="s">
        <v>100</v>
      </c>
      <c r="CR59" s="211" t="s">
        <v>100</v>
      </c>
      <c r="CS59" s="211" t="s">
        <v>100</v>
      </c>
      <c r="CT59" s="211" t="s">
        <v>100</v>
      </c>
      <c r="CU59" s="211" t="s">
        <v>100</v>
      </c>
      <c r="CV59" s="211" t="s">
        <v>100</v>
      </c>
      <c r="CW59" s="211" t="s">
        <v>100</v>
      </c>
      <c r="CX59" s="211" t="s">
        <v>100</v>
      </c>
      <c r="CY59" s="211" t="s">
        <v>100</v>
      </c>
      <c r="CZ59" s="211" t="s">
        <v>100</v>
      </c>
    </row>
    <row r="60" spans="1:104" x14ac:dyDescent="0.2">
      <c r="A60" s="16" t="s">
        <v>635</v>
      </c>
      <c r="B60" s="9" t="s">
        <v>180</v>
      </c>
      <c r="C60" s="15" t="s">
        <v>253</v>
      </c>
      <c r="D60" s="15" t="s">
        <v>2</v>
      </c>
      <c r="E60" s="86" t="s">
        <v>178</v>
      </c>
      <c r="F60" s="63" t="s">
        <v>178</v>
      </c>
      <c r="G60" s="63" t="s">
        <v>178</v>
      </c>
      <c r="H60" s="63" t="s">
        <v>178</v>
      </c>
      <c r="I60" s="63" t="s">
        <v>178</v>
      </c>
      <c r="J60" s="63" t="s">
        <v>178</v>
      </c>
      <c r="K60" s="63" t="s">
        <v>178</v>
      </c>
      <c r="L60" s="63" t="s">
        <v>178</v>
      </c>
      <c r="M60" s="63" t="s">
        <v>178</v>
      </c>
      <c r="N60" s="63" t="s">
        <v>178</v>
      </c>
      <c r="O60" s="63" t="s">
        <v>178</v>
      </c>
      <c r="P60" s="63" t="s">
        <v>178</v>
      </c>
      <c r="Q60" s="63" t="s">
        <v>178</v>
      </c>
      <c r="R60" s="63" t="s">
        <v>178</v>
      </c>
      <c r="S60" s="63" t="s">
        <v>178</v>
      </c>
      <c r="T60" s="63" t="s">
        <v>178</v>
      </c>
      <c r="U60" s="63" t="s">
        <v>178</v>
      </c>
      <c r="V60" s="63" t="s">
        <v>178</v>
      </c>
      <c r="W60" s="63" t="s">
        <v>178</v>
      </c>
      <c r="X60" s="63" t="s">
        <v>178</v>
      </c>
      <c r="Y60" s="63" t="s">
        <v>178</v>
      </c>
      <c r="Z60" s="63" t="s">
        <v>178</v>
      </c>
      <c r="AA60" s="63" t="s">
        <v>178</v>
      </c>
      <c r="AB60" s="63" t="s">
        <v>178</v>
      </c>
      <c r="AC60" s="63" t="s">
        <v>178</v>
      </c>
      <c r="AD60" s="63" t="s">
        <v>178</v>
      </c>
      <c r="AE60" s="63" t="s">
        <v>178</v>
      </c>
      <c r="AF60" s="63" t="s">
        <v>178</v>
      </c>
      <c r="AG60" s="63" t="s">
        <v>178</v>
      </c>
      <c r="AH60" s="63" t="s">
        <v>178</v>
      </c>
      <c r="AI60" s="63" t="s">
        <v>178</v>
      </c>
      <c r="AJ60" s="63" t="s">
        <v>178</v>
      </c>
      <c r="AK60" s="63" t="s">
        <v>178</v>
      </c>
      <c r="AL60" s="63" t="s">
        <v>178</v>
      </c>
      <c r="AM60" s="63" t="s">
        <v>178</v>
      </c>
      <c r="AN60" s="63" t="s">
        <v>178</v>
      </c>
      <c r="AO60" s="63" t="s">
        <v>178</v>
      </c>
      <c r="AP60" s="63" t="s">
        <v>178</v>
      </c>
      <c r="AQ60" s="63" t="s">
        <v>178</v>
      </c>
      <c r="AR60" s="63" t="s">
        <v>178</v>
      </c>
      <c r="AS60" s="63" t="s">
        <v>178</v>
      </c>
      <c r="AT60" s="63" t="s">
        <v>178</v>
      </c>
      <c r="AU60" s="63" t="s">
        <v>178</v>
      </c>
      <c r="AV60" s="63" t="s">
        <v>178</v>
      </c>
      <c r="AW60" s="63" t="s">
        <v>178</v>
      </c>
      <c r="AX60" s="63" t="s">
        <v>178</v>
      </c>
      <c r="AY60" s="63" t="s">
        <v>178</v>
      </c>
      <c r="AZ60" s="63" t="s">
        <v>178</v>
      </c>
      <c r="BA60" s="63" t="s">
        <v>178</v>
      </c>
      <c r="BB60" s="63" t="s">
        <v>178</v>
      </c>
      <c r="BC60" s="63" t="s">
        <v>178</v>
      </c>
      <c r="BD60" s="63" t="s">
        <v>178</v>
      </c>
      <c r="BE60" s="63" t="s">
        <v>178</v>
      </c>
      <c r="BF60" s="63" t="s">
        <v>178</v>
      </c>
      <c r="BG60" s="63" t="s">
        <v>178</v>
      </c>
      <c r="BH60" s="63" t="s">
        <v>178</v>
      </c>
      <c r="BI60" s="63" t="s">
        <v>178</v>
      </c>
      <c r="BJ60" s="63" t="s">
        <v>178</v>
      </c>
      <c r="BK60" s="63" t="s">
        <v>178</v>
      </c>
      <c r="BL60" s="63" t="s">
        <v>178</v>
      </c>
      <c r="BM60" s="63" t="s">
        <v>178</v>
      </c>
      <c r="BN60" s="63" t="s">
        <v>178</v>
      </c>
      <c r="BO60" s="63" t="s">
        <v>178</v>
      </c>
      <c r="BP60" s="63" t="s">
        <v>178</v>
      </c>
      <c r="BQ60" s="63" t="s">
        <v>178</v>
      </c>
      <c r="BR60" s="63" t="s">
        <v>178</v>
      </c>
      <c r="BS60" s="63" t="s">
        <v>178</v>
      </c>
      <c r="BT60" s="63" t="s">
        <v>178</v>
      </c>
      <c r="BU60" s="63" t="s">
        <v>178</v>
      </c>
      <c r="BV60" s="63" t="s">
        <v>178</v>
      </c>
      <c r="BW60" s="63" t="s">
        <v>178</v>
      </c>
      <c r="BX60" s="63" t="s">
        <v>178</v>
      </c>
      <c r="BY60" s="63" t="s">
        <v>178</v>
      </c>
      <c r="BZ60" s="63" t="s">
        <v>178</v>
      </c>
      <c r="CA60" s="63" t="s">
        <v>178</v>
      </c>
      <c r="CB60" s="63" t="s">
        <v>178</v>
      </c>
      <c r="CC60" s="63" t="s">
        <v>178</v>
      </c>
      <c r="CD60" s="63" t="s">
        <v>178</v>
      </c>
      <c r="CE60" s="63" t="s">
        <v>178</v>
      </c>
      <c r="CF60" s="63" t="s">
        <v>178</v>
      </c>
      <c r="CG60" s="63" t="s">
        <v>178</v>
      </c>
      <c r="CH60" s="63" t="s">
        <v>178</v>
      </c>
      <c r="CI60" s="63" t="s">
        <v>178</v>
      </c>
      <c r="CJ60" s="63" t="s">
        <v>178</v>
      </c>
      <c r="CK60" s="63" t="s">
        <v>178</v>
      </c>
      <c r="CL60" s="63" t="s">
        <v>178</v>
      </c>
      <c r="CM60" s="63" t="s">
        <v>178</v>
      </c>
      <c r="CN60" s="63" t="s">
        <v>178</v>
      </c>
      <c r="CO60" s="63" t="s">
        <v>178</v>
      </c>
      <c r="CP60" s="63" t="s">
        <v>178</v>
      </c>
      <c r="CQ60" s="63" t="s">
        <v>178</v>
      </c>
      <c r="CR60" s="63" t="s">
        <v>178</v>
      </c>
      <c r="CS60" s="63" t="s">
        <v>178</v>
      </c>
      <c r="CT60" s="63" t="s">
        <v>178</v>
      </c>
      <c r="CU60" s="63" t="s">
        <v>178</v>
      </c>
      <c r="CV60" s="63" t="s">
        <v>178</v>
      </c>
      <c r="CW60" s="63" t="s">
        <v>178</v>
      </c>
      <c r="CX60" s="63" t="s">
        <v>178</v>
      </c>
      <c r="CY60" s="63" t="s">
        <v>178</v>
      </c>
      <c r="CZ60" s="63" t="s">
        <v>178</v>
      </c>
    </row>
    <row r="61" spans="1:104" x14ac:dyDescent="0.2">
      <c r="A61" s="16" t="s">
        <v>634</v>
      </c>
      <c r="B61" s="9" t="s">
        <v>181</v>
      </c>
      <c r="C61" s="15" t="s">
        <v>253</v>
      </c>
      <c r="D61" s="15" t="s">
        <v>2</v>
      </c>
      <c r="E61" s="86" t="s">
        <v>178</v>
      </c>
      <c r="F61" s="63" t="s">
        <v>178</v>
      </c>
      <c r="G61" s="63" t="s">
        <v>178</v>
      </c>
      <c r="H61" s="63" t="s">
        <v>178</v>
      </c>
      <c r="I61" s="63" t="s">
        <v>178</v>
      </c>
      <c r="J61" s="63" t="s">
        <v>178</v>
      </c>
      <c r="K61" s="63" t="s">
        <v>178</v>
      </c>
      <c r="L61" s="63" t="s">
        <v>178</v>
      </c>
      <c r="M61" s="63" t="s">
        <v>178</v>
      </c>
      <c r="N61" s="63" t="s">
        <v>178</v>
      </c>
      <c r="O61" s="63" t="s">
        <v>178</v>
      </c>
      <c r="P61" s="63" t="s">
        <v>178</v>
      </c>
      <c r="Q61" s="63" t="s">
        <v>178</v>
      </c>
      <c r="R61" s="63" t="s">
        <v>178</v>
      </c>
      <c r="S61" s="63" t="s">
        <v>178</v>
      </c>
      <c r="T61" s="63" t="s">
        <v>178</v>
      </c>
      <c r="U61" s="63" t="s">
        <v>178</v>
      </c>
      <c r="V61" s="63" t="s">
        <v>178</v>
      </c>
      <c r="W61" s="63" t="s">
        <v>178</v>
      </c>
      <c r="X61" s="63" t="s">
        <v>178</v>
      </c>
      <c r="Y61" s="63" t="s">
        <v>178</v>
      </c>
      <c r="Z61" s="63" t="s">
        <v>178</v>
      </c>
      <c r="AA61" s="63" t="s">
        <v>178</v>
      </c>
      <c r="AB61" s="63" t="s">
        <v>178</v>
      </c>
      <c r="AC61" s="63" t="s">
        <v>178</v>
      </c>
      <c r="AD61" s="63" t="s">
        <v>178</v>
      </c>
      <c r="AE61" s="63" t="s">
        <v>178</v>
      </c>
      <c r="AF61" s="63" t="s">
        <v>178</v>
      </c>
      <c r="AG61" s="63" t="s">
        <v>178</v>
      </c>
      <c r="AH61" s="63" t="s">
        <v>178</v>
      </c>
      <c r="AI61" s="63" t="s">
        <v>178</v>
      </c>
      <c r="AJ61" s="63" t="s">
        <v>178</v>
      </c>
      <c r="AK61" s="63" t="s">
        <v>178</v>
      </c>
      <c r="AL61" s="63" t="s">
        <v>178</v>
      </c>
      <c r="AM61" s="63" t="s">
        <v>178</v>
      </c>
      <c r="AN61" s="63" t="s">
        <v>178</v>
      </c>
      <c r="AO61" s="63" t="s">
        <v>178</v>
      </c>
      <c r="AP61" s="63" t="s">
        <v>178</v>
      </c>
      <c r="AQ61" s="63" t="s">
        <v>178</v>
      </c>
      <c r="AR61" s="63" t="s">
        <v>178</v>
      </c>
      <c r="AS61" s="63" t="s">
        <v>178</v>
      </c>
      <c r="AT61" s="63" t="s">
        <v>178</v>
      </c>
      <c r="AU61" s="63" t="s">
        <v>178</v>
      </c>
      <c r="AV61" s="63" t="s">
        <v>178</v>
      </c>
      <c r="AW61" s="63" t="s">
        <v>178</v>
      </c>
      <c r="AX61" s="63" t="s">
        <v>178</v>
      </c>
      <c r="AY61" s="63" t="s">
        <v>178</v>
      </c>
      <c r="AZ61" s="63" t="s">
        <v>178</v>
      </c>
      <c r="BA61" s="63" t="s">
        <v>178</v>
      </c>
      <c r="BB61" s="63" t="s">
        <v>178</v>
      </c>
      <c r="BC61" s="63" t="s">
        <v>178</v>
      </c>
      <c r="BD61" s="63" t="s">
        <v>178</v>
      </c>
      <c r="BE61" s="63" t="s">
        <v>178</v>
      </c>
      <c r="BF61" s="63" t="s">
        <v>178</v>
      </c>
      <c r="BG61" s="63" t="s">
        <v>178</v>
      </c>
      <c r="BH61" s="63" t="s">
        <v>178</v>
      </c>
      <c r="BI61" s="63" t="s">
        <v>178</v>
      </c>
      <c r="BJ61" s="63" t="s">
        <v>178</v>
      </c>
      <c r="BK61" s="63" t="s">
        <v>178</v>
      </c>
      <c r="BL61" s="63" t="s">
        <v>178</v>
      </c>
      <c r="BM61" s="63" t="s">
        <v>178</v>
      </c>
      <c r="BN61" s="63" t="s">
        <v>178</v>
      </c>
      <c r="BO61" s="63" t="s">
        <v>178</v>
      </c>
      <c r="BP61" s="63" t="s">
        <v>178</v>
      </c>
      <c r="BQ61" s="63" t="s">
        <v>178</v>
      </c>
      <c r="BR61" s="63" t="s">
        <v>178</v>
      </c>
      <c r="BS61" s="63" t="s">
        <v>178</v>
      </c>
      <c r="BT61" s="63" t="s">
        <v>178</v>
      </c>
      <c r="BU61" s="63" t="s">
        <v>178</v>
      </c>
      <c r="BV61" s="63" t="s">
        <v>178</v>
      </c>
      <c r="BW61" s="63" t="s">
        <v>178</v>
      </c>
      <c r="BX61" s="63" t="s">
        <v>178</v>
      </c>
      <c r="BY61" s="63" t="s">
        <v>178</v>
      </c>
      <c r="BZ61" s="63" t="s">
        <v>178</v>
      </c>
      <c r="CA61" s="63" t="s">
        <v>178</v>
      </c>
      <c r="CB61" s="63" t="s">
        <v>178</v>
      </c>
      <c r="CC61" s="63" t="s">
        <v>178</v>
      </c>
      <c r="CD61" s="63" t="s">
        <v>178</v>
      </c>
      <c r="CE61" s="63" t="s">
        <v>178</v>
      </c>
      <c r="CF61" s="63" t="s">
        <v>178</v>
      </c>
      <c r="CG61" s="63" t="s">
        <v>178</v>
      </c>
      <c r="CH61" s="63" t="s">
        <v>178</v>
      </c>
      <c r="CI61" s="63" t="s">
        <v>178</v>
      </c>
      <c r="CJ61" s="63" t="s">
        <v>178</v>
      </c>
      <c r="CK61" s="63" t="s">
        <v>178</v>
      </c>
      <c r="CL61" s="63" t="s">
        <v>178</v>
      </c>
      <c r="CM61" s="63" t="s">
        <v>178</v>
      </c>
      <c r="CN61" s="63" t="s">
        <v>178</v>
      </c>
      <c r="CO61" s="63" t="s">
        <v>178</v>
      </c>
      <c r="CP61" s="63" t="s">
        <v>178</v>
      </c>
      <c r="CQ61" s="63" t="s">
        <v>178</v>
      </c>
      <c r="CR61" s="63" t="s">
        <v>178</v>
      </c>
      <c r="CS61" s="63" t="s">
        <v>178</v>
      </c>
      <c r="CT61" s="63" t="s">
        <v>178</v>
      </c>
      <c r="CU61" s="63" t="s">
        <v>178</v>
      </c>
      <c r="CV61" s="63" t="s">
        <v>178</v>
      </c>
      <c r="CW61" s="63" t="s">
        <v>178</v>
      </c>
      <c r="CX61" s="63" t="s">
        <v>178</v>
      </c>
      <c r="CY61" s="63" t="s">
        <v>178</v>
      </c>
      <c r="CZ61" s="63" t="s">
        <v>178</v>
      </c>
    </row>
    <row r="62" spans="1:104" x14ac:dyDescent="0.2">
      <c r="A62" s="16" t="s">
        <v>636</v>
      </c>
      <c r="B62" s="9" t="s">
        <v>182</v>
      </c>
      <c r="C62" s="15" t="s">
        <v>253</v>
      </c>
      <c r="D62" s="15" t="s">
        <v>2</v>
      </c>
      <c r="E62" s="86" t="s">
        <v>178</v>
      </c>
      <c r="F62" s="63" t="s">
        <v>178</v>
      </c>
      <c r="G62" s="63" t="s">
        <v>178</v>
      </c>
      <c r="H62" s="63" t="s">
        <v>178</v>
      </c>
      <c r="I62" s="63" t="s">
        <v>178</v>
      </c>
      <c r="J62" s="63" t="s">
        <v>178</v>
      </c>
      <c r="K62" s="63" t="s">
        <v>178</v>
      </c>
      <c r="L62" s="63" t="s">
        <v>178</v>
      </c>
      <c r="M62" s="63" t="s">
        <v>178</v>
      </c>
      <c r="N62" s="63" t="s">
        <v>178</v>
      </c>
      <c r="O62" s="63" t="s">
        <v>178</v>
      </c>
      <c r="P62" s="63" t="s">
        <v>178</v>
      </c>
      <c r="Q62" s="63" t="s">
        <v>178</v>
      </c>
      <c r="R62" s="63" t="s">
        <v>178</v>
      </c>
      <c r="S62" s="63" t="s">
        <v>178</v>
      </c>
      <c r="T62" s="63" t="s">
        <v>178</v>
      </c>
      <c r="U62" s="63" t="s">
        <v>178</v>
      </c>
      <c r="V62" s="63" t="s">
        <v>178</v>
      </c>
      <c r="W62" s="63" t="s">
        <v>178</v>
      </c>
      <c r="X62" s="63" t="s">
        <v>178</v>
      </c>
      <c r="Y62" s="63" t="s">
        <v>178</v>
      </c>
      <c r="Z62" s="63" t="s">
        <v>178</v>
      </c>
      <c r="AA62" s="63" t="s">
        <v>178</v>
      </c>
      <c r="AB62" s="63" t="s">
        <v>178</v>
      </c>
      <c r="AC62" s="63" t="s">
        <v>178</v>
      </c>
      <c r="AD62" s="63" t="s">
        <v>178</v>
      </c>
      <c r="AE62" s="63" t="s">
        <v>178</v>
      </c>
      <c r="AF62" s="63" t="s">
        <v>178</v>
      </c>
      <c r="AG62" s="63" t="s">
        <v>178</v>
      </c>
      <c r="AH62" s="63" t="s">
        <v>178</v>
      </c>
      <c r="AI62" s="63" t="s">
        <v>178</v>
      </c>
      <c r="AJ62" s="63" t="s">
        <v>178</v>
      </c>
      <c r="AK62" s="63" t="s">
        <v>178</v>
      </c>
      <c r="AL62" s="63" t="s">
        <v>178</v>
      </c>
      <c r="AM62" s="63" t="s">
        <v>178</v>
      </c>
      <c r="AN62" s="63" t="s">
        <v>178</v>
      </c>
      <c r="AO62" s="63" t="s">
        <v>178</v>
      </c>
      <c r="AP62" s="63" t="s">
        <v>178</v>
      </c>
      <c r="AQ62" s="63" t="s">
        <v>178</v>
      </c>
      <c r="AR62" s="63" t="s">
        <v>178</v>
      </c>
      <c r="AS62" s="63" t="s">
        <v>178</v>
      </c>
      <c r="AT62" s="63" t="s">
        <v>178</v>
      </c>
      <c r="AU62" s="63" t="s">
        <v>178</v>
      </c>
      <c r="AV62" s="63" t="s">
        <v>178</v>
      </c>
      <c r="AW62" s="63" t="s">
        <v>178</v>
      </c>
      <c r="AX62" s="63" t="s">
        <v>178</v>
      </c>
      <c r="AY62" s="63" t="s">
        <v>178</v>
      </c>
      <c r="AZ62" s="63" t="s">
        <v>178</v>
      </c>
      <c r="BA62" s="63" t="s">
        <v>178</v>
      </c>
      <c r="BB62" s="63" t="s">
        <v>178</v>
      </c>
      <c r="BC62" s="63" t="s">
        <v>178</v>
      </c>
      <c r="BD62" s="63" t="s">
        <v>178</v>
      </c>
      <c r="BE62" s="63" t="s">
        <v>178</v>
      </c>
      <c r="BF62" s="63" t="s">
        <v>178</v>
      </c>
      <c r="BG62" s="63" t="s">
        <v>178</v>
      </c>
      <c r="BH62" s="63" t="s">
        <v>178</v>
      </c>
      <c r="BI62" s="63" t="s">
        <v>178</v>
      </c>
      <c r="BJ62" s="63" t="s">
        <v>178</v>
      </c>
      <c r="BK62" s="63" t="s">
        <v>178</v>
      </c>
      <c r="BL62" s="63" t="s">
        <v>178</v>
      </c>
      <c r="BM62" s="63" t="s">
        <v>178</v>
      </c>
      <c r="BN62" s="63" t="s">
        <v>178</v>
      </c>
      <c r="BO62" s="63" t="s">
        <v>178</v>
      </c>
      <c r="BP62" s="63" t="s">
        <v>178</v>
      </c>
      <c r="BQ62" s="63" t="s">
        <v>178</v>
      </c>
      <c r="BR62" s="63" t="s">
        <v>178</v>
      </c>
      <c r="BS62" s="63" t="s">
        <v>178</v>
      </c>
      <c r="BT62" s="63" t="s">
        <v>178</v>
      </c>
      <c r="BU62" s="63" t="s">
        <v>178</v>
      </c>
      <c r="BV62" s="63" t="s">
        <v>178</v>
      </c>
      <c r="BW62" s="63" t="s">
        <v>178</v>
      </c>
      <c r="BX62" s="63" t="s">
        <v>178</v>
      </c>
      <c r="BY62" s="63" t="s">
        <v>178</v>
      </c>
      <c r="BZ62" s="63" t="s">
        <v>178</v>
      </c>
      <c r="CA62" s="63" t="s">
        <v>178</v>
      </c>
      <c r="CB62" s="63" t="s">
        <v>178</v>
      </c>
      <c r="CC62" s="63" t="s">
        <v>178</v>
      </c>
      <c r="CD62" s="63" t="s">
        <v>178</v>
      </c>
      <c r="CE62" s="63" t="s">
        <v>178</v>
      </c>
      <c r="CF62" s="63" t="s">
        <v>178</v>
      </c>
      <c r="CG62" s="63" t="s">
        <v>178</v>
      </c>
      <c r="CH62" s="63" t="s">
        <v>178</v>
      </c>
      <c r="CI62" s="63" t="s">
        <v>178</v>
      </c>
      <c r="CJ62" s="63" t="s">
        <v>178</v>
      </c>
      <c r="CK62" s="63" t="s">
        <v>178</v>
      </c>
      <c r="CL62" s="63" t="s">
        <v>178</v>
      </c>
      <c r="CM62" s="63" t="s">
        <v>178</v>
      </c>
      <c r="CN62" s="63" t="s">
        <v>178</v>
      </c>
      <c r="CO62" s="63" t="s">
        <v>178</v>
      </c>
      <c r="CP62" s="63" t="s">
        <v>178</v>
      </c>
      <c r="CQ62" s="63" t="s">
        <v>178</v>
      </c>
      <c r="CR62" s="63" t="s">
        <v>178</v>
      </c>
      <c r="CS62" s="63" t="s">
        <v>178</v>
      </c>
      <c r="CT62" s="63" t="s">
        <v>178</v>
      </c>
      <c r="CU62" s="63" t="s">
        <v>178</v>
      </c>
      <c r="CV62" s="63" t="s">
        <v>178</v>
      </c>
      <c r="CW62" s="63" t="s">
        <v>178</v>
      </c>
      <c r="CX62" s="63" t="s">
        <v>178</v>
      </c>
      <c r="CY62" s="63" t="s">
        <v>178</v>
      </c>
      <c r="CZ62" s="63" t="s">
        <v>178</v>
      </c>
    </row>
    <row r="63" spans="1:104" x14ac:dyDescent="0.2">
      <c r="A63" s="16" t="s">
        <v>637</v>
      </c>
      <c r="B63" s="9" t="s">
        <v>183</v>
      </c>
      <c r="C63" s="15" t="s">
        <v>253</v>
      </c>
      <c r="D63" s="15" t="s">
        <v>2</v>
      </c>
      <c r="E63" s="86" t="s">
        <v>178</v>
      </c>
      <c r="F63" s="63" t="s">
        <v>178</v>
      </c>
      <c r="G63" s="63" t="s">
        <v>178</v>
      </c>
      <c r="H63" s="63" t="s">
        <v>178</v>
      </c>
      <c r="I63" s="63" t="s">
        <v>178</v>
      </c>
      <c r="J63" s="63" t="s">
        <v>178</v>
      </c>
      <c r="K63" s="63" t="s">
        <v>178</v>
      </c>
      <c r="L63" s="63" t="s">
        <v>178</v>
      </c>
      <c r="M63" s="63" t="s">
        <v>178</v>
      </c>
      <c r="N63" s="63" t="s">
        <v>178</v>
      </c>
      <c r="O63" s="63" t="s">
        <v>178</v>
      </c>
      <c r="P63" s="63" t="s">
        <v>178</v>
      </c>
      <c r="Q63" s="63" t="s">
        <v>178</v>
      </c>
      <c r="R63" s="63" t="s">
        <v>178</v>
      </c>
      <c r="S63" s="63" t="s">
        <v>178</v>
      </c>
      <c r="T63" s="63" t="s">
        <v>178</v>
      </c>
      <c r="U63" s="63" t="s">
        <v>178</v>
      </c>
      <c r="V63" s="63" t="s">
        <v>178</v>
      </c>
      <c r="W63" s="63" t="s">
        <v>178</v>
      </c>
      <c r="X63" s="63" t="s">
        <v>178</v>
      </c>
      <c r="Y63" s="63" t="s">
        <v>178</v>
      </c>
      <c r="Z63" s="63" t="s">
        <v>178</v>
      </c>
      <c r="AA63" s="63" t="s">
        <v>178</v>
      </c>
      <c r="AB63" s="63" t="s">
        <v>178</v>
      </c>
      <c r="AC63" s="63" t="s">
        <v>178</v>
      </c>
      <c r="AD63" s="63" t="s">
        <v>178</v>
      </c>
      <c r="AE63" s="63" t="s">
        <v>178</v>
      </c>
      <c r="AF63" s="63" t="s">
        <v>178</v>
      </c>
      <c r="AG63" s="63" t="s">
        <v>178</v>
      </c>
      <c r="AH63" s="63" t="s">
        <v>178</v>
      </c>
      <c r="AI63" s="63" t="s">
        <v>178</v>
      </c>
      <c r="AJ63" s="63" t="s">
        <v>178</v>
      </c>
      <c r="AK63" s="63" t="s">
        <v>178</v>
      </c>
      <c r="AL63" s="63" t="s">
        <v>178</v>
      </c>
      <c r="AM63" s="63" t="s">
        <v>178</v>
      </c>
      <c r="AN63" s="63" t="s">
        <v>178</v>
      </c>
      <c r="AO63" s="63" t="s">
        <v>178</v>
      </c>
      <c r="AP63" s="63" t="s">
        <v>178</v>
      </c>
      <c r="AQ63" s="63" t="s">
        <v>178</v>
      </c>
      <c r="AR63" s="63" t="s">
        <v>178</v>
      </c>
      <c r="AS63" s="63" t="s">
        <v>178</v>
      </c>
      <c r="AT63" s="63" t="s">
        <v>178</v>
      </c>
      <c r="AU63" s="63" t="s">
        <v>178</v>
      </c>
      <c r="AV63" s="63" t="s">
        <v>178</v>
      </c>
      <c r="AW63" s="63" t="s">
        <v>178</v>
      </c>
      <c r="AX63" s="63" t="s">
        <v>178</v>
      </c>
      <c r="AY63" s="63" t="s">
        <v>178</v>
      </c>
      <c r="AZ63" s="63" t="s">
        <v>178</v>
      </c>
      <c r="BA63" s="63" t="s">
        <v>178</v>
      </c>
      <c r="BB63" s="63" t="s">
        <v>178</v>
      </c>
      <c r="BC63" s="63" t="s">
        <v>178</v>
      </c>
      <c r="BD63" s="63" t="s">
        <v>178</v>
      </c>
      <c r="BE63" s="63" t="s">
        <v>178</v>
      </c>
      <c r="BF63" s="63" t="s">
        <v>178</v>
      </c>
      <c r="BG63" s="63" t="s">
        <v>178</v>
      </c>
      <c r="BH63" s="63" t="s">
        <v>178</v>
      </c>
      <c r="BI63" s="63" t="s">
        <v>178</v>
      </c>
      <c r="BJ63" s="63" t="s">
        <v>178</v>
      </c>
      <c r="BK63" s="63" t="s">
        <v>178</v>
      </c>
      <c r="BL63" s="63" t="s">
        <v>178</v>
      </c>
      <c r="BM63" s="63" t="s">
        <v>178</v>
      </c>
      <c r="BN63" s="63" t="s">
        <v>178</v>
      </c>
      <c r="BO63" s="63" t="s">
        <v>178</v>
      </c>
      <c r="BP63" s="63" t="s">
        <v>178</v>
      </c>
      <c r="BQ63" s="63" t="s">
        <v>178</v>
      </c>
      <c r="BR63" s="63" t="s">
        <v>178</v>
      </c>
      <c r="BS63" s="63" t="s">
        <v>178</v>
      </c>
      <c r="BT63" s="63" t="s">
        <v>178</v>
      </c>
      <c r="BU63" s="63" t="s">
        <v>178</v>
      </c>
      <c r="BV63" s="63" t="s">
        <v>178</v>
      </c>
      <c r="BW63" s="63" t="s">
        <v>178</v>
      </c>
      <c r="BX63" s="63" t="s">
        <v>178</v>
      </c>
      <c r="BY63" s="63" t="s">
        <v>178</v>
      </c>
      <c r="BZ63" s="63" t="s">
        <v>178</v>
      </c>
      <c r="CA63" s="63" t="s">
        <v>178</v>
      </c>
      <c r="CB63" s="63" t="s">
        <v>178</v>
      </c>
      <c r="CC63" s="63" t="s">
        <v>178</v>
      </c>
      <c r="CD63" s="63" t="s">
        <v>178</v>
      </c>
      <c r="CE63" s="63" t="s">
        <v>178</v>
      </c>
      <c r="CF63" s="63" t="s">
        <v>178</v>
      </c>
      <c r="CG63" s="63" t="s">
        <v>178</v>
      </c>
      <c r="CH63" s="63" t="s">
        <v>178</v>
      </c>
      <c r="CI63" s="63" t="s">
        <v>178</v>
      </c>
      <c r="CJ63" s="63" t="s">
        <v>178</v>
      </c>
      <c r="CK63" s="63" t="s">
        <v>178</v>
      </c>
      <c r="CL63" s="63" t="s">
        <v>178</v>
      </c>
      <c r="CM63" s="63" t="s">
        <v>178</v>
      </c>
      <c r="CN63" s="63" t="s">
        <v>178</v>
      </c>
      <c r="CO63" s="63" t="s">
        <v>178</v>
      </c>
      <c r="CP63" s="63" t="s">
        <v>178</v>
      </c>
      <c r="CQ63" s="63" t="s">
        <v>178</v>
      </c>
      <c r="CR63" s="63" t="s">
        <v>178</v>
      </c>
      <c r="CS63" s="63" t="s">
        <v>178</v>
      </c>
      <c r="CT63" s="63" t="s">
        <v>178</v>
      </c>
      <c r="CU63" s="63" t="s">
        <v>178</v>
      </c>
      <c r="CV63" s="63" t="s">
        <v>178</v>
      </c>
      <c r="CW63" s="63" t="s">
        <v>178</v>
      </c>
      <c r="CX63" s="63" t="s">
        <v>178</v>
      </c>
      <c r="CY63" s="63" t="s">
        <v>178</v>
      </c>
      <c r="CZ63" s="63" t="s">
        <v>178</v>
      </c>
    </row>
    <row r="64" spans="1:104" ht="28.5" x14ac:dyDescent="0.2">
      <c r="A64" s="16" t="s">
        <v>638</v>
      </c>
      <c r="B64" s="9" t="s">
        <v>184</v>
      </c>
      <c r="C64" s="15" t="s">
        <v>281</v>
      </c>
      <c r="D64" s="15" t="s">
        <v>2</v>
      </c>
      <c r="E64" s="86"/>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row>
    <row r="65" spans="1:104" ht="28.5" x14ac:dyDescent="0.2">
      <c r="A65" s="16" t="s">
        <v>639</v>
      </c>
      <c r="B65" s="9" t="s">
        <v>185</v>
      </c>
      <c r="C65" s="15" t="s">
        <v>254</v>
      </c>
      <c r="D65" s="15" t="s">
        <v>68</v>
      </c>
      <c r="E65" s="91"/>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row>
    <row r="66" spans="1:104" ht="23.45" customHeight="1" x14ac:dyDescent="0.3">
      <c r="A66" s="66"/>
      <c r="B66" s="66" t="s">
        <v>106</v>
      </c>
      <c r="E66" s="71"/>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row>
    <row r="67" spans="1:104" ht="40.15" customHeight="1" x14ac:dyDescent="0.2">
      <c r="A67" s="222"/>
      <c r="B67" s="222" t="s">
        <v>279</v>
      </c>
      <c r="C67" s="15" t="s">
        <v>556</v>
      </c>
      <c r="D67" s="15" t="s">
        <v>243</v>
      </c>
      <c r="E67" s="210" t="s">
        <v>100</v>
      </c>
      <c r="F67" s="211" t="s">
        <v>100</v>
      </c>
      <c r="G67" s="211" t="s">
        <v>100</v>
      </c>
      <c r="H67" s="211" t="s">
        <v>100</v>
      </c>
      <c r="I67" s="211" t="s">
        <v>100</v>
      </c>
      <c r="J67" s="211" t="s">
        <v>100</v>
      </c>
      <c r="K67" s="211" t="s">
        <v>100</v>
      </c>
      <c r="L67" s="211" t="s">
        <v>100</v>
      </c>
      <c r="M67" s="211" t="s">
        <v>100</v>
      </c>
      <c r="N67" s="211" t="s">
        <v>100</v>
      </c>
      <c r="O67" s="211" t="s">
        <v>100</v>
      </c>
      <c r="P67" s="211" t="s">
        <v>100</v>
      </c>
      <c r="Q67" s="211" t="s">
        <v>100</v>
      </c>
      <c r="R67" s="211" t="s">
        <v>100</v>
      </c>
      <c r="S67" s="211" t="s">
        <v>100</v>
      </c>
      <c r="T67" s="211" t="s">
        <v>100</v>
      </c>
      <c r="U67" s="211" t="s">
        <v>100</v>
      </c>
      <c r="V67" s="211" t="s">
        <v>100</v>
      </c>
      <c r="W67" s="211" t="s">
        <v>100</v>
      </c>
      <c r="X67" s="211" t="s">
        <v>100</v>
      </c>
      <c r="Y67" s="211" t="s">
        <v>100</v>
      </c>
      <c r="Z67" s="211" t="s">
        <v>100</v>
      </c>
      <c r="AA67" s="211" t="s">
        <v>100</v>
      </c>
      <c r="AB67" s="211" t="s">
        <v>100</v>
      </c>
      <c r="AC67" s="211" t="s">
        <v>100</v>
      </c>
      <c r="AD67" s="211" t="s">
        <v>100</v>
      </c>
      <c r="AE67" s="211" t="s">
        <v>100</v>
      </c>
      <c r="AF67" s="211" t="s">
        <v>100</v>
      </c>
      <c r="AG67" s="211" t="s">
        <v>100</v>
      </c>
      <c r="AH67" s="211" t="s">
        <v>100</v>
      </c>
      <c r="AI67" s="211" t="s">
        <v>100</v>
      </c>
      <c r="AJ67" s="211" t="s">
        <v>100</v>
      </c>
      <c r="AK67" s="211" t="s">
        <v>100</v>
      </c>
      <c r="AL67" s="211" t="s">
        <v>100</v>
      </c>
      <c r="AM67" s="211" t="s">
        <v>100</v>
      </c>
      <c r="AN67" s="211" t="s">
        <v>100</v>
      </c>
      <c r="AO67" s="211" t="s">
        <v>100</v>
      </c>
      <c r="AP67" s="211" t="s">
        <v>100</v>
      </c>
      <c r="AQ67" s="211" t="s">
        <v>100</v>
      </c>
      <c r="AR67" s="211" t="s">
        <v>100</v>
      </c>
      <c r="AS67" s="211" t="s">
        <v>100</v>
      </c>
      <c r="AT67" s="211" t="s">
        <v>100</v>
      </c>
      <c r="AU67" s="211" t="s">
        <v>100</v>
      </c>
      <c r="AV67" s="211" t="s">
        <v>100</v>
      </c>
      <c r="AW67" s="211" t="s">
        <v>100</v>
      </c>
      <c r="AX67" s="211" t="s">
        <v>100</v>
      </c>
      <c r="AY67" s="211" t="s">
        <v>100</v>
      </c>
      <c r="AZ67" s="211" t="s">
        <v>100</v>
      </c>
      <c r="BA67" s="211" t="s">
        <v>100</v>
      </c>
      <c r="BB67" s="211" t="s">
        <v>100</v>
      </c>
      <c r="BC67" s="211" t="s">
        <v>100</v>
      </c>
      <c r="BD67" s="211" t="s">
        <v>100</v>
      </c>
      <c r="BE67" s="211" t="s">
        <v>100</v>
      </c>
      <c r="BF67" s="211" t="s">
        <v>100</v>
      </c>
      <c r="BG67" s="211" t="s">
        <v>100</v>
      </c>
      <c r="BH67" s="211" t="s">
        <v>100</v>
      </c>
      <c r="BI67" s="211" t="s">
        <v>100</v>
      </c>
      <c r="BJ67" s="211" t="s">
        <v>100</v>
      </c>
      <c r="BK67" s="211" t="s">
        <v>100</v>
      </c>
      <c r="BL67" s="211" t="s">
        <v>100</v>
      </c>
      <c r="BM67" s="211" t="s">
        <v>100</v>
      </c>
      <c r="BN67" s="211" t="s">
        <v>100</v>
      </c>
      <c r="BO67" s="211" t="s">
        <v>100</v>
      </c>
      <c r="BP67" s="211" t="s">
        <v>100</v>
      </c>
      <c r="BQ67" s="211" t="s">
        <v>100</v>
      </c>
      <c r="BR67" s="211" t="s">
        <v>100</v>
      </c>
      <c r="BS67" s="211" t="s">
        <v>100</v>
      </c>
      <c r="BT67" s="211" t="s">
        <v>100</v>
      </c>
      <c r="BU67" s="211" t="s">
        <v>100</v>
      </c>
      <c r="BV67" s="211" t="s">
        <v>100</v>
      </c>
      <c r="BW67" s="211" t="s">
        <v>100</v>
      </c>
      <c r="BX67" s="211" t="s">
        <v>100</v>
      </c>
      <c r="BY67" s="211" t="s">
        <v>100</v>
      </c>
      <c r="BZ67" s="211" t="s">
        <v>100</v>
      </c>
      <c r="CA67" s="211" t="s">
        <v>100</v>
      </c>
      <c r="CB67" s="211" t="s">
        <v>100</v>
      </c>
      <c r="CC67" s="211" t="s">
        <v>100</v>
      </c>
      <c r="CD67" s="211" t="s">
        <v>100</v>
      </c>
      <c r="CE67" s="211" t="s">
        <v>100</v>
      </c>
      <c r="CF67" s="211" t="s">
        <v>100</v>
      </c>
      <c r="CG67" s="211" t="s">
        <v>100</v>
      </c>
      <c r="CH67" s="211" t="s">
        <v>100</v>
      </c>
      <c r="CI67" s="211" t="s">
        <v>100</v>
      </c>
      <c r="CJ67" s="211" t="s">
        <v>100</v>
      </c>
      <c r="CK67" s="211" t="s">
        <v>100</v>
      </c>
      <c r="CL67" s="211" t="s">
        <v>100</v>
      </c>
      <c r="CM67" s="211" t="s">
        <v>100</v>
      </c>
      <c r="CN67" s="211" t="s">
        <v>100</v>
      </c>
      <c r="CO67" s="211" t="s">
        <v>100</v>
      </c>
      <c r="CP67" s="211" t="s">
        <v>100</v>
      </c>
      <c r="CQ67" s="211" t="s">
        <v>100</v>
      </c>
      <c r="CR67" s="211" t="s">
        <v>100</v>
      </c>
      <c r="CS67" s="211" t="s">
        <v>100</v>
      </c>
      <c r="CT67" s="211" t="s">
        <v>100</v>
      </c>
      <c r="CU67" s="211" t="s">
        <v>100</v>
      </c>
      <c r="CV67" s="211" t="s">
        <v>100</v>
      </c>
      <c r="CW67" s="211" t="s">
        <v>100</v>
      </c>
      <c r="CX67" s="211" t="s">
        <v>100</v>
      </c>
      <c r="CY67" s="211" t="s">
        <v>100</v>
      </c>
      <c r="CZ67" s="211" t="s">
        <v>100</v>
      </c>
    </row>
    <row r="68" spans="1:104" x14ac:dyDescent="0.2">
      <c r="A68" s="16" t="s">
        <v>614</v>
      </c>
      <c r="B68" s="9" t="s">
        <v>180</v>
      </c>
      <c r="C68" s="15" t="s">
        <v>253</v>
      </c>
      <c r="D68" s="15" t="s">
        <v>2</v>
      </c>
      <c r="E68" s="86" t="s">
        <v>178</v>
      </c>
      <c r="F68" s="63" t="s">
        <v>178</v>
      </c>
      <c r="G68" s="63" t="s">
        <v>178</v>
      </c>
      <c r="H68" s="63" t="s">
        <v>178</v>
      </c>
      <c r="I68" s="63" t="s">
        <v>178</v>
      </c>
      <c r="J68" s="63" t="s">
        <v>178</v>
      </c>
      <c r="K68" s="63" t="s">
        <v>178</v>
      </c>
      <c r="L68" s="63" t="s">
        <v>178</v>
      </c>
      <c r="M68" s="63" t="s">
        <v>178</v>
      </c>
      <c r="N68" s="63" t="s">
        <v>178</v>
      </c>
      <c r="O68" s="63" t="s">
        <v>178</v>
      </c>
      <c r="P68" s="63" t="s">
        <v>178</v>
      </c>
      <c r="Q68" s="63" t="s">
        <v>178</v>
      </c>
      <c r="R68" s="63" t="s">
        <v>178</v>
      </c>
      <c r="S68" s="63" t="s">
        <v>178</v>
      </c>
      <c r="T68" s="63" t="s">
        <v>178</v>
      </c>
      <c r="U68" s="63" t="s">
        <v>178</v>
      </c>
      <c r="V68" s="63" t="s">
        <v>178</v>
      </c>
      <c r="W68" s="63" t="s">
        <v>178</v>
      </c>
      <c r="X68" s="63" t="s">
        <v>178</v>
      </c>
      <c r="Y68" s="63" t="s">
        <v>178</v>
      </c>
      <c r="Z68" s="63" t="s">
        <v>178</v>
      </c>
      <c r="AA68" s="63" t="s">
        <v>178</v>
      </c>
      <c r="AB68" s="63" t="s">
        <v>178</v>
      </c>
      <c r="AC68" s="63" t="s">
        <v>178</v>
      </c>
      <c r="AD68" s="63" t="s">
        <v>178</v>
      </c>
      <c r="AE68" s="63" t="s">
        <v>178</v>
      </c>
      <c r="AF68" s="63" t="s">
        <v>178</v>
      </c>
      <c r="AG68" s="63" t="s">
        <v>178</v>
      </c>
      <c r="AH68" s="63" t="s">
        <v>178</v>
      </c>
      <c r="AI68" s="63" t="s">
        <v>178</v>
      </c>
      <c r="AJ68" s="63" t="s">
        <v>178</v>
      </c>
      <c r="AK68" s="63" t="s">
        <v>178</v>
      </c>
      <c r="AL68" s="63" t="s">
        <v>178</v>
      </c>
      <c r="AM68" s="63" t="s">
        <v>178</v>
      </c>
      <c r="AN68" s="63" t="s">
        <v>178</v>
      </c>
      <c r="AO68" s="63" t="s">
        <v>178</v>
      </c>
      <c r="AP68" s="63" t="s">
        <v>178</v>
      </c>
      <c r="AQ68" s="63" t="s">
        <v>178</v>
      </c>
      <c r="AR68" s="63" t="s">
        <v>178</v>
      </c>
      <c r="AS68" s="63" t="s">
        <v>178</v>
      </c>
      <c r="AT68" s="63" t="s">
        <v>178</v>
      </c>
      <c r="AU68" s="63" t="s">
        <v>178</v>
      </c>
      <c r="AV68" s="63" t="s">
        <v>178</v>
      </c>
      <c r="AW68" s="63" t="s">
        <v>178</v>
      </c>
      <c r="AX68" s="63" t="s">
        <v>178</v>
      </c>
      <c r="AY68" s="63" t="s">
        <v>178</v>
      </c>
      <c r="AZ68" s="63" t="s">
        <v>178</v>
      </c>
      <c r="BA68" s="63" t="s">
        <v>178</v>
      </c>
      <c r="BB68" s="63" t="s">
        <v>178</v>
      </c>
      <c r="BC68" s="63" t="s">
        <v>178</v>
      </c>
      <c r="BD68" s="63" t="s">
        <v>178</v>
      </c>
      <c r="BE68" s="63" t="s">
        <v>178</v>
      </c>
      <c r="BF68" s="63" t="s">
        <v>178</v>
      </c>
      <c r="BG68" s="63" t="s">
        <v>178</v>
      </c>
      <c r="BH68" s="63" t="s">
        <v>178</v>
      </c>
      <c r="BI68" s="63" t="s">
        <v>178</v>
      </c>
      <c r="BJ68" s="63" t="s">
        <v>178</v>
      </c>
      <c r="BK68" s="63" t="s">
        <v>178</v>
      </c>
      <c r="BL68" s="63" t="s">
        <v>178</v>
      </c>
      <c r="BM68" s="63" t="s">
        <v>178</v>
      </c>
      <c r="BN68" s="63" t="s">
        <v>178</v>
      </c>
      <c r="BO68" s="63" t="s">
        <v>178</v>
      </c>
      <c r="BP68" s="63" t="s">
        <v>178</v>
      </c>
      <c r="BQ68" s="63" t="s">
        <v>178</v>
      </c>
      <c r="BR68" s="63" t="s">
        <v>178</v>
      </c>
      <c r="BS68" s="63" t="s">
        <v>178</v>
      </c>
      <c r="BT68" s="63" t="s">
        <v>178</v>
      </c>
      <c r="BU68" s="63" t="s">
        <v>178</v>
      </c>
      <c r="BV68" s="63" t="s">
        <v>178</v>
      </c>
      <c r="BW68" s="63" t="s">
        <v>178</v>
      </c>
      <c r="BX68" s="63" t="s">
        <v>178</v>
      </c>
      <c r="BY68" s="63" t="s">
        <v>178</v>
      </c>
      <c r="BZ68" s="63" t="s">
        <v>178</v>
      </c>
      <c r="CA68" s="63" t="s">
        <v>178</v>
      </c>
      <c r="CB68" s="63" t="s">
        <v>178</v>
      </c>
      <c r="CC68" s="63" t="s">
        <v>178</v>
      </c>
      <c r="CD68" s="63" t="s">
        <v>178</v>
      </c>
      <c r="CE68" s="63" t="s">
        <v>178</v>
      </c>
      <c r="CF68" s="63" t="s">
        <v>178</v>
      </c>
      <c r="CG68" s="63" t="s">
        <v>178</v>
      </c>
      <c r="CH68" s="63" t="s">
        <v>178</v>
      </c>
      <c r="CI68" s="63" t="s">
        <v>178</v>
      </c>
      <c r="CJ68" s="63" t="s">
        <v>178</v>
      </c>
      <c r="CK68" s="63" t="s">
        <v>178</v>
      </c>
      <c r="CL68" s="63" t="s">
        <v>178</v>
      </c>
      <c r="CM68" s="63" t="s">
        <v>178</v>
      </c>
      <c r="CN68" s="63" t="s">
        <v>178</v>
      </c>
      <c r="CO68" s="63" t="s">
        <v>178</v>
      </c>
      <c r="CP68" s="63" t="s">
        <v>178</v>
      </c>
      <c r="CQ68" s="63" t="s">
        <v>178</v>
      </c>
      <c r="CR68" s="63" t="s">
        <v>178</v>
      </c>
      <c r="CS68" s="63" t="s">
        <v>178</v>
      </c>
      <c r="CT68" s="63" t="s">
        <v>178</v>
      </c>
      <c r="CU68" s="63" t="s">
        <v>178</v>
      </c>
      <c r="CV68" s="63" t="s">
        <v>178</v>
      </c>
      <c r="CW68" s="63" t="s">
        <v>178</v>
      </c>
      <c r="CX68" s="63" t="s">
        <v>178</v>
      </c>
      <c r="CY68" s="63" t="s">
        <v>178</v>
      </c>
      <c r="CZ68" s="63" t="s">
        <v>178</v>
      </c>
    </row>
    <row r="69" spans="1:104" x14ac:dyDescent="0.2">
      <c r="A69" s="16" t="s">
        <v>615</v>
      </c>
      <c r="B69" s="9" t="s">
        <v>181</v>
      </c>
      <c r="C69" s="15" t="s">
        <v>253</v>
      </c>
      <c r="D69" s="15" t="s">
        <v>2</v>
      </c>
      <c r="E69" s="86" t="s">
        <v>178</v>
      </c>
      <c r="F69" s="63" t="s">
        <v>178</v>
      </c>
      <c r="G69" s="63" t="s">
        <v>178</v>
      </c>
      <c r="H69" s="63" t="s">
        <v>178</v>
      </c>
      <c r="I69" s="63" t="s">
        <v>178</v>
      </c>
      <c r="J69" s="63" t="s">
        <v>178</v>
      </c>
      <c r="K69" s="63" t="s">
        <v>178</v>
      </c>
      <c r="L69" s="63" t="s">
        <v>178</v>
      </c>
      <c r="M69" s="63" t="s">
        <v>178</v>
      </c>
      <c r="N69" s="63" t="s">
        <v>178</v>
      </c>
      <c r="O69" s="63" t="s">
        <v>178</v>
      </c>
      <c r="P69" s="63" t="s">
        <v>178</v>
      </c>
      <c r="Q69" s="63" t="s">
        <v>178</v>
      </c>
      <c r="R69" s="63" t="s">
        <v>178</v>
      </c>
      <c r="S69" s="63" t="s">
        <v>178</v>
      </c>
      <c r="T69" s="63" t="s">
        <v>178</v>
      </c>
      <c r="U69" s="63" t="s">
        <v>178</v>
      </c>
      <c r="V69" s="63" t="s">
        <v>178</v>
      </c>
      <c r="W69" s="63" t="s">
        <v>178</v>
      </c>
      <c r="X69" s="63" t="s">
        <v>178</v>
      </c>
      <c r="Y69" s="63" t="s">
        <v>178</v>
      </c>
      <c r="Z69" s="63" t="s">
        <v>178</v>
      </c>
      <c r="AA69" s="63" t="s">
        <v>178</v>
      </c>
      <c r="AB69" s="63" t="s">
        <v>178</v>
      </c>
      <c r="AC69" s="63" t="s">
        <v>178</v>
      </c>
      <c r="AD69" s="63" t="s">
        <v>178</v>
      </c>
      <c r="AE69" s="63" t="s">
        <v>178</v>
      </c>
      <c r="AF69" s="63" t="s">
        <v>178</v>
      </c>
      <c r="AG69" s="63" t="s">
        <v>178</v>
      </c>
      <c r="AH69" s="63" t="s">
        <v>178</v>
      </c>
      <c r="AI69" s="63" t="s">
        <v>178</v>
      </c>
      <c r="AJ69" s="63" t="s">
        <v>178</v>
      </c>
      <c r="AK69" s="63" t="s">
        <v>178</v>
      </c>
      <c r="AL69" s="63" t="s">
        <v>178</v>
      </c>
      <c r="AM69" s="63" t="s">
        <v>178</v>
      </c>
      <c r="AN69" s="63" t="s">
        <v>178</v>
      </c>
      <c r="AO69" s="63" t="s">
        <v>178</v>
      </c>
      <c r="AP69" s="63" t="s">
        <v>178</v>
      </c>
      <c r="AQ69" s="63" t="s">
        <v>178</v>
      </c>
      <c r="AR69" s="63" t="s">
        <v>178</v>
      </c>
      <c r="AS69" s="63" t="s">
        <v>178</v>
      </c>
      <c r="AT69" s="63" t="s">
        <v>178</v>
      </c>
      <c r="AU69" s="63" t="s">
        <v>178</v>
      </c>
      <c r="AV69" s="63" t="s">
        <v>178</v>
      </c>
      <c r="AW69" s="63" t="s">
        <v>178</v>
      </c>
      <c r="AX69" s="63" t="s">
        <v>178</v>
      </c>
      <c r="AY69" s="63" t="s">
        <v>178</v>
      </c>
      <c r="AZ69" s="63" t="s">
        <v>178</v>
      </c>
      <c r="BA69" s="63" t="s">
        <v>178</v>
      </c>
      <c r="BB69" s="63" t="s">
        <v>178</v>
      </c>
      <c r="BC69" s="63" t="s">
        <v>178</v>
      </c>
      <c r="BD69" s="63" t="s">
        <v>178</v>
      </c>
      <c r="BE69" s="63" t="s">
        <v>178</v>
      </c>
      <c r="BF69" s="63" t="s">
        <v>178</v>
      </c>
      <c r="BG69" s="63" t="s">
        <v>178</v>
      </c>
      <c r="BH69" s="63" t="s">
        <v>178</v>
      </c>
      <c r="BI69" s="63" t="s">
        <v>178</v>
      </c>
      <c r="BJ69" s="63" t="s">
        <v>178</v>
      </c>
      <c r="BK69" s="63" t="s">
        <v>178</v>
      </c>
      <c r="BL69" s="63" t="s">
        <v>178</v>
      </c>
      <c r="BM69" s="63" t="s">
        <v>178</v>
      </c>
      <c r="BN69" s="63" t="s">
        <v>178</v>
      </c>
      <c r="BO69" s="63" t="s">
        <v>178</v>
      </c>
      <c r="BP69" s="63" t="s">
        <v>178</v>
      </c>
      <c r="BQ69" s="63" t="s">
        <v>178</v>
      </c>
      <c r="BR69" s="63" t="s">
        <v>178</v>
      </c>
      <c r="BS69" s="63" t="s">
        <v>178</v>
      </c>
      <c r="BT69" s="63" t="s">
        <v>178</v>
      </c>
      <c r="BU69" s="63" t="s">
        <v>178</v>
      </c>
      <c r="BV69" s="63" t="s">
        <v>178</v>
      </c>
      <c r="BW69" s="63" t="s">
        <v>178</v>
      </c>
      <c r="BX69" s="63" t="s">
        <v>178</v>
      </c>
      <c r="BY69" s="63" t="s">
        <v>178</v>
      </c>
      <c r="BZ69" s="63" t="s">
        <v>178</v>
      </c>
      <c r="CA69" s="63" t="s">
        <v>178</v>
      </c>
      <c r="CB69" s="63" t="s">
        <v>178</v>
      </c>
      <c r="CC69" s="63" t="s">
        <v>178</v>
      </c>
      <c r="CD69" s="63" t="s">
        <v>178</v>
      </c>
      <c r="CE69" s="63" t="s">
        <v>178</v>
      </c>
      <c r="CF69" s="63" t="s">
        <v>178</v>
      </c>
      <c r="CG69" s="63" t="s">
        <v>178</v>
      </c>
      <c r="CH69" s="63" t="s">
        <v>178</v>
      </c>
      <c r="CI69" s="63" t="s">
        <v>178</v>
      </c>
      <c r="CJ69" s="63" t="s">
        <v>178</v>
      </c>
      <c r="CK69" s="63" t="s">
        <v>178</v>
      </c>
      <c r="CL69" s="63" t="s">
        <v>178</v>
      </c>
      <c r="CM69" s="63" t="s">
        <v>178</v>
      </c>
      <c r="CN69" s="63" t="s">
        <v>178</v>
      </c>
      <c r="CO69" s="63" t="s">
        <v>178</v>
      </c>
      <c r="CP69" s="63" t="s">
        <v>178</v>
      </c>
      <c r="CQ69" s="63" t="s">
        <v>178</v>
      </c>
      <c r="CR69" s="63" t="s">
        <v>178</v>
      </c>
      <c r="CS69" s="63" t="s">
        <v>178</v>
      </c>
      <c r="CT69" s="63" t="s">
        <v>178</v>
      </c>
      <c r="CU69" s="63" t="s">
        <v>178</v>
      </c>
      <c r="CV69" s="63" t="s">
        <v>178</v>
      </c>
      <c r="CW69" s="63" t="s">
        <v>178</v>
      </c>
      <c r="CX69" s="63" t="s">
        <v>178</v>
      </c>
      <c r="CY69" s="63" t="s">
        <v>178</v>
      </c>
      <c r="CZ69" s="63" t="s">
        <v>178</v>
      </c>
    </row>
    <row r="70" spans="1:104" x14ac:dyDescent="0.2">
      <c r="A70" s="16" t="s">
        <v>616</v>
      </c>
      <c r="B70" s="9" t="s">
        <v>182</v>
      </c>
      <c r="C70" s="15" t="s">
        <v>253</v>
      </c>
      <c r="D70" s="15" t="s">
        <v>2</v>
      </c>
      <c r="E70" s="86" t="s">
        <v>178</v>
      </c>
      <c r="F70" s="63" t="s">
        <v>178</v>
      </c>
      <c r="G70" s="63" t="s">
        <v>178</v>
      </c>
      <c r="H70" s="63" t="s">
        <v>178</v>
      </c>
      <c r="I70" s="63" t="s">
        <v>178</v>
      </c>
      <c r="J70" s="63" t="s">
        <v>178</v>
      </c>
      <c r="K70" s="63" t="s">
        <v>178</v>
      </c>
      <c r="L70" s="63" t="s">
        <v>178</v>
      </c>
      <c r="M70" s="63" t="s">
        <v>178</v>
      </c>
      <c r="N70" s="63" t="s">
        <v>178</v>
      </c>
      <c r="O70" s="63" t="s">
        <v>178</v>
      </c>
      <c r="P70" s="63" t="s">
        <v>178</v>
      </c>
      <c r="Q70" s="63" t="s">
        <v>178</v>
      </c>
      <c r="R70" s="63" t="s">
        <v>178</v>
      </c>
      <c r="S70" s="63" t="s">
        <v>178</v>
      </c>
      <c r="T70" s="63" t="s">
        <v>178</v>
      </c>
      <c r="U70" s="63" t="s">
        <v>178</v>
      </c>
      <c r="V70" s="63" t="s">
        <v>178</v>
      </c>
      <c r="W70" s="63" t="s">
        <v>178</v>
      </c>
      <c r="X70" s="63" t="s">
        <v>178</v>
      </c>
      <c r="Y70" s="63" t="s">
        <v>178</v>
      </c>
      <c r="Z70" s="63" t="s">
        <v>178</v>
      </c>
      <c r="AA70" s="63" t="s">
        <v>178</v>
      </c>
      <c r="AB70" s="63" t="s">
        <v>178</v>
      </c>
      <c r="AC70" s="63" t="s">
        <v>178</v>
      </c>
      <c r="AD70" s="63" t="s">
        <v>178</v>
      </c>
      <c r="AE70" s="63" t="s">
        <v>178</v>
      </c>
      <c r="AF70" s="63" t="s">
        <v>178</v>
      </c>
      <c r="AG70" s="63" t="s">
        <v>178</v>
      </c>
      <c r="AH70" s="63" t="s">
        <v>178</v>
      </c>
      <c r="AI70" s="63" t="s">
        <v>178</v>
      </c>
      <c r="AJ70" s="63" t="s">
        <v>178</v>
      </c>
      <c r="AK70" s="63" t="s">
        <v>178</v>
      </c>
      <c r="AL70" s="63" t="s">
        <v>178</v>
      </c>
      <c r="AM70" s="63" t="s">
        <v>178</v>
      </c>
      <c r="AN70" s="63" t="s">
        <v>178</v>
      </c>
      <c r="AO70" s="63" t="s">
        <v>178</v>
      </c>
      <c r="AP70" s="63" t="s">
        <v>178</v>
      </c>
      <c r="AQ70" s="63" t="s">
        <v>178</v>
      </c>
      <c r="AR70" s="63" t="s">
        <v>178</v>
      </c>
      <c r="AS70" s="63" t="s">
        <v>178</v>
      </c>
      <c r="AT70" s="63" t="s">
        <v>178</v>
      </c>
      <c r="AU70" s="63" t="s">
        <v>178</v>
      </c>
      <c r="AV70" s="63" t="s">
        <v>178</v>
      </c>
      <c r="AW70" s="63" t="s">
        <v>178</v>
      </c>
      <c r="AX70" s="63" t="s">
        <v>178</v>
      </c>
      <c r="AY70" s="63" t="s">
        <v>178</v>
      </c>
      <c r="AZ70" s="63" t="s">
        <v>178</v>
      </c>
      <c r="BA70" s="63" t="s">
        <v>178</v>
      </c>
      <c r="BB70" s="63" t="s">
        <v>178</v>
      </c>
      <c r="BC70" s="63" t="s">
        <v>178</v>
      </c>
      <c r="BD70" s="63" t="s">
        <v>178</v>
      </c>
      <c r="BE70" s="63" t="s">
        <v>178</v>
      </c>
      <c r="BF70" s="63" t="s">
        <v>178</v>
      </c>
      <c r="BG70" s="63" t="s">
        <v>178</v>
      </c>
      <c r="BH70" s="63" t="s">
        <v>178</v>
      </c>
      <c r="BI70" s="63" t="s">
        <v>178</v>
      </c>
      <c r="BJ70" s="63" t="s">
        <v>178</v>
      </c>
      <c r="BK70" s="63" t="s">
        <v>178</v>
      </c>
      <c r="BL70" s="63" t="s">
        <v>178</v>
      </c>
      <c r="BM70" s="63" t="s">
        <v>178</v>
      </c>
      <c r="BN70" s="63" t="s">
        <v>178</v>
      </c>
      <c r="BO70" s="63" t="s">
        <v>178</v>
      </c>
      <c r="BP70" s="63" t="s">
        <v>178</v>
      </c>
      <c r="BQ70" s="63" t="s">
        <v>178</v>
      </c>
      <c r="BR70" s="63" t="s">
        <v>178</v>
      </c>
      <c r="BS70" s="63" t="s">
        <v>178</v>
      </c>
      <c r="BT70" s="63" t="s">
        <v>178</v>
      </c>
      <c r="BU70" s="63" t="s">
        <v>178</v>
      </c>
      <c r="BV70" s="63" t="s">
        <v>178</v>
      </c>
      <c r="BW70" s="63" t="s">
        <v>178</v>
      </c>
      <c r="BX70" s="63" t="s">
        <v>178</v>
      </c>
      <c r="BY70" s="63" t="s">
        <v>178</v>
      </c>
      <c r="BZ70" s="63" t="s">
        <v>178</v>
      </c>
      <c r="CA70" s="63" t="s">
        <v>178</v>
      </c>
      <c r="CB70" s="63" t="s">
        <v>178</v>
      </c>
      <c r="CC70" s="63" t="s">
        <v>178</v>
      </c>
      <c r="CD70" s="63" t="s">
        <v>178</v>
      </c>
      <c r="CE70" s="63" t="s">
        <v>178</v>
      </c>
      <c r="CF70" s="63" t="s">
        <v>178</v>
      </c>
      <c r="CG70" s="63" t="s">
        <v>178</v>
      </c>
      <c r="CH70" s="63" t="s">
        <v>178</v>
      </c>
      <c r="CI70" s="63" t="s">
        <v>178</v>
      </c>
      <c r="CJ70" s="63" t="s">
        <v>178</v>
      </c>
      <c r="CK70" s="63" t="s">
        <v>178</v>
      </c>
      <c r="CL70" s="63" t="s">
        <v>178</v>
      </c>
      <c r="CM70" s="63" t="s">
        <v>178</v>
      </c>
      <c r="CN70" s="63" t="s">
        <v>178</v>
      </c>
      <c r="CO70" s="63" t="s">
        <v>178</v>
      </c>
      <c r="CP70" s="63" t="s">
        <v>178</v>
      </c>
      <c r="CQ70" s="63" t="s">
        <v>178</v>
      </c>
      <c r="CR70" s="63" t="s">
        <v>178</v>
      </c>
      <c r="CS70" s="63" t="s">
        <v>178</v>
      </c>
      <c r="CT70" s="63" t="s">
        <v>178</v>
      </c>
      <c r="CU70" s="63" t="s">
        <v>178</v>
      </c>
      <c r="CV70" s="63" t="s">
        <v>178</v>
      </c>
      <c r="CW70" s="63" t="s">
        <v>178</v>
      </c>
      <c r="CX70" s="63" t="s">
        <v>178</v>
      </c>
      <c r="CY70" s="63" t="s">
        <v>178</v>
      </c>
      <c r="CZ70" s="63" t="s">
        <v>178</v>
      </c>
    </row>
    <row r="71" spans="1:104" x14ac:dyDescent="0.2">
      <c r="A71" s="16" t="s">
        <v>617</v>
      </c>
      <c r="B71" s="9" t="s">
        <v>183</v>
      </c>
      <c r="C71" s="15" t="s">
        <v>253</v>
      </c>
      <c r="D71" s="15" t="s">
        <v>2</v>
      </c>
      <c r="E71" s="86" t="s">
        <v>178</v>
      </c>
      <c r="F71" s="63" t="s">
        <v>178</v>
      </c>
      <c r="G71" s="63" t="s">
        <v>178</v>
      </c>
      <c r="H71" s="63" t="s">
        <v>178</v>
      </c>
      <c r="I71" s="63" t="s">
        <v>178</v>
      </c>
      <c r="J71" s="63" t="s">
        <v>178</v>
      </c>
      <c r="K71" s="63" t="s">
        <v>178</v>
      </c>
      <c r="L71" s="63" t="s">
        <v>178</v>
      </c>
      <c r="M71" s="63" t="s">
        <v>178</v>
      </c>
      <c r="N71" s="63" t="s">
        <v>178</v>
      </c>
      <c r="O71" s="63" t="s">
        <v>178</v>
      </c>
      <c r="P71" s="63" t="s">
        <v>178</v>
      </c>
      <c r="Q71" s="63" t="s">
        <v>178</v>
      </c>
      <c r="R71" s="63" t="s">
        <v>178</v>
      </c>
      <c r="S71" s="63" t="s">
        <v>178</v>
      </c>
      <c r="T71" s="63" t="s">
        <v>178</v>
      </c>
      <c r="U71" s="63" t="s">
        <v>178</v>
      </c>
      <c r="V71" s="63" t="s">
        <v>178</v>
      </c>
      <c r="W71" s="63" t="s">
        <v>178</v>
      </c>
      <c r="X71" s="63" t="s">
        <v>178</v>
      </c>
      <c r="Y71" s="63" t="s">
        <v>178</v>
      </c>
      <c r="Z71" s="63" t="s">
        <v>178</v>
      </c>
      <c r="AA71" s="63" t="s">
        <v>178</v>
      </c>
      <c r="AB71" s="63" t="s">
        <v>178</v>
      </c>
      <c r="AC71" s="63" t="s">
        <v>178</v>
      </c>
      <c r="AD71" s="63" t="s">
        <v>178</v>
      </c>
      <c r="AE71" s="63" t="s">
        <v>178</v>
      </c>
      <c r="AF71" s="63" t="s">
        <v>178</v>
      </c>
      <c r="AG71" s="63" t="s">
        <v>178</v>
      </c>
      <c r="AH71" s="63" t="s">
        <v>178</v>
      </c>
      <c r="AI71" s="63" t="s">
        <v>178</v>
      </c>
      <c r="AJ71" s="63" t="s">
        <v>178</v>
      </c>
      <c r="AK71" s="63" t="s">
        <v>178</v>
      </c>
      <c r="AL71" s="63" t="s">
        <v>178</v>
      </c>
      <c r="AM71" s="63" t="s">
        <v>178</v>
      </c>
      <c r="AN71" s="63" t="s">
        <v>178</v>
      </c>
      <c r="AO71" s="63" t="s">
        <v>178</v>
      </c>
      <c r="AP71" s="63" t="s">
        <v>178</v>
      </c>
      <c r="AQ71" s="63" t="s">
        <v>178</v>
      </c>
      <c r="AR71" s="63" t="s">
        <v>178</v>
      </c>
      <c r="AS71" s="63" t="s">
        <v>178</v>
      </c>
      <c r="AT71" s="63" t="s">
        <v>178</v>
      </c>
      <c r="AU71" s="63" t="s">
        <v>178</v>
      </c>
      <c r="AV71" s="63" t="s">
        <v>178</v>
      </c>
      <c r="AW71" s="63" t="s">
        <v>178</v>
      </c>
      <c r="AX71" s="63" t="s">
        <v>178</v>
      </c>
      <c r="AY71" s="63" t="s">
        <v>178</v>
      </c>
      <c r="AZ71" s="63" t="s">
        <v>178</v>
      </c>
      <c r="BA71" s="63" t="s">
        <v>178</v>
      </c>
      <c r="BB71" s="63" t="s">
        <v>178</v>
      </c>
      <c r="BC71" s="63" t="s">
        <v>178</v>
      </c>
      <c r="BD71" s="63" t="s">
        <v>178</v>
      </c>
      <c r="BE71" s="63" t="s">
        <v>178</v>
      </c>
      <c r="BF71" s="63" t="s">
        <v>178</v>
      </c>
      <c r="BG71" s="63" t="s">
        <v>178</v>
      </c>
      <c r="BH71" s="63" t="s">
        <v>178</v>
      </c>
      <c r="BI71" s="63" t="s">
        <v>178</v>
      </c>
      <c r="BJ71" s="63" t="s">
        <v>178</v>
      </c>
      <c r="BK71" s="63" t="s">
        <v>178</v>
      </c>
      <c r="BL71" s="63" t="s">
        <v>178</v>
      </c>
      <c r="BM71" s="63" t="s">
        <v>178</v>
      </c>
      <c r="BN71" s="63" t="s">
        <v>178</v>
      </c>
      <c r="BO71" s="63" t="s">
        <v>178</v>
      </c>
      <c r="BP71" s="63" t="s">
        <v>178</v>
      </c>
      <c r="BQ71" s="63" t="s">
        <v>178</v>
      </c>
      <c r="BR71" s="63" t="s">
        <v>178</v>
      </c>
      <c r="BS71" s="63" t="s">
        <v>178</v>
      </c>
      <c r="BT71" s="63" t="s">
        <v>178</v>
      </c>
      <c r="BU71" s="63" t="s">
        <v>178</v>
      </c>
      <c r="BV71" s="63" t="s">
        <v>178</v>
      </c>
      <c r="BW71" s="63" t="s">
        <v>178</v>
      </c>
      <c r="BX71" s="63" t="s">
        <v>178</v>
      </c>
      <c r="BY71" s="63" t="s">
        <v>178</v>
      </c>
      <c r="BZ71" s="63" t="s">
        <v>178</v>
      </c>
      <c r="CA71" s="63" t="s">
        <v>178</v>
      </c>
      <c r="CB71" s="63" t="s">
        <v>178</v>
      </c>
      <c r="CC71" s="63" t="s">
        <v>178</v>
      </c>
      <c r="CD71" s="63" t="s">
        <v>178</v>
      </c>
      <c r="CE71" s="63" t="s">
        <v>178</v>
      </c>
      <c r="CF71" s="63" t="s">
        <v>178</v>
      </c>
      <c r="CG71" s="63" t="s">
        <v>178</v>
      </c>
      <c r="CH71" s="63" t="s">
        <v>178</v>
      </c>
      <c r="CI71" s="63" t="s">
        <v>178</v>
      </c>
      <c r="CJ71" s="63" t="s">
        <v>178</v>
      </c>
      <c r="CK71" s="63" t="s">
        <v>178</v>
      </c>
      <c r="CL71" s="63" t="s">
        <v>178</v>
      </c>
      <c r="CM71" s="63" t="s">
        <v>178</v>
      </c>
      <c r="CN71" s="63" t="s">
        <v>178</v>
      </c>
      <c r="CO71" s="63" t="s">
        <v>178</v>
      </c>
      <c r="CP71" s="63" t="s">
        <v>178</v>
      </c>
      <c r="CQ71" s="63" t="s">
        <v>178</v>
      </c>
      <c r="CR71" s="63" t="s">
        <v>178</v>
      </c>
      <c r="CS71" s="63" t="s">
        <v>178</v>
      </c>
      <c r="CT71" s="63" t="s">
        <v>178</v>
      </c>
      <c r="CU71" s="63" t="s">
        <v>178</v>
      </c>
      <c r="CV71" s="63" t="s">
        <v>178</v>
      </c>
      <c r="CW71" s="63" t="s">
        <v>178</v>
      </c>
      <c r="CX71" s="63" t="s">
        <v>178</v>
      </c>
      <c r="CY71" s="63" t="s">
        <v>178</v>
      </c>
      <c r="CZ71" s="63" t="s">
        <v>178</v>
      </c>
    </row>
    <row r="72" spans="1:104" ht="28.5" x14ac:dyDescent="0.2">
      <c r="A72" s="16" t="s">
        <v>618</v>
      </c>
      <c r="B72" s="9" t="s">
        <v>184</v>
      </c>
      <c r="C72" s="15" t="s">
        <v>256</v>
      </c>
      <c r="D72" s="15" t="s">
        <v>2</v>
      </c>
      <c r="E72" s="86"/>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row>
    <row r="73" spans="1:104" ht="28.5" x14ac:dyDescent="0.2">
      <c r="A73" s="16" t="s">
        <v>619</v>
      </c>
      <c r="B73" s="9" t="s">
        <v>185</v>
      </c>
      <c r="C73" s="15" t="s">
        <v>255</v>
      </c>
      <c r="D73" s="15" t="s">
        <v>68</v>
      </c>
      <c r="E73" s="91"/>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row>
    <row r="75" spans="1:104" s="73" customFormat="1" ht="18.75" x14ac:dyDescent="0.3">
      <c r="A75" s="72"/>
      <c r="C75" s="74"/>
      <c r="D75" s="74"/>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activeCell="D20" sqref="D20"/>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8" customFormat="1" ht="20.25" x14ac:dyDescent="0.3">
      <c r="A1" s="75" t="s">
        <v>585</v>
      </c>
      <c r="B1" s="75"/>
      <c r="C1" s="76"/>
      <c r="D1" s="77"/>
      <c r="E1" s="75" t="s">
        <v>401</v>
      </c>
      <c r="F1" s="75" t="s">
        <v>402</v>
      </c>
      <c r="G1" s="75" t="s">
        <v>403</v>
      </c>
      <c r="H1" s="75" t="s">
        <v>404</v>
      </c>
      <c r="I1" s="75" t="s">
        <v>405</v>
      </c>
      <c r="J1" s="75" t="s">
        <v>406</v>
      </c>
      <c r="K1" s="75" t="s">
        <v>407</v>
      </c>
      <c r="L1" s="75" t="s">
        <v>408</v>
      </c>
      <c r="M1" s="75" t="s">
        <v>409</v>
      </c>
      <c r="N1" s="75" t="s">
        <v>410</v>
      </c>
      <c r="O1" s="75" t="s">
        <v>411</v>
      </c>
      <c r="P1" s="75" t="s">
        <v>412</v>
      </c>
      <c r="Q1" s="75" t="s">
        <v>413</v>
      </c>
      <c r="R1" s="75" t="s">
        <v>414</v>
      </c>
      <c r="S1" s="75" t="s">
        <v>415</v>
      </c>
      <c r="T1" s="75" t="s">
        <v>416</v>
      </c>
      <c r="U1" s="75" t="s">
        <v>417</v>
      </c>
      <c r="V1" s="75" t="s">
        <v>418</v>
      </c>
      <c r="W1" s="75" t="s">
        <v>419</v>
      </c>
      <c r="X1" s="75" t="s">
        <v>420</v>
      </c>
      <c r="Y1" s="75" t="s">
        <v>421</v>
      </c>
      <c r="Z1" s="75" t="s">
        <v>422</v>
      </c>
      <c r="AA1" s="75" t="s">
        <v>423</v>
      </c>
      <c r="AB1" s="75" t="s">
        <v>424</v>
      </c>
      <c r="AC1" s="75" t="s">
        <v>425</v>
      </c>
      <c r="AD1" s="75" t="s">
        <v>426</v>
      </c>
      <c r="AE1" s="75" t="s">
        <v>427</v>
      </c>
      <c r="AF1" s="75" t="s">
        <v>428</v>
      </c>
      <c r="AG1" s="75" t="s">
        <v>429</v>
      </c>
      <c r="AH1" s="75" t="s">
        <v>430</v>
      </c>
      <c r="AI1" s="75" t="s">
        <v>431</v>
      </c>
      <c r="AJ1" s="75" t="s">
        <v>432</v>
      </c>
      <c r="AK1" s="75" t="s">
        <v>433</v>
      </c>
      <c r="AL1" s="75" t="s">
        <v>434</v>
      </c>
      <c r="AM1" s="75" t="s">
        <v>435</v>
      </c>
      <c r="AN1" s="75" t="s">
        <v>436</v>
      </c>
      <c r="AO1" s="75" t="s">
        <v>437</v>
      </c>
      <c r="AP1" s="75" t="s">
        <v>438</v>
      </c>
      <c r="AQ1" s="75" t="s">
        <v>439</v>
      </c>
      <c r="AR1" s="75" t="s">
        <v>440</v>
      </c>
      <c r="AS1" s="75" t="s">
        <v>441</v>
      </c>
      <c r="AT1" s="75" t="s">
        <v>442</v>
      </c>
      <c r="AU1" s="75" t="s">
        <v>443</v>
      </c>
      <c r="AV1" s="75" t="s">
        <v>444</v>
      </c>
      <c r="AW1" s="75" t="s">
        <v>445</v>
      </c>
      <c r="AX1" s="75" t="s">
        <v>446</v>
      </c>
      <c r="AY1" s="75" t="s">
        <v>447</v>
      </c>
      <c r="AZ1" s="75" t="s">
        <v>448</v>
      </c>
      <c r="BA1" s="75" t="s">
        <v>449</v>
      </c>
      <c r="BB1" s="75" t="s">
        <v>450</v>
      </c>
      <c r="BC1" s="75" t="s">
        <v>451</v>
      </c>
      <c r="BD1" s="75" t="s">
        <v>452</v>
      </c>
      <c r="BE1" s="75" t="s">
        <v>453</v>
      </c>
      <c r="BF1" s="75" t="s">
        <v>454</v>
      </c>
      <c r="BG1" s="75" t="s">
        <v>455</v>
      </c>
      <c r="BH1" s="75" t="s">
        <v>456</v>
      </c>
      <c r="BI1" s="75" t="s">
        <v>457</v>
      </c>
      <c r="BJ1" s="75" t="s">
        <v>458</v>
      </c>
      <c r="BK1" s="75" t="s">
        <v>459</v>
      </c>
      <c r="BL1" s="75" t="s">
        <v>460</v>
      </c>
      <c r="BM1" s="75" t="s">
        <v>461</v>
      </c>
      <c r="BN1" s="75" t="s">
        <v>462</v>
      </c>
      <c r="BO1" s="75" t="s">
        <v>463</v>
      </c>
      <c r="BP1" s="75" t="s">
        <v>464</v>
      </c>
      <c r="BQ1" s="75" t="s">
        <v>465</v>
      </c>
      <c r="BR1" s="75" t="s">
        <v>466</v>
      </c>
      <c r="BS1" s="75" t="s">
        <v>467</v>
      </c>
      <c r="BT1" s="75" t="s">
        <v>468</v>
      </c>
      <c r="BU1" s="75" t="s">
        <v>469</v>
      </c>
      <c r="BV1" s="75" t="s">
        <v>470</v>
      </c>
      <c r="BW1" s="75" t="s">
        <v>471</v>
      </c>
      <c r="BX1" s="75" t="s">
        <v>472</v>
      </c>
      <c r="BY1" s="75" t="s">
        <v>473</v>
      </c>
      <c r="BZ1" s="75" t="s">
        <v>474</v>
      </c>
      <c r="CA1" s="75" t="s">
        <v>475</v>
      </c>
      <c r="CB1" s="75" t="s">
        <v>476</v>
      </c>
      <c r="CC1" s="75" t="s">
        <v>477</v>
      </c>
      <c r="CD1" s="75" t="s">
        <v>478</v>
      </c>
      <c r="CE1" s="75" t="s">
        <v>479</v>
      </c>
      <c r="CF1" s="75" t="s">
        <v>480</v>
      </c>
      <c r="CG1" s="75" t="s">
        <v>481</v>
      </c>
      <c r="CH1" s="75" t="s">
        <v>482</v>
      </c>
      <c r="CI1" s="75" t="s">
        <v>483</v>
      </c>
      <c r="CJ1" s="75" t="s">
        <v>484</v>
      </c>
      <c r="CK1" s="75" t="s">
        <v>485</v>
      </c>
      <c r="CL1" s="75" t="s">
        <v>486</v>
      </c>
      <c r="CM1" s="75" t="s">
        <v>487</v>
      </c>
      <c r="CN1" s="75" t="s">
        <v>488</v>
      </c>
      <c r="CO1" s="75" t="s">
        <v>489</v>
      </c>
      <c r="CP1" s="75" t="s">
        <v>490</v>
      </c>
      <c r="CQ1" s="75" t="s">
        <v>491</v>
      </c>
      <c r="CR1" s="75" t="s">
        <v>492</v>
      </c>
      <c r="CS1" s="75" t="s">
        <v>493</v>
      </c>
      <c r="CT1" s="75" t="s">
        <v>494</v>
      </c>
      <c r="CU1" s="75" t="s">
        <v>495</v>
      </c>
      <c r="CV1" s="75" t="s">
        <v>496</v>
      </c>
      <c r="CW1" s="75" t="s">
        <v>497</v>
      </c>
      <c r="CX1" s="75" t="s">
        <v>498</v>
      </c>
      <c r="CY1" s="75" t="s">
        <v>499</v>
      </c>
      <c r="CZ1" s="75" t="s">
        <v>500</v>
      </c>
    </row>
    <row r="2" spans="1:104" ht="28.5" customHeight="1" x14ac:dyDescent="0.3">
      <c r="A2" s="24" t="s">
        <v>672</v>
      </c>
      <c r="C2" s="24"/>
      <c r="D2" s="1"/>
    </row>
    <row r="3" spans="1:104" ht="31.15" customHeight="1" x14ac:dyDescent="0.2">
      <c r="A3" s="301" t="s">
        <v>673</v>
      </c>
      <c r="B3" s="302"/>
      <c r="C3" s="302"/>
      <c r="D3" s="58"/>
    </row>
    <row r="4" spans="1:104" ht="15" x14ac:dyDescent="0.2">
      <c r="A4" s="55" t="s">
        <v>0</v>
      </c>
      <c r="B4" s="56" t="s">
        <v>1</v>
      </c>
      <c r="C4" s="56" t="s">
        <v>5</v>
      </c>
      <c r="D4" s="89" t="str">
        <f>IF('I_State and program information'!E31="","[Plan 7]",'I_State and program information'!E31)</f>
        <v>[Plan 7]</v>
      </c>
    </row>
    <row r="5" spans="1:104" ht="57" x14ac:dyDescent="0.2">
      <c r="A5" s="16" t="s">
        <v>579</v>
      </c>
      <c r="B5" s="84" t="s">
        <v>118</v>
      </c>
      <c r="C5" s="15" t="s">
        <v>273</v>
      </c>
      <c r="D5" s="57"/>
    </row>
    <row r="6" spans="1:104" ht="15" customHeight="1" x14ac:dyDescent="0.2">
      <c r="A6" s="62"/>
      <c r="B6" s="62"/>
      <c r="C6" s="62"/>
      <c r="D6" s="62"/>
    </row>
    <row r="7" spans="1:104" ht="15" customHeight="1" x14ac:dyDescent="0.2">
      <c r="A7" s="263" t="s">
        <v>644</v>
      </c>
      <c r="B7" s="62"/>
      <c r="C7" s="62"/>
      <c r="D7" s="62"/>
    </row>
    <row r="8" spans="1:104" ht="15" customHeight="1" x14ac:dyDescent="0.2">
      <c r="A8" s="259" t="s">
        <v>674</v>
      </c>
      <c r="B8" s="62"/>
      <c r="C8" s="62"/>
      <c r="D8" s="62"/>
    </row>
    <row r="9" spans="1:104" ht="35.450000000000003" customHeight="1" x14ac:dyDescent="0.3">
      <c r="A9" s="24" t="s">
        <v>647</v>
      </c>
      <c r="B9" s="24"/>
      <c r="D9" s="2"/>
    </row>
    <row r="10" spans="1:104" ht="39.6" customHeight="1" x14ac:dyDescent="0.2">
      <c r="A10" s="282" t="s">
        <v>586</v>
      </c>
      <c r="B10" s="283"/>
      <c r="C10" s="283"/>
      <c r="D10" s="230"/>
    </row>
    <row r="11" spans="1:104" ht="90" x14ac:dyDescent="0.2">
      <c r="A11" s="49" t="s">
        <v>0</v>
      </c>
      <c r="B11" s="47" t="s">
        <v>1</v>
      </c>
      <c r="C11" s="47" t="s">
        <v>5</v>
      </c>
      <c r="D11" s="244" t="s">
        <v>65</v>
      </c>
      <c r="E11" s="240" t="str">
        <f>"Standard #1:"&amp;CHAR(10)&amp;CHAR(10)&amp;IF('II_Program-level standards'!E7="","",'II_Program-level standards'!E7&amp;"; "&amp;CHAR(10)&amp;'II_Program-level standards'!E9&amp;"; "&amp;CHAR(10)&amp;'II_Program-level standards'!E14&amp;"; "&amp;CHAR(10)&amp;'II_Program-level standards'!E15)</f>
        <v>Standard #1:
Mental health; 
Provider to enrollee ratios; 
Pediatric; 
Statewide</v>
      </c>
      <c r="F11" s="87" t="str">
        <f>"Standard #2:"&amp;CHAR(10)&amp;CHAR(10)&amp;IF('II_Program-level standards'!F7="","",'II_Program-level standards'!F7&amp;"; "&amp;CHAR(10)&amp;'II_Program-level standards'!F9&amp;"; "&amp;CHAR(10)&amp;'II_Program-level standards'!F14&amp;"; "&amp;CHAR(10)&amp;'II_Program-level standards'!F15)</f>
        <v>Standard #2:
Mental health; 
Provider to enrollee ratios; 
Pediatric; 
Statewide</v>
      </c>
      <c r="G11" s="87"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Pediatric; 
Statewide</v>
      </c>
      <c r="H11" s="87" t="str">
        <f>"Standard #4:"&amp;CHAR(10)&amp;CHAR(10)&amp;IF('II_Program-level standards'!H7="","",'II_Program-level standards'!H7&amp;"; "&amp;CHAR(10)&amp;'II_Program-level standards'!H9&amp;"; "&amp;CHAR(10)&amp;'II_Program-level standards'!H14&amp;"; "&amp;CHAR(10)&amp;'II_Program-level standards'!H15)</f>
        <v xml:space="preserve">Standard #4:
</v>
      </c>
      <c r="I11" s="87" t="str">
        <f>"Standard #5:"&amp;CHAR(10)&amp;CHAR(10)&amp;IF('II_Program-level standards'!I7="","",'II_Program-level standards'!I7&amp;"; "&amp;CHAR(10)&amp;'II_Program-level standards'!I9&amp;"; "&amp;CHAR(10)&amp;'II_Program-level standards'!I14&amp;"; "&amp;CHAR(10)&amp;'II_Program-level standards'!I15)</f>
        <v xml:space="preserve">Standard #5:
</v>
      </c>
      <c r="J11" s="87" t="str">
        <f>"Standard #6:"&amp;CHAR(10)&amp;CHAR(10)&amp;IF('II_Program-level standards'!J7="","",'II_Program-level standards'!J7&amp;"; "&amp;CHAR(10)&amp;'II_Program-level standards'!J9&amp;"; "&amp;CHAR(10)&amp;'II_Program-level standards'!J14&amp;"; "&amp;CHAR(10)&amp;'II_Program-level standards'!J15)</f>
        <v xml:space="preserve">Standard #6:
</v>
      </c>
      <c r="K11" s="87" t="str">
        <f>"Standard #7:"&amp;CHAR(10)&amp;CHAR(10)&amp;IF('II_Program-level standards'!K7="","",'II_Program-level standards'!K7&amp;"; "&amp;CHAR(10)&amp;'II_Program-level standards'!K9&amp;"; "&amp;CHAR(10)&amp;'II_Program-level standards'!K14&amp;"; "&amp;CHAR(10)&amp;'II_Program-level standards'!K15)</f>
        <v xml:space="preserve">Standard #7:
</v>
      </c>
      <c r="L11" s="87" t="str">
        <f>"Standard #8:"&amp;CHAR(10)&amp;CHAR(10)&amp;IF('II_Program-level standards'!L7="","",'II_Program-level standards'!L7&amp;"; "&amp;CHAR(10)&amp;'II_Program-level standards'!L9&amp;"; "&amp;CHAR(10)&amp;'II_Program-level standards'!L14&amp;"; "&amp;CHAR(10)&amp;'II_Program-level standards'!L15)</f>
        <v xml:space="preserve">Standard #8:
</v>
      </c>
      <c r="M11" s="87" t="str">
        <f>"Standard #9:"&amp;CHAR(10)&amp;CHAR(10)&amp;IF('II_Program-level standards'!M7="","",'II_Program-level standards'!M7&amp;"; "&amp;CHAR(10)&amp;'II_Program-level standards'!M9&amp;"; "&amp;CHAR(10)&amp;'II_Program-level standards'!M14&amp;"; "&amp;CHAR(10)&amp;'II_Program-level standards'!M15)</f>
        <v xml:space="preserve">Standard #9:
</v>
      </c>
      <c r="N11" s="87" t="str">
        <f>"Standard #10:"&amp;CHAR(10)&amp;CHAR(10)&amp;IF('II_Program-level standards'!N7="","",'II_Program-level standards'!N7&amp;"; "&amp;CHAR(10)&amp;'II_Program-level standards'!N9&amp;"; "&amp;CHAR(10)&amp;'II_Program-level standards'!N14&amp;"; "&amp;CHAR(10)&amp;'II_Program-level standards'!N15)</f>
        <v xml:space="preserve">Standard #10:
</v>
      </c>
      <c r="O11" s="87" t="str">
        <f>"Standard #11:"&amp;CHAR(10)&amp;CHAR(10)&amp;IF('II_Program-level standards'!O7="","",'II_Program-level standards'!O7&amp;"; "&amp;CHAR(10)&amp;'II_Program-level standards'!O9&amp;"; "&amp;CHAR(10)&amp;'II_Program-level standards'!O14&amp;"; "&amp;CHAR(10)&amp;'II_Program-level standards'!O15)</f>
        <v xml:space="preserve">Standard #11:
</v>
      </c>
      <c r="P11" s="87" t="str">
        <f>"Standard #12:"&amp;CHAR(10)&amp;CHAR(10)&amp;IF('II_Program-level standards'!P7="","",'II_Program-level standards'!P7&amp;"; "&amp;CHAR(10)&amp;'II_Program-level standards'!P9&amp;"; "&amp;CHAR(10)&amp;'II_Program-level standards'!P14&amp;"; "&amp;CHAR(10)&amp;'II_Program-level standards'!P15)</f>
        <v xml:space="preserve">Standard #12:
</v>
      </c>
      <c r="Q11" s="87" t="str">
        <f>"Standard #13:"&amp;CHAR(10)&amp;CHAR(10)&amp;IF('II_Program-level standards'!Q7="","",'II_Program-level standards'!Q7&amp;"; "&amp;CHAR(10)&amp;'II_Program-level standards'!Q9&amp;"; "&amp;CHAR(10)&amp;'II_Program-level standards'!Q14&amp;"; "&amp;CHAR(10)&amp;'II_Program-level standards'!Q15)</f>
        <v xml:space="preserve">Standard #13:
</v>
      </c>
      <c r="R11" s="87" t="str">
        <f>"Standard #14:"&amp;CHAR(10)&amp;CHAR(10)&amp;IF('II_Program-level standards'!R7="","",'II_Program-level standards'!R7&amp;"; "&amp;CHAR(10)&amp;'II_Program-level standards'!R9&amp;"; "&amp;CHAR(10)&amp;'II_Program-level standards'!R14&amp;"; "&amp;CHAR(10)&amp;'II_Program-level standards'!R15)</f>
        <v xml:space="preserve">Standard #14:
</v>
      </c>
      <c r="S11" s="87" t="str">
        <f>"Standard #15:"&amp;CHAR(10)&amp;CHAR(10)&amp;IF('II_Program-level standards'!S7="","",'II_Program-level standards'!S7&amp;"; "&amp;CHAR(10)&amp;'II_Program-level standards'!S9&amp;"; "&amp;CHAR(10)&amp;'II_Program-level standards'!S14&amp;"; "&amp;CHAR(10)&amp;'II_Program-level standards'!S15)</f>
        <v xml:space="preserve">Standard #15:
</v>
      </c>
      <c r="T11" s="87" t="str">
        <f>"Standard #16:"&amp;CHAR(10)&amp;CHAR(10)&amp;IF('II_Program-level standards'!T7="","",'II_Program-level standards'!T7&amp;"; "&amp;CHAR(10)&amp;'II_Program-level standards'!T9&amp;"; "&amp;CHAR(10)&amp;'II_Program-level standards'!T14&amp;"; "&amp;CHAR(10)&amp;'II_Program-level standards'!T15)</f>
        <v xml:space="preserve">Standard #16:
</v>
      </c>
      <c r="U11" s="87" t="str">
        <f>"Standard #17:"&amp;CHAR(10)&amp;CHAR(10)&amp;IF('II_Program-level standards'!U7="","",'II_Program-level standards'!U7&amp;"; "&amp;CHAR(10)&amp;'II_Program-level standards'!U9&amp;"; "&amp;CHAR(10)&amp;'II_Program-level standards'!U14&amp;"; "&amp;CHAR(10)&amp;'II_Program-level standards'!U15)</f>
        <v xml:space="preserve">Standard #17:
</v>
      </c>
      <c r="V11" s="87" t="str">
        <f>"Standard #18:"&amp;CHAR(10)&amp;CHAR(10)&amp;IF('II_Program-level standards'!V7="","",'II_Program-level standards'!V7&amp;"; "&amp;CHAR(10)&amp;'II_Program-level standards'!V9&amp;"; "&amp;CHAR(10)&amp;'II_Program-level standards'!V14&amp;"; "&amp;CHAR(10)&amp;'II_Program-level standards'!V15)</f>
        <v xml:space="preserve">Standard #18:
</v>
      </c>
      <c r="W11" s="87" t="str">
        <f>"Standard #19:"&amp;CHAR(10)&amp;CHAR(10)&amp;IF('II_Program-level standards'!W7="","",'II_Program-level standards'!W7&amp;"; "&amp;CHAR(10)&amp;'II_Program-level standards'!W9&amp;"; "&amp;CHAR(10)&amp;'II_Program-level standards'!W14&amp;"; "&amp;CHAR(10)&amp;'II_Program-level standards'!W15)</f>
        <v xml:space="preserve">Standard #19:
</v>
      </c>
      <c r="X11" s="87" t="str">
        <f>"Standard #20:"&amp;CHAR(10)&amp;CHAR(10)&amp;IF('II_Program-level standards'!X7="","",'II_Program-level standards'!X7&amp;"; "&amp;CHAR(10)&amp;'II_Program-level standards'!X9&amp;"; "&amp;CHAR(10)&amp;'II_Program-level standards'!X14&amp;"; "&amp;CHAR(10)&amp;'II_Program-level standards'!X15)</f>
        <v xml:space="preserve">Standard #20:
</v>
      </c>
      <c r="Y11" s="87" t="str">
        <f>"Standard #21:"&amp;CHAR(10)&amp;CHAR(10)&amp;IF('II_Program-level standards'!Y7="","",'II_Program-level standards'!Y7&amp;"; "&amp;CHAR(10)&amp;'II_Program-level standards'!Y9&amp;"; "&amp;CHAR(10)&amp;'II_Program-level standards'!Y14&amp;"; "&amp;CHAR(10)&amp;'II_Program-level standards'!Y15)</f>
        <v xml:space="preserve">Standard #21:
</v>
      </c>
      <c r="Z11" s="87" t="str">
        <f>"Standard #22:"&amp;CHAR(10)&amp;CHAR(10)&amp;IF('II_Program-level standards'!Z7="","",'II_Program-level standards'!Z7&amp;"; "&amp;CHAR(10)&amp;'II_Program-level standards'!Z9&amp;"; "&amp;CHAR(10)&amp;'II_Program-level standards'!Z14&amp;"; "&amp;CHAR(10)&amp;'II_Program-level standards'!Z15)</f>
        <v xml:space="preserve">Standard #22:
</v>
      </c>
      <c r="AA11" s="87" t="str">
        <f>"Standard #23:"&amp;CHAR(10)&amp;CHAR(10)&amp;IF('II_Program-level standards'!AA7="","",'II_Program-level standards'!AA7&amp;"; "&amp;CHAR(10)&amp;'II_Program-level standards'!AA9&amp;"; "&amp;CHAR(10)&amp;'II_Program-level standards'!AA14&amp;"; "&amp;CHAR(10)&amp;'II_Program-level standards'!AA15)</f>
        <v xml:space="preserve">Standard #23:
</v>
      </c>
      <c r="AB11" s="87" t="str">
        <f>"Standard #24:"&amp;CHAR(10)&amp;CHAR(10)&amp;IF('II_Program-level standards'!AB7="","",'II_Program-level standards'!AB7&amp;"; "&amp;CHAR(10)&amp;'II_Program-level standards'!AB9&amp;"; "&amp;CHAR(10)&amp;'II_Program-level standards'!AB14&amp;"; "&amp;CHAR(10)&amp;'II_Program-level standards'!AB15)</f>
        <v xml:space="preserve">Standard #24:
</v>
      </c>
      <c r="AC11" s="87" t="str">
        <f>"Standard #25:"&amp;CHAR(10)&amp;CHAR(10)&amp;IF('II_Program-level standards'!AC7="","",'II_Program-level standards'!AC7&amp;"; "&amp;CHAR(10)&amp;'II_Program-level standards'!AC9&amp;"; "&amp;CHAR(10)&amp;'II_Program-level standards'!AC14&amp;"; "&amp;CHAR(10)&amp;'II_Program-level standards'!AC15)</f>
        <v xml:space="preserve">Standard #25:
</v>
      </c>
      <c r="AD11" s="87" t="str">
        <f>"Standard #26:"&amp;CHAR(10)&amp;CHAR(10)&amp;IF('II_Program-level standards'!AD7="","",'II_Program-level standards'!AD7&amp;"; "&amp;CHAR(10)&amp;'II_Program-level standards'!AD9&amp;"; "&amp;CHAR(10)&amp;'II_Program-level standards'!AD14&amp;"; "&amp;CHAR(10)&amp;'II_Program-level standards'!AD15)</f>
        <v xml:space="preserve">Standard #26:
</v>
      </c>
      <c r="AE11" s="87" t="str">
        <f>"Standard #27:"&amp;CHAR(10)&amp;CHAR(10)&amp;IF('II_Program-level standards'!AE7="","",'II_Program-level standards'!AE7&amp;"; "&amp;CHAR(10)&amp;'II_Program-level standards'!AE9&amp;"; "&amp;CHAR(10)&amp;'II_Program-level standards'!AE14&amp;"; "&amp;CHAR(10)&amp;'II_Program-level standards'!AE15)</f>
        <v xml:space="preserve">Standard #27:
</v>
      </c>
      <c r="AF11" s="87" t="str">
        <f>"Standard #28:"&amp;CHAR(10)&amp;CHAR(10)&amp;IF('II_Program-level standards'!AF7="","",'II_Program-level standards'!AF7&amp;"; "&amp;CHAR(10)&amp;'II_Program-level standards'!AF9&amp;"; "&amp;CHAR(10)&amp;'II_Program-level standards'!AF14&amp;"; "&amp;CHAR(10)&amp;'II_Program-level standards'!AF15)</f>
        <v xml:space="preserve">Standard #28:
</v>
      </c>
      <c r="AG11" s="87" t="str">
        <f>"Standard #29:"&amp;CHAR(10)&amp;CHAR(10)&amp;IF('II_Program-level standards'!AG7="","",'II_Program-level standards'!AG7&amp;"; "&amp;CHAR(10)&amp;'II_Program-level standards'!AG9&amp;"; "&amp;CHAR(10)&amp;'II_Program-level standards'!AG14&amp;"; "&amp;CHAR(10)&amp;'II_Program-level standards'!AG15)</f>
        <v xml:space="preserve">Standard #29:
</v>
      </c>
      <c r="AH11" s="87" t="str">
        <f>"Standard #30:"&amp;CHAR(10)&amp;CHAR(10)&amp;IF('II_Program-level standards'!AH7="","",'II_Program-level standards'!AH7&amp;"; "&amp;CHAR(10)&amp;'II_Program-level standards'!AH9&amp;"; "&amp;CHAR(10)&amp;'II_Program-level standards'!AH14&amp;"; "&amp;CHAR(10)&amp;'II_Program-level standards'!AH15)</f>
        <v xml:space="preserve">Standard #30:
</v>
      </c>
      <c r="AI11" s="87" t="str">
        <f>"Standard #31:"&amp;CHAR(10)&amp;CHAR(10)&amp;IF('II_Program-level standards'!AI7="","",'II_Program-level standards'!AI7&amp;"; "&amp;CHAR(10)&amp;'II_Program-level standards'!AI9&amp;"; "&amp;CHAR(10)&amp;'II_Program-level standards'!AI14&amp;"; "&amp;CHAR(10)&amp;'II_Program-level standards'!AI15)</f>
        <v xml:space="preserve">Standard #31:
</v>
      </c>
      <c r="AJ11" s="87" t="str">
        <f>"Standard #32:"&amp;CHAR(10)&amp;CHAR(10)&amp;IF('II_Program-level standards'!AJ7="","",'II_Program-level standards'!AJ7&amp;"; "&amp;CHAR(10)&amp;'II_Program-level standards'!AJ9&amp;"; "&amp;CHAR(10)&amp;'II_Program-level standards'!AJ14&amp;"; "&amp;CHAR(10)&amp;'II_Program-level standards'!AJ15)</f>
        <v xml:space="preserve">Standard #32:
</v>
      </c>
      <c r="AK11" s="87" t="str">
        <f>"Standard #33:"&amp;CHAR(10)&amp;CHAR(10)&amp;IF('II_Program-level standards'!AK7="","",'II_Program-level standards'!AK7&amp;"; "&amp;CHAR(10)&amp;'II_Program-level standards'!AK9&amp;"; "&amp;CHAR(10)&amp;'II_Program-level standards'!AK14&amp;"; "&amp;CHAR(10)&amp;'II_Program-level standards'!AK15)</f>
        <v xml:space="preserve">Standard #33:
</v>
      </c>
      <c r="AL11" s="87" t="str">
        <f>"Standard #34:"&amp;CHAR(10)&amp;CHAR(10)&amp;IF('II_Program-level standards'!AL7="","",'II_Program-level standards'!AL7&amp;"; "&amp;CHAR(10)&amp;'II_Program-level standards'!AL9&amp;"; "&amp;CHAR(10)&amp;'II_Program-level standards'!AL14&amp;"; "&amp;CHAR(10)&amp;'II_Program-level standards'!AL15)</f>
        <v xml:space="preserve">Standard #34:
</v>
      </c>
      <c r="AM11" s="87" t="str">
        <f>"Standard #35:"&amp;CHAR(10)&amp;CHAR(10)&amp;IF('II_Program-level standards'!AM7="","",'II_Program-level standards'!AM7&amp;"; "&amp;CHAR(10)&amp;'II_Program-level standards'!AM9&amp;"; "&amp;CHAR(10)&amp;'II_Program-level standards'!AM14&amp;"; "&amp;CHAR(10)&amp;'II_Program-level standards'!AM15)</f>
        <v xml:space="preserve">Standard #35:
</v>
      </c>
      <c r="AN11" s="87" t="str">
        <f>"Standard #36:"&amp;CHAR(10)&amp;CHAR(10)&amp;IF('II_Program-level standards'!AN7="","",'II_Program-level standards'!AN7&amp;"; "&amp;CHAR(10)&amp;'II_Program-level standards'!AN9&amp;"; "&amp;CHAR(10)&amp;'II_Program-level standards'!AN14&amp;"; "&amp;CHAR(10)&amp;'II_Program-level standards'!AN15)</f>
        <v xml:space="preserve">Standard #36:
</v>
      </c>
      <c r="AO11" s="87" t="str">
        <f>"Standard #37:"&amp;CHAR(10)&amp;CHAR(10)&amp;IF('II_Program-level standards'!AO7="","",'II_Program-level standards'!AO7&amp;"; "&amp;CHAR(10)&amp;'II_Program-level standards'!AO9&amp;"; "&amp;CHAR(10)&amp;'II_Program-level standards'!AO14&amp;"; "&amp;CHAR(10)&amp;'II_Program-level standards'!AO15)</f>
        <v xml:space="preserve">Standard #37:
</v>
      </c>
      <c r="AP11" s="87" t="str">
        <f>"Standard #38:"&amp;CHAR(10)&amp;CHAR(10)&amp;IF('II_Program-level standards'!AP7="","",'II_Program-level standards'!AP7&amp;"; "&amp;CHAR(10)&amp;'II_Program-level standards'!AP9&amp;"; "&amp;CHAR(10)&amp;'II_Program-level standards'!AP14&amp;"; "&amp;CHAR(10)&amp;'II_Program-level standards'!AP15)</f>
        <v xml:space="preserve">Standard #38:
</v>
      </c>
      <c r="AQ11" s="87" t="str">
        <f>"Standard #39:"&amp;CHAR(10)&amp;CHAR(10)&amp;IF('II_Program-level standards'!AQ7="","",'II_Program-level standards'!AQ7&amp;"; "&amp;CHAR(10)&amp;'II_Program-level standards'!AQ9&amp;"; "&amp;CHAR(10)&amp;'II_Program-level standards'!AQ14&amp;"; "&amp;CHAR(10)&amp;'II_Program-level standards'!AQ15)</f>
        <v xml:space="preserve">Standard #39:
</v>
      </c>
      <c r="AR11" s="87" t="str">
        <f>"Standard #40:"&amp;CHAR(10)&amp;CHAR(10)&amp;IF('II_Program-level standards'!AR7="","",'II_Program-level standards'!AR7&amp;"; "&amp;CHAR(10)&amp;'II_Program-level standards'!AR9&amp;"; "&amp;CHAR(10)&amp;'II_Program-level standards'!AR14&amp;"; "&amp;CHAR(10)&amp;'II_Program-level standards'!AR15)</f>
        <v xml:space="preserve">Standard #40:
</v>
      </c>
      <c r="AS11" s="87" t="str">
        <f>"Standard #41:"&amp;CHAR(10)&amp;CHAR(10)&amp;IF('II_Program-level standards'!AS7="","",'II_Program-level standards'!AS7&amp;"; "&amp;CHAR(10)&amp;'II_Program-level standards'!AS9&amp;"; "&amp;CHAR(10)&amp;'II_Program-level standards'!AS14&amp;"; "&amp;CHAR(10)&amp;'II_Program-level standards'!AS15)</f>
        <v xml:space="preserve">Standard #41:
</v>
      </c>
      <c r="AT11" s="87" t="str">
        <f>"Standard #42:"&amp;CHAR(10)&amp;CHAR(10)&amp;IF('II_Program-level standards'!AT7="","",'II_Program-level standards'!AT7&amp;"; "&amp;CHAR(10)&amp;'II_Program-level standards'!AT9&amp;"; "&amp;CHAR(10)&amp;'II_Program-level standards'!AT14&amp;"; "&amp;CHAR(10)&amp;'II_Program-level standards'!AT15)</f>
        <v xml:space="preserve">Standard #42:
</v>
      </c>
      <c r="AU11" s="87" t="str">
        <f>"Standard #43:"&amp;CHAR(10)&amp;CHAR(10)&amp;IF('II_Program-level standards'!AU7="","",'II_Program-level standards'!AU7&amp;"; "&amp;CHAR(10)&amp;'II_Program-level standards'!AU9&amp;"; "&amp;CHAR(10)&amp;'II_Program-level standards'!AU14&amp;"; "&amp;CHAR(10)&amp;'II_Program-level standards'!AU15)</f>
        <v xml:space="preserve">Standard #43:
</v>
      </c>
      <c r="AV11" s="87" t="str">
        <f>"Standard #44:"&amp;CHAR(10)&amp;CHAR(10)&amp;IF('II_Program-level standards'!AV7="","",'II_Program-level standards'!AV7&amp;"; "&amp;CHAR(10)&amp;'II_Program-level standards'!AV9&amp;"; "&amp;CHAR(10)&amp;'II_Program-level standards'!AV14&amp;"; "&amp;CHAR(10)&amp;'II_Program-level standards'!AV15)</f>
        <v xml:space="preserve">Standard #44:
</v>
      </c>
      <c r="AW11" s="87" t="str">
        <f>"Standard #45:"&amp;CHAR(10)&amp;CHAR(10)&amp;IF('II_Program-level standards'!AW7="","",'II_Program-level standards'!AW7&amp;"; "&amp;CHAR(10)&amp;'II_Program-level standards'!AW9&amp;"; "&amp;CHAR(10)&amp;'II_Program-level standards'!AW14&amp;"; "&amp;CHAR(10)&amp;'II_Program-level standards'!AW15)</f>
        <v xml:space="preserve">Standard #45:
</v>
      </c>
      <c r="AX11" s="87" t="str">
        <f>"Standard #46:"&amp;CHAR(10)&amp;CHAR(10)&amp;IF('II_Program-level standards'!AX7="","",'II_Program-level standards'!AX7&amp;"; "&amp;CHAR(10)&amp;'II_Program-level standards'!AX9&amp;"; "&amp;CHAR(10)&amp;'II_Program-level standards'!AX14&amp;"; "&amp;CHAR(10)&amp;'II_Program-level standards'!AX15)</f>
        <v xml:space="preserve">Standard #46:
</v>
      </c>
      <c r="AY11" s="87" t="str">
        <f>"Standard #47:"&amp;CHAR(10)&amp;CHAR(10)&amp;IF('II_Program-level standards'!AY7="","",'II_Program-level standards'!AY7&amp;"; "&amp;CHAR(10)&amp;'II_Program-level standards'!AY9&amp;"; "&amp;CHAR(10)&amp;'II_Program-level standards'!AY14&amp;"; "&amp;CHAR(10)&amp;'II_Program-level standards'!AY15)</f>
        <v xml:space="preserve">Standard #47:
</v>
      </c>
      <c r="AZ11" s="87" t="str">
        <f>"Standard #48:"&amp;CHAR(10)&amp;CHAR(10)&amp;IF('II_Program-level standards'!AZ7="","",'II_Program-level standards'!AZ7&amp;"; "&amp;CHAR(10)&amp;'II_Program-level standards'!AZ9&amp;"; "&amp;CHAR(10)&amp;'II_Program-level standards'!AZ14&amp;"; "&amp;CHAR(10)&amp;'II_Program-level standards'!AZ15)</f>
        <v xml:space="preserve">Standard #48:
</v>
      </c>
      <c r="BA11" s="87" t="str">
        <f>"Standard #49:"&amp;CHAR(10)&amp;CHAR(10)&amp;IF('II_Program-level standards'!BA7="","",'II_Program-level standards'!BA7&amp;"; "&amp;CHAR(10)&amp;'II_Program-level standards'!BA9&amp;"; "&amp;CHAR(10)&amp;'II_Program-level standards'!BA14&amp;"; "&amp;CHAR(10)&amp;'II_Program-level standards'!BA15)</f>
        <v xml:space="preserve">Standard #49:
</v>
      </c>
      <c r="BB11" s="87" t="str">
        <f>"Standard #50:"&amp;CHAR(10)&amp;CHAR(10)&amp;IF('II_Program-level standards'!BB7="","",'II_Program-level standards'!BB7&amp;"; "&amp;CHAR(10)&amp;'II_Program-level standards'!BB9&amp;"; "&amp;CHAR(10)&amp;'II_Program-level standards'!BB14&amp;"; "&amp;CHAR(10)&amp;'II_Program-level standards'!BB15)</f>
        <v xml:space="preserve">Standard #50:
</v>
      </c>
      <c r="BC11" s="87" t="str">
        <f>"Standard #51:"&amp;CHAR(10)&amp;CHAR(10)&amp;IF('II_Program-level standards'!BC7="","",'II_Program-level standards'!BC7&amp;"; "&amp;CHAR(10)&amp;'II_Program-level standards'!BC9&amp;"; "&amp;CHAR(10)&amp;'II_Program-level standards'!BC14&amp;"; "&amp;CHAR(10)&amp;'II_Program-level standards'!BC15)</f>
        <v xml:space="preserve">Standard #51:
</v>
      </c>
      <c r="BD11" s="87" t="str">
        <f>"Standard #52:"&amp;CHAR(10)&amp;CHAR(10)&amp;IF('II_Program-level standards'!BD7="","",'II_Program-level standards'!BD7&amp;"; "&amp;CHAR(10)&amp;'II_Program-level standards'!BD9&amp;"; "&amp;CHAR(10)&amp;'II_Program-level standards'!BD14&amp;"; "&amp;CHAR(10)&amp;'II_Program-level standards'!BD15)</f>
        <v xml:space="preserve">Standard #52:
</v>
      </c>
      <c r="BE11" s="87" t="str">
        <f>"Standard #53:"&amp;CHAR(10)&amp;CHAR(10)&amp;IF('II_Program-level standards'!BE7="","",'II_Program-level standards'!BE7&amp;"; "&amp;CHAR(10)&amp;'II_Program-level standards'!BE9&amp;"; "&amp;CHAR(10)&amp;'II_Program-level standards'!BE14&amp;"; "&amp;CHAR(10)&amp;'II_Program-level standards'!BE15)</f>
        <v xml:space="preserve">Standard #53:
</v>
      </c>
      <c r="BF11" s="87" t="str">
        <f>"Standard #54:"&amp;CHAR(10)&amp;CHAR(10)&amp;IF('II_Program-level standards'!BF7="","",'II_Program-level standards'!BF7&amp;"; "&amp;CHAR(10)&amp;'II_Program-level standards'!BF9&amp;"; "&amp;CHAR(10)&amp;'II_Program-level standards'!BF14&amp;"; "&amp;CHAR(10)&amp;'II_Program-level standards'!BF15)</f>
        <v xml:space="preserve">Standard #54:
</v>
      </c>
      <c r="BG11" s="87" t="str">
        <f>"Standard #55:"&amp;CHAR(10)&amp;CHAR(10)&amp;IF('II_Program-level standards'!BG7="","",'II_Program-level standards'!BG7&amp;"; "&amp;CHAR(10)&amp;'II_Program-level standards'!BG9&amp;"; "&amp;CHAR(10)&amp;'II_Program-level standards'!BG14&amp;"; "&amp;CHAR(10)&amp;'II_Program-level standards'!BG15)</f>
        <v xml:space="preserve">Standard #55:
</v>
      </c>
      <c r="BH11" s="87" t="str">
        <f>"Standard #56:"&amp;CHAR(10)&amp;CHAR(10)&amp;IF('II_Program-level standards'!BH7="","",'II_Program-level standards'!BH7&amp;"; "&amp;CHAR(10)&amp;'II_Program-level standards'!BH9&amp;"; "&amp;CHAR(10)&amp;'II_Program-level standards'!BH14&amp;"; "&amp;CHAR(10)&amp;'II_Program-level standards'!BH15)</f>
        <v xml:space="preserve">Standard #56:
</v>
      </c>
      <c r="BI11" s="87" t="str">
        <f>"Standard #57:"&amp;CHAR(10)&amp;CHAR(10)&amp;IF('II_Program-level standards'!BI7="","",'II_Program-level standards'!BI7&amp;"; "&amp;CHAR(10)&amp;'II_Program-level standards'!BI9&amp;"; "&amp;CHAR(10)&amp;'II_Program-level standards'!BI14&amp;"; "&amp;CHAR(10)&amp;'II_Program-level standards'!BI15)</f>
        <v xml:space="preserve">Standard #57:
</v>
      </c>
      <c r="BJ11" s="87" t="str">
        <f>"Standard #58:"&amp;CHAR(10)&amp;CHAR(10)&amp;IF('II_Program-level standards'!BJ7="","",'II_Program-level standards'!BJ7&amp;"; "&amp;CHAR(10)&amp;'II_Program-level standards'!BJ9&amp;"; "&amp;CHAR(10)&amp;'II_Program-level standards'!BJ14&amp;"; "&amp;CHAR(10)&amp;'II_Program-level standards'!BJ15)</f>
        <v xml:space="preserve">Standard #58:
</v>
      </c>
      <c r="BK11" s="87" t="str">
        <f>"Standard #59:"&amp;CHAR(10)&amp;CHAR(10)&amp;IF('II_Program-level standards'!BK7="","",'II_Program-level standards'!BK7&amp;"; "&amp;CHAR(10)&amp;'II_Program-level standards'!BK9&amp;"; "&amp;CHAR(10)&amp;'II_Program-level standards'!BK14&amp;"; "&amp;CHAR(10)&amp;'II_Program-level standards'!BK15)</f>
        <v xml:space="preserve">Standard #59:
</v>
      </c>
      <c r="BL11" s="87" t="str">
        <f>"Standard #60:"&amp;CHAR(10)&amp;CHAR(10)&amp;IF('II_Program-level standards'!BL7="","",'II_Program-level standards'!BL7&amp;"; "&amp;CHAR(10)&amp;'II_Program-level standards'!BL9&amp;"; "&amp;CHAR(10)&amp;'II_Program-level standards'!BL14&amp;"; "&amp;CHAR(10)&amp;'II_Program-level standards'!BL15)</f>
        <v xml:space="preserve">Standard #60:
</v>
      </c>
      <c r="BM11" s="87" t="str">
        <f>"Standard #61:"&amp;CHAR(10)&amp;CHAR(10)&amp;IF('II_Program-level standards'!BM7="","",'II_Program-level standards'!BM7&amp;"; "&amp;CHAR(10)&amp;'II_Program-level standards'!BM9&amp;"; "&amp;CHAR(10)&amp;'II_Program-level standards'!BM14&amp;"; "&amp;CHAR(10)&amp;'II_Program-level standards'!BM15)</f>
        <v xml:space="preserve">Standard #61:
</v>
      </c>
      <c r="BN11" s="87" t="str">
        <f>"Standard #62:"&amp;CHAR(10)&amp;CHAR(10)&amp;IF('II_Program-level standards'!BN7="","",'II_Program-level standards'!BN7&amp;"; "&amp;CHAR(10)&amp;'II_Program-level standards'!BN9&amp;"; "&amp;CHAR(10)&amp;'II_Program-level standards'!BN14&amp;"; "&amp;CHAR(10)&amp;'II_Program-level standards'!BN15)</f>
        <v xml:space="preserve">Standard #62:
</v>
      </c>
      <c r="BO11" s="87" t="str">
        <f>"Standard #63:"&amp;CHAR(10)&amp;CHAR(10)&amp;IF('II_Program-level standards'!BO7="","",'II_Program-level standards'!BO7&amp;"; "&amp;CHAR(10)&amp;'II_Program-level standards'!BO9&amp;"; "&amp;CHAR(10)&amp;'II_Program-level standards'!BO14&amp;"; "&amp;CHAR(10)&amp;'II_Program-level standards'!BO15)</f>
        <v xml:space="preserve">Standard #63:
</v>
      </c>
      <c r="BP11" s="87" t="str">
        <f>"Standard #64:"&amp;CHAR(10)&amp;CHAR(10)&amp;IF('II_Program-level standards'!BP7="","",'II_Program-level standards'!BP7&amp;"; "&amp;CHAR(10)&amp;'II_Program-level standards'!BP9&amp;"; "&amp;CHAR(10)&amp;'II_Program-level standards'!BP14&amp;"; "&amp;CHAR(10)&amp;'II_Program-level standards'!BP15)</f>
        <v xml:space="preserve">Standard #64:
</v>
      </c>
      <c r="BQ11" s="87" t="str">
        <f>"Standard #65:"&amp;CHAR(10)&amp;CHAR(10)&amp;IF('II_Program-level standards'!BQ7="","",'II_Program-level standards'!BQ7&amp;"; "&amp;CHAR(10)&amp;'II_Program-level standards'!BQ9&amp;"; "&amp;CHAR(10)&amp;'II_Program-level standards'!BQ14&amp;"; "&amp;CHAR(10)&amp;'II_Program-level standards'!BQ15)</f>
        <v xml:space="preserve">Standard #65:
</v>
      </c>
      <c r="BR11" s="87" t="str">
        <f>"Standard #66:"&amp;CHAR(10)&amp;CHAR(10)&amp;IF('II_Program-level standards'!BR7="","",'II_Program-level standards'!BR7&amp;"; "&amp;CHAR(10)&amp;'II_Program-level standards'!BR9&amp;"; "&amp;CHAR(10)&amp;'II_Program-level standards'!BR14&amp;"; "&amp;CHAR(10)&amp;'II_Program-level standards'!BR15)</f>
        <v xml:space="preserve">Standard #66:
</v>
      </c>
      <c r="BS11" s="87" t="str">
        <f>"Standard #67:"&amp;CHAR(10)&amp;CHAR(10)&amp;IF('II_Program-level standards'!BS7="","",'II_Program-level standards'!BS7&amp;"; "&amp;CHAR(10)&amp;'II_Program-level standards'!BS9&amp;"; "&amp;CHAR(10)&amp;'II_Program-level standards'!BS14&amp;"; "&amp;CHAR(10)&amp;'II_Program-level standards'!BS15)</f>
        <v xml:space="preserve">Standard #67:
</v>
      </c>
      <c r="BT11" s="87" t="str">
        <f>"Standard #68:"&amp;CHAR(10)&amp;CHAR(10)&amp;IF('II_Program-level standards'!BT7="","",'II_Program-level standards'!BT7&amp;"; "&amp;CHAR(10)&amp;'II_Program-level standards'!BT9&amp;"; "&amp;CHAR(10)&amp;'II_Program-level standards'!BT14&amp;"; "&amp;CHAR(10)&amp;'II_Program-level standards'!BT15)</f>
        <v xml:space="preserve">Standard #68:
</v>
      </c>
      <c r="BU11" s="87" t="str">
        <f>"Standard #69:"&amp;CHAR(10)&amp;CHAR(10)&amp;IF('II_Program-level standards'!BU7="","",'II_Program-level standards'!BU7&amp;"; "&amp;CHAR(10)&amp;'II_Program-level standards'!BU9&amp;"; "&amp;CHAR(10)&amp;'II_Program-level standards'!BU14&amp;"; "&amp;CHAR(10)&amp;'II_Program-level standards'!BU15)</f>
        <v xml:space="preserve">Standard #69:
</v>
      </c>
      <c r="BV11" s="87" t="str">
        <f>"Standard #70:"&amp;CHAR(10)&amp;CHAR(10)&amp;IF('II_Program-level standards'!BV7="","",'II_Program-level standards'!BV7&amp;"; "&amp;CHAR(10)&amp;'II_Program-level standards'!BV9&amp;"; "&amp;CHAR(10)&amp;'II_Program-level standards'!BV14&amp;"; "&amp;CHAR(10)&amp;'II_Program-level standards'!BV15)</f>
        <v xml:space="preserve">Standard #70:
</v>
      </c>
      <c r="BW11" s="87" t="str">
        <f>"Standard #71:"&amp;CHAR(10)&amp;CHAR(10)&amp;IF('II_Program-level standards'!BW7="","",'II_Program-level standards'!BW7&amp;"; "&amp;CHAR(10)&amp;'II_Program-level standards'!BW9&amp;"; "&amp;CHAR(10)&amp;'II_Program-level standards'!BW14&amp;"; "&amp;CHAR(10)&amp;'II_Program-level standards'!BW15)</f>
        <v xml:space="preserve">Standard #71:
</v>
      </c>
      <c r="BX11" s="87" t="str">
        <f>"Standard #72:"&amp;CHAR(10)&amp;CHAR(10)&amp;IF('II_Program-level standards'!BX7="","",'II_Program-level standards'!BX7&amp;"; "&amp;CHAR(10)&amp;'II_Program-level standards'!BX9&amp;"; "&amp;CHAR(10)&amp;'II_Program-level standards'!BX14&amp;"; "&amp;CHAR(10)&amp;'II_Program-level standards'!BX15)</f>
        <v xml:space="preserve">Standard #72:
</v>
      </c>
      <c r="BY11" s="87" t="str">
        <f>"Standard #73:"&amp;CHAR(10)&amp;CHAR(10)&amp;IF('II_Program-level standards'!BY7="","",'II_Program-level standards'!BY7&amp;"; "&amp;CHAR(10)&amp;'II_Program-level standards'!BY9&amp;"; "&amp;CHAR(10)&amp;'II_Program-level standards'!BY14&amp;"; "&amp;CHAR(10)&amp;'II_Program-level standards'!BY15)</f>
        <v xml:space="preserve">Standard #73:
</v>
      </c>
      <c r="BZ11" s="87" t="str">
        <f>"Standard #74:"&amp;CHAR(10)&amp;CHAR(10)&amp;IF('II_Program-level standards'!BZ7="","",'II_Program-level standards'!BZ7&amp;"; "&amp;CHAR(10)&amp;'II_Program-level standards'!BZ9&amp;"; "&amp;CHAR(10)&amp;'II_Program-level standards'!BZ14&amp;"; "&amp;CHAR(10)&amp;'II_Program-level standards'!BZ15)</f>
        <v xml:space="preserve">Standard #74:
</v>
      </c>
      <c r="CA11" s="87" t="str">
        <f>"Standard #75:"&amp;CHAR(10)&amp;CHAR(10)&amp;IF('II_Program-level standards'!CA7="","",'II_Program-level standards'!CA7&amp;"; "&amp;CHAR(10)&amp;'II_Program-level standards'!CA9&amp;"; "&amp;CHAR(10)&amp;'II_Program-level standards'!CA14&amp;"; "&amp;CHAR(10)&amp;'II_Program-level standards'!CA15)</f>
        <v xml:space="preserve">Standard #75:
</v>
      </c>
      <c r="CB11" s="87" t="str">
        <f>"Standard #76:"&amp;CHAR(10)&amp;CHAR(10)&amp;IF('II_Program-level standards'!CB7="","",'II_Program-level standards'!CB7&amp;"; "&amp;CHAR(10)&amp;'II_Program-level standards'!CB9&amp;"; "&amp;CHAR(10)&amp;'II_Program-level standards'!CB14&amp;"; "&amp;CHAR(10)&amp;'II_Program-level standards'!CB15)</f>
        <v xml:space="preserve">Standard #76:
</v>
      </c>
      <c r="CC11" s="87" t="str">
        <f>"Standard #77:"&amp;CHAR(10)&amp;CHAR(10)&amp;IF('II_Program-level standards'!CC7="","",'II_Program-level standards'!CC7&amp;"; "&amp;CHAR(10)&amp;'II_Program-level standards'!CC9&amp;"; "&amp;CHAR(10)&amp;'II_Program-level standards'!CC14&amp;"; "&amp;CHAR(10)&amp;'II_Program-level standards'!CC15)</f>
        <v xml:space="preserve">Standard #77:
</v>
      </c>
      <c r="CD11" s="87" t="str">
        <f>"Standard #78:"&amp;CHAR(10)&amp;CHAR(10)&amp;IF('II_Program-level standards'!CD7="","",'II_Program-level standards'!CD7&amp;"; "&amp;CHAR(10)&amp;'II_Program-level standards'!CD9&amp;"; "&amp;CHAR(10)&amp;'II_Program-level standards'!CD14&amp;"; "&amp;CHAR(10)&amp;'II_Program-level standards'!CD15)</f>
        <v xml:space="preserve">Standard #78:
</v>
      </c>
      <c r="CE11" s="87" t="str">
        <f>"Standard #79:"&amp;CHAR(10)&amp;CHAR(10)&amp;IF('II_Program-level standards'!CE7="","",'II_Program-level standards'!CE7&amp;"; "&amp;CHAR(10)&amp;'II_Program-level standards'!CE9&amp;"; "&amp;CHAR(10)&amp;'II_Program-level standards'!CE14&amp;"; "&amp;CHAR(10)&amp;'II_Program-level standards'!CE15)</f>
        <v xml:space="preserve">Standard #79:
</v>
      </c>
      <c r="CF11" s="87" t="str">
        <f>"Standard #80:"&amp;CHAR(10)&amp;CHAR(10)&amp;IF('II_Program-level standards'!CF7="","",'II_Program-level standards'!CF7&amp;"; "&amp;CHAR(10)&amp;'II_Program-level standards'!CF9&amp;"; "&amp;CHAR(10)&amp;'II_Program-level standards'!CF14&amp;"; "&amp;CHAR(10)&amp;'II_Program-level standards'!CF15)</f>
        <v xml:space="preserve">Standard #80:
</v>
      </c>
      <c r="CG11" s="87" t="str">
        <f>"Standard #81:"&amp;CHAR(10)&amp;CHAR(10)&amp;IF('II_Program-level standards'!CG7="","",'II_Program-level standards'!CG7&amp;"; "&amp;CHAR(10)&amp;'II_Program-level standards'!CG9&amp;"; "&amp;CHAR(10)&amp;'II_Program-level standards'!CG14&amp;"; "&amp;CHAR(10)&amp;'II_Program-level standards'!CG15)</f>
        <v xml:space="preserve">Standard #81:
</v>
      </c>
      <c r="CH11" s="87" t="str">
        <f>"Standard #82:"&amp;CHAR(10)&amp;CHAR(10)&amp;IF('II_Program-level standards'!CH7="","",'II_Program-level standards'!CH7&amp;"; "&amp;CHAR(10)&amp;'II_Program-level standards'!CH9&amp;"; "&amp;CHAR(10)&amp;'II_Program-level standards'!CH14&amp;"; "&amp;CHAR(10)&amp;'II_Program-level standards'!CH15)</f>
        <v xml:space="preserve">Standard #82:
</v>
      </c>
      <c r="CI11" s="87" t="str">
        <f>"Standard #83:"&amp;CHAR(10)&amp;CHAR(10)&amp;IF('II_Program-level standards'!CI7="","",'II_Program-level standards'!CI7&amp;"; "&amp;CHAR(10)&amp;'II_Program-level standards'!CI9&amp;"; "&amp;CHAR(10)&amp;'II_Program-level standards'!CI14&amp;"; "&amp;CHAR(10)&amp;'II_Program-level standards'!CI15)</f>
        <v xml:space="preserve">Standard #83:
</v>
      </c>
      <c r="CJ11" s="87" t="str">
        <f>"Standard #84:"&amp;CHAR(10)&amp;CHAR(10)&amp;IF('II_Program-level standards'!CJ7="","",'II_Program-level standards'!CJ7&amp;"; "&amp;CHAR(10)&amp;'II_Program-level standards'!CJ9&amp;"; "&amp;CHAR(10)&amp;'II_Program-level standards'!CJ14&amp;"; "&amp;CHAR(10)&amp;'II_Program-level standards'!CJ15)</f>
        <v xml:space="preserve">Standard #84:
</v>
      </c>
      <c r="CK11" s="87" t="str">
        <f>"Standard #85:"&amp;CHAR(10)&amp;CHAR(10)&amp;IF('II_Program-level standards'!CK7="","",'II_Program-level standards'!CK7&amp;"; "&amp;CHAR(10)&amp;'II_Program-level standards'!CK9&amp;"; "&amp;CHAR(10)&amp;'II_Program-level standards'!CK14&amp;"; "&amp;CHAR(10)&amp;'II_Program-level standards'!CK15)</f>
        <v xml:space="preserve">Standard #85:
</v>
      </c>
      <c r="CL11" s="87" t="str">
        <f>"Standard #86:"&amp;CHAR(10)&amp;CHAR(10)&amp;IF('II_Program-level standards'!CL7="","",'II_Program-level standards'!CL7&amp;"; "&amp;CHAR(10)&amp;'II_Program-level standards'!CL9&amp;"; "&amp;CHAR(10)&amp;'II_Program-level standards'!CL14&amp;"; "&amp;CHAR(10)&amp;'II_Program-level standards'!CL15)</f>
        <v xml:space="preserve">Standard #86:
</v>
      </c>
      <c r="CM11" s="87" t="str">
        <f>"Standard #87:"&amp;CHAR(10)&amp;CHAR(10)&amp;IF('II_Program-level standards'!CM7="","",'II_Program-level standards'!CM7&amp;"; "&amp;CHAR(10)&amp;'II_Program-level standards'!CM9&amp;"; "&amp;CHAR(10)&amp;'II_Program-level standards'!CM14&amp;"; "&amp;CHAR(10)&amp;'II_Program-level standards'!CM15)</f>
        <v xml:space="preserve">Standard #87:
</v>
      </c>
      <c r="CN11" s="87" t="str">
        <f>"Standard #88:"&amp;CHAR(10)&amp;CHAR(10)&amp;IF('II_Program-level standards'!CN7="","",'II_Program-level standards'!CN7&amp;"; "&amp;CHAR(10)&amp;'II_Program-level standards'!CN9&amp;"; "&amp;CHAR(10)&amp;'II_Program-level standards'!CN14&amp;"; "&amp;CHAR(10)&amp;'II_Program-level standards'!CN15)</f>
        <v xml:space="preserve">Standard #88:
</v>
      </c>
      <c r="CO11" s="87" t="str">
        <f>"Standard #89:"&amp;CHAR(10)&amp;CHAR(10)&amp;IF('II_Program-level standards'!CO7="","",'II_Program-level standards'!CO7&amp;"; "&amp;CHAR(10)&amp;'II_Program-level standards'!CO9&amp;"; "&amp;CHAR(10)&amp;'II_Program-level standards'!CO14&amp;"; "&amp;CHAR(10)&amp;'II_Program-level standards'!CO15)</f>
        <v xml:space="preserve">Standard #89:
</v>
      </c>
      <c r="CP11" s="87" t="str">
        <f>"Standard #90:"&amp;CHAR(10)&amp;CHAR(10)&amp;IF('II_Program-level standards'!CP7="","",'II_Program-level standards'!CP7&amp;"; "&amp;CHAR(10)&amp;'II_Program-level standards'!CP9&amp;"; "&amp;CHAR(10)&amp;'II_Program-level standards'!CP14&amp;"; "&amp;CHAR(10)&amp;'II_Program-level standards'!CP15)</f>
        <v xml:space="preserve">Standard #90:
</v>
      </c>
      <c r="CQ11" s="87" t="str">
        <f>"Standard #91:"&amp;CHAR(10)&amp;CHAR(10)&amp;IF('II_Program-level standards'!CQ7="","",'II_Program-level standards'!CQ7&amp;"; "&amp;CHAR(10)&amp;'II_Program-level standards'!CQ9&amp;"; "&amp;CHAR(10)&amp;'II_Program-level standards'!CQ14&amp;"; "&amp;CHAR(10)&amp;'II_Program-level standards'!CQ15)</f>
        <v xml:space="preserve">Standard #91:
</v>
      </c>
      <c r="CR11" s="87" t="str">
        <f>"Standard #92:"&amp;CHAR(10)&amp;CHAR(10)&amp;IF('II_Program-level standards'!CR7="","",'II_Program-level standards'!CR7&amp;"; "&amp;CHAR(10)&amp;'II_Program-level standards'!CR9&amp;"; "&amp;CHAR(10)&amp;'II_Program-level standards'!CR14&amp;"; "&amp;CHAR(10)&amp;'II_Program-level standards'!CR15)</f>
        <v xml:space="preserve">Standard #92:
</v>
      </c>
      <c r="CS11" s="87" t="str">
        <f>"Standard #93:"&amp;CHAR(10)&amp;CHAR(10)&amp;IF('II_Program-level standards'!CS7="","",'II_Program-level standards'!CS7&amp;"; "&amp;CHAR(10)&amp;'II_Program-level standards'!CS9&amp;"; "&amp;CHAR(10)&amp;'II_Program-level standards'!CS14&amp;"; "&amp;CHAR(10)&amp;'II_Program-level standards'!CS15)</f>
        <v xml:space="preserve">Standard #93:
</v>
      </c>
      <c r="CT11" s="87" t="str">
        <f>"Standard #94:"&amp;CHAR(10)&amp;CHAR(10)&amp;IF('II_Program-level standards'!CT7="","",'II_Program-level standards'!CT7&amp;"; "&amp;CHAR(10)&amp;'II_Program-level standards'!CT9&amp;"; "&amp;CHAR(10)&amp;'II_Program-level standards'!CT14&amp;"; "&amp;CHAR(10)&amp;'II_Program-level standards'!CT15)</f>
        <v xml:space="preserve">Standard #94:
</v>
      </c>
      <c r="CU11" s="87" t="str">
        <f>"Standard #95:"&amp;CHAR(10)&amp;CHAR(10)&amp;IF('II_Program-level standards'!CU7="","",'II_Program-level standards'!CU7&amp;"; "&amp;CHAR(10)&amp;'II_Program-level standards'!CU9&amp;"; "&amp;CHAR(10)&amp;'II_Program-level standards'!CU14&amp;"; "&amp;CHAR(10)&amp;'II_Program-level standards'!CU15)</f>
        <v xml:space="preserve">Standard #95:
</v>
      </c>
      <c r="CV11" s="87" t="str">
        <f>"Standard #96:"&amp;CHAR(10)&amp;CHAR(10)&amp;IF('II_Program-level standards'!CV7="","",'II_Program-level standards'!CV7&amp;"; "&amp;CHAR(10)&amp;'II_Program-level standards'!CV9&amp;"; "&amp;CHAR(10)&amp;'II_Program-level standards'!CV14&amp;"; "&amp;CHAR(10)&amp;'II_Program-level standards'!CV15)</f>
        <v xml:space="preserve">Standard #96:
</v>
      </c>
      <c r="CW11" s="87" t="str">
        <f>"Standard #97:"&amp;CHAR(10)&amp;CHAR(10)&amp;IF('II_Program-level standards'!CW7="","",'II_Program-level standards'!CW7&amp;"; "&amp;CHAR(10)&amp;'II_Program-level standards'!CW9&amp;"; "&amp;CHAR(10)&amp;'II_Program-level standards'!CW14&amp;"; "&amp;CHAR(10)&amp;'II_Program-level standards'!CW15)</f>
        <v xml:space="preserve">Standard #97:
</v>
      </c>
      <c r="CX11" s="87" t="str">
        <f>"Standard #98:"&amp;CHAR(10)&amp;CHAR(10)&amp;IF('II_Program-level standards'!CX7="","",'II_Program-level standards'!CX7&amp;"; "&amp;CHAR(10)&amp;'II_Program-level standards'!CX9&amp;"; "&amp;CHAR(10)&amp;'II_Program-level standards'!CX14&amp;"; "&amp;CHAR(10)&amp;'II_Program-level standards'!CX15)</f>
        <v xml:space="preserve">Standard #98:
</v>
      </c>
      <c r="CY11" s="87" t="str">
        <f>"Standard #99:"&amp;CHAR(10)&amp;CHAR(10)&amp;IF('II_Program-level standards'!CY7="","",'II_Program-level standards'!CY7&amp;"; "&amp;CHAR(10)&amp;'II_Program-level standards'!CY9&amp;"; "&amp;CHAR(10)&amp;'II_Program-level standards'!CY14&amp;"; "&amp;CHAR(10)&amp;'II_Program-level standards'!CY15)</f>
        <v xml:space="preserve">Standard #99:
</v>
      </c>
      <c r="CZ11" s="87"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587</v>
      </c>
      <c r="B12" s="9" t="s">
        <v>561</v>
      </c>
      <c r="C12" s="15" t="s">
        <v>562</v>
      </c>
      <c r="D12" s="134" t="s">
        <v>103</v>
      </c>
      <c r="E12" s="241"/>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row>
    <row r="13" spans="1:104" ht="40.9" customHeight="1" x14ac:dyDescent="0.2">
      <c r="A13" s="225"/>
      <c r="B13" s="304" t="s">
        <v>651</v>
      </c>
      <c r="C13" s="305"/>
      <c r="D13" s="246" t="s">
        <v>100</v>
      </c>
      <c r="E13" s="247" t="s">
        <v>100</v>
      </c>
      <c r="F13" s="247" t="s">
        <v>100</v>
      </c>
      <c r="G13" s="247" t="s">
        <v>100</v>
      </c>
      <c r="H13" s="247" t="s">
        <v>100</v>
      </c>
      <c r="I13" s="247" t="s">
        <v>100</v>
      </c>
      <c r="J13" s="247" t="s">
        <v>100</v>
      </c>
      <c r="K13" s="247" t="s">
        <v>100</v>
      </c>
      <c r="L13" s="247" t="s">
        <v>100</v>
      </c>
      <c r="M13" s="247" t="s">
        <v>100</v>
      </c>
      <c r="N13" s="247" t="s">
        <v>100</v>
      </c>
      <c r="O13" s="247" t="s">
        <v>100</v>
      </c>
      <c r="P13" s="247" t="s">
        <v>100</v>
      </c>
      <c r="Q13" s="247" t="s">
        <v>100</v>
      </c>
      <c r="R13" s="247" t="s">
        <v>100</v>
      </c>
      <c r="S13" s="247" t="s">
        <v>100</v>
      </c>
      <c r="T13" s="247" t="s">
        <v>100</v>
      </c>
      <c r="U13" s="247" t="s">
        <v>100</v>
      </c>
      <c r="V13" s="247" t="s">
        <v>100</v>
      </c>
      <c r="W13" s="247" t="s">
        <v>100</v>
      </c>
      <c r="X13" s="247" t="s">
        <v>100</v>
      </c>
      <c r="Y13" s="247" t="s">
        <v>100</v>
      </c>
      <c r="Z13" s="247" t="s">
        <v>100</v>
      </c>
      <c r="AA13" s="247" t="s">
        <v>100</v>
      </c>
      <c r="AB13" s="247" t="s">
        <v>100</v>
      </c>
      <c r="AC13" s="247" t="s">
        <v>100</v>
      </c>
      <c r="AD13" s="247" t="s">
        <v>100</v>
      </c>
      <c r="AE13" s="247" t="s">
        <v>100</v>
      </c>
      <c r="AF13" s="247" t="s">
        <v>100</v>
      </c>
      <c r="AG13" s="247" t="s">
        <v>100</v>
      </c>
      <c r="AH13" s="247" t="s">
        <v>100</v>
      </c>
      <c r="AI13" s="247" t="s">
        <v>100</v>
      </c>
      <c r="AJ13" s="247" t="s">
        <v>100</v>
      </c>
      <c r="AK13" s="247" t="s">
        <v>100</v>
      </c>
      <c r="AL13" s="247" t="s">
        <v>100</v>
      </c>
      <c r="AM13" s="247" t="s">
        <v>100</v>
      </c>
      <c r="AN13" s="247" t="s">
        <v>100</v>
      </c>
      <c r="AO13" s="247" t="s">
        <v>100</v>
      </c>
      <c r="AP13" s="247" t="s">
        <v>100</v>
      </c>
      <c r="AQ13" s="247" t="s">
        <v>100</v>
      </c>
      <c r="AR13" s="247" t="s">
        <v>100</v>
      </c>
      <c r="AS13" s="247" t="s">
        <v>100</v>
      </c>
      <c r="AT13" s="247" t="s">
        <v>100</v>
      </c>
      <c r="AU13" s="247" t="s">
        <v>100</v>
      </c>
      <c r="AV13" s="247" t="s">
        <v>100</v>
      </c>
      <c r="AW13" s="247" t="s">
        <v>100</v>
      </c>
      <c r="AX13" s="247" t="s">
        <v>100</v>
      </c>
      <c r="AY13" s="247" t="s">
        <v>100</v>
      </c>
      <c r="AZ13" s="247" t="s">
        <v>100</v>
      </c>
      <c r="BA13" s="247" t="s">
        <v>100</v>
      </c>
      <c r="BB13" s="247" t="s">
        <v>100</v>
      </c>
      <c r="BC13" s="247" t="s">
        <v>100</v>
      </c>
      <c r="BD13" s="247" t="s">
        <v>100</v>
      </c>
      <c r="BE13" s="247" t="s">
        <v>100</v>
      </c>
      <c r="BF13" s="247" t="s">
        <v>100</v>
      </c>
      <c r="BG13" s="247" t="s">
        <v>100</v>
      </c>
      <c r="BH13" s="247" t="s">
        <v>100</v>
      </c>
      <c r="BI13" s="247" t="s">
        <v>100</v>
      </c>
      <c r="BJ13" s="247" t="s">
        <v>100</v>
      </c>
      <c r="BK13" s="247" t="s">
        <v>100</v>
      </c>
      <c r="BL13" s="247" t="s">
        <v>100</v>
      </c>
      <c r="BM13" s="247" t="s">
        <v>100</v>
      </c>
      <c r="BN13" s="247" t="s">
        <v>100</v>
      </c>
      <c r="BO13" s="247" t="s">
        <v>100</v>
      </c>
      <c r="BP13" s="247" t="s">
        <v>100</v>
      </c>
      <c r="BQ13" s="247" t="s">
        <v>100</v>
      </c>
      <c r="BR13" s="247" t="s">
        <v>100</v>
      </c>
      <c r="BS13" s="247" t="s">
        <v>100</v>
      </c>
      <c r="BT13" s="247" t="s">
        <v>100</v>
      </c>
      <c r="BU13" s="247" t="s">
        <v>100</v>
      </c>
      <c r="BV13" s="247" t="s">
        <v>100</v>
      </c>
      <c r="BW13" s="247" t="s">
        <v>100</v>
      </c>
      <c r="BX13" s="247" t="s">
        <v>100</v>
      </c>
      <c r="BY13" s="247" t="s">
        <v>100</v>
      </c>
      <c r="BZ13" s="247" t="s">
        <v>100</v>
      </c>
      <c r="CA13" s="247" t="s">
        <v>100</v>
      </c>
      <c r="CB13" s="247" t="s">
        <v>100</v>
      </c>
      <c r="CC13" s="247" t="s">
        <v>100</v>
      </c>
      <c r="CD13" s="247" t="s">
        <v>100</v>
      </c>
      <c r="CE13" s="247" t="s">
        <v>100</v>
      </c>
      <c r="CF13" s="247" t="s">
        <v>100</v>
      </c>
      <c r="CG13" s="247" t="s">
        <v>100</v>
      </c>
      <c r="CH13" s="247" t="s">
        <v>100</v>
      </c>
      <c r="CI13" s="247" t="s">
        <v>100</v>
      </c>
      <c r="CJ13" s="247" t="s">
        <v>100</v>
      </c>
      <c r="CK13" s="247" t="s">
        <v>100</v>
      </c>
      <c r="CL13" s="247" t="s">
        <v>100</v>
      </c>
      <c r="CM13" s="247" t="s">
        <v>100</v>
      </c>
      <c r="CN13" s="247" t="s">
        <v>100</v>
      </c>
      <c r="CO13" s="247" t="s">
        <v>100</v>
      </c>
      <c r="CP13" s="247" t="s">
        <v>100</v>
      </c>
      <c r="CQ13" s="247" t="s">
        <v>100</v>
      </c>
      <c r="CR13" s="247" t="s">
        <v>100</v>
      </c>
      <c r="CS13" s="247" t="s">
        <v>100</v>
      </c>
      <c r="CT13" s="247" t="s">
        <v>100</v>
      </c>
      <c r="CU13" s="247" t="s">
        <v>100</v>
      </c>
      <c r="CV13" s="247" t="s">
        <v>100</v>
      </c>
      <c r="CW13" s="247" t="s">
        <v>100</v>
      </c>
      <c r="CX13" s="247" t="s">
        <v>100</v>
      </c>
      <c r="CY13" s="247" t="s">
        <v>100</v>
      </c>
      <c r="CZ13" s="248" t="s">
        <v>100</v>
      </c>
    </row>
    <row r="14" spans="1:104" ht="29.45" customHeight="1" x14ac:dyDescent="0.2">
      <c r="A14" s="48"/>
      <c r="B14" s="295" t="s">
        <v>501</v>
      </c>
      <c r="C14" s="296"/>
      <c r="D14" s="24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5"/>
    </row>
    <row r="15" spans="1:104" x14ac:dyDescent="0.2">
      <c r="A15" s="16" t="s">
        <v>589</v>
      </c>
      <c r="B15" s="9" t="s">
        <v>640</v>
      </c>
      <c r="C15" s="214" t="s">
        <v>652</v>
      </c>
      <c r="D15" s="134" t="s">
        <v>103</v>
      </c>
      <c r="E15" s="241"/>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42.75" x14ac:dyDescent="0.2">
      <c r="A16" s="16" t="s">
        <v>590</v>
      </c>
      <c r="B16" s="9" t="s">
        <v>245</v>
      </c>
      <c r="C16" s="29" t="s">
        <v>550</v>
      </c>
      <c r="D16" s="134" t="s">
        <v>2</v>
      </c>
      <c r="E16" s="241"/>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row>
    <row r="17" spans="1:104" ht="28.5" x14ac:dyDescent="0.2">
      <c r="A17" s="16" t="s">
        <v>591</v>
      </c>
      <c r="B17" s="9" t="s">
        <v>246</v>
      </c>
      <c r="C17" s="15" t="s">
        <v>248</v>
      </c>
      <c r="D17" s="134" t="s">
        <v>2</v>
      </c>
      <c r="E17" s="241"/>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row>
    <row r="18" spans="1:104" x14ac:dyDescent="0.2">
      <c r="A18" s="16" t="s">
        <v>592</v>
      </c>
      <c r="B18" s="9" t="s">
        <v>247</v>
      </c>
      <c r="C18" s="9" t="s">
        <v>249</v>
      </c>
      <c r="D18" s="134" t="s">
        <v>2</v>
      </c>
      <c r="E18" s="241"/>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row>
    <row r="19" spans="1:104" ht="28.5" x14ac:dyDescent="0.2">
      <c r="A19" s="16" t="s">
        <v>641</v>
      </c>
      <c r="B19" s="9" t="s">
        <v>251</v>
      </c>
      <c r="C19" s="9" t="s">
        <v>250</v>
      </c>
      <c r="D19" s="134" t="s">
        <v>68</v>
      </c>
      <c r="E19" s="24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row>
    <row r="20" spans="1:104" ht="28.5" x14ac:dyDescent="0.2">
      <c r="A20" s="16" t="s">
        <v>593</v>
      </c>
      <c r="B20" s="9" t="s">
        <v>120</v>
      </c>
      <c r="C20" s="9" t="s">
        <v>259</v>
      </c>
      <c r="D20" s="134" t="s">
        <v>103</v>
      </c>
      <c r="E20" s="243"/>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ht="42.75" x14ac:dyDescent="0.2">
      <c r="A21" s="16" t="s">
        <v>594</v>
      </c>
      <c r="B21" s="9" t="s">
        <v>563</v>
      </c>
      <c r="C21" s="9" t="s">
        <v>564</v>
      </c>
      <c r="D21" s="134" t="s">
        <v>2</v>
      </c>
      <c r="E21" s="241"/>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row>
    <row r="22" spans="1:104" ht="28.5" x14ac:dyDescent="0.2">
      <c r="A22" s="16" t="s">
        <v>595</v>
      </c>
      <c r="B22" s="9" t="s">
        <v>565</v>
      </c>
      <c r="C22" s="9" t="s">
        <v>258</v>
      </c>
      <c r="D22" s="134" t="s">
        <v>2</v>
      </c>
      <c r="E22" s="241"/>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row>
    <row r="23" spans="1:104" ht="42" customHeight="1" x14ac:dyDescent="0.3">
      <c r="A23" s="24" t="s">
        <v>648</v>
      </c>
      <c r="B23" s="24"/>
      <c r="D23" s="65"/>
    </row>
    <row r="24" spans="1:104" s="68" customFormat="1" ht="61.9" customHeight="1" x14ac:dyDescent="0.25">
      <c r="A24" s="303" t="s">
        <v>675</v>
      </c>
      <c r="B24" s="303"/>
      <c r="C24" s="303"/>
      <c r="D24" s="303"/>
    </row>
    <row r="25" spans="1:104" s="68" customFormat="1" ht="26.45" customHeight="1" x14ac:dyDescent="0.25">
      <c r="A25" s="88" t="s">
        <v>514</v>
      </c>
      <c r="B25" s="88"/>
      <c r="C25" s="62"/>
      <c r="D25" s="209"/>
    </row>
    <row r="26" spans="1:104" s="68" customFormat="1" ht="15" customHeight="1" x14ac:dyDescent="0.25">
      <c r="A26" s="267" t="s">
        <v>676</v>
      </c>
      <c r="B26" s="88"/>
      <c r="C26" s="62"/>
      <c r="D26" s="209"/>
    </row>
    <row r="27" spans="1:104" ht="23.45" customHeight="1" x14ac:dyDescent="0.2">
      <c r="A27" s="49" t="s">
        <v>0</v>
      </c>
      <c r="B27" s="47" t="s">
        <v>1</v>
      </c>
      <c r="C27" s="47" t="s">
        <v>5</v>
      </c>
      <c r="D27" s="59" t="s">
        <v>65</v>
      </c>
      <c r="E27" s="85"/>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row>
    <row r="28" spans="1:104" ht="22.15" customHeight="1" x14ac:dyDescent="0.3">
      <c r="A28" s="232"/>
      <c r="B28" s="233" t="s">
        <v>677</v>
      </c>
      <c r="C28" s="231"/>
      <c r="D28" s="67"/>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row>
    <row r="29" spans="1:104" ht="40.15" customHeight="1" x14ac:dyDescent="0.2">
      <c r="A29" s="48"/>
      <c r="B29" s="222" t="s">
        <v>275</v>
      </c>
      <c r="C29" s="15" t="s">
        <v>276</v>
      </c>
      <c r="D29" s="15" t="s">
        <v>243</v>
      </c>
      <c r="E29" s="210" t="s">
        <v>100</v>
      </c>
      <c r="F29" s="211" t="s">
        <v>100</v>
      </c>
      <c r="G29" s="211" t="s">
        <v>100</v>
      </c>
      <c r="H29" s="211" t="s">
        <v>100</v>
      </c>
      <c r="I29" s="211" t="s">
        <v>100</v>
      </c>
      <c r="J29" s="211" t="s">
        <v>100</v>
      </c>
      <c r="K29" s="211" t="s">
        <v>100</v>
      </c>
      <c r="L29" s="211" t="s">
        <v>100</v>
      </c>
      <c r="M29" s="211" t="s">
        <v>100</v>
      </c>
      <c r="N29" s="211" t="s">
        <v>100</v>
      </c>
      <c r="O29" s="211" t="s">
        <v>100</v>
      </c>
      <c r="P29" s="211" t="s">
        <v>100</v>
      </c>
      <c r="Q29" s="211" t="s">
        <v>100</v>
      </c>
      <c r="R29" s="211" t="s">
        <v>100</v>
      </c>
      <c r="S29" s="211" t="s">
        <v>100</v>
      </c>
      <c r="T29" s="211" t="s">
        <v>100</v>
      </c>
      <c r="U29" s="211" t="s">
        <v>100</v>
      </c>
      <c r="V29" s="211" t="s">
        <v>100</v>
      </c>
      <c r="W29" s="211" t="s">
        <v>100</v>
      </c>
      <c r="X29" s="211" t="s">
        <v>100</v>
      </c>
      <c r="Y29" s="211" t="s">
        <v>100</v>
      </c>
      <c r="Z29" s="211" t="s">
        <v>100</v>
      </c>
      <c r="AA29" s="211" t="s">
        <v>100</v>
      </c>
      <c r="AB29" s="211" t="s">
        <v>100</v>
      </c>
      <c r="AC29" s="211" t="s">
        <v>100</v>
      </c>
      <c r="AD29" s="211" t="s">
        <v>100</v>
      </c>
      <c r="AE29" s="211" t="s">
        <v>100</v>
      </c>
      <c r="AF29" s="211" t="s">
        <v>100</v>
      </c>
      <c r="AG29" s="211" t="s">
        <v>100</v>
      </c>
      <c r="AH29" s="211" t="s">
        <v>100</v>
      </c>
      <c r="AI29" s="211" t="s">
        <v>100</v>
      </c>
      <c r="AJ29" s="211" t="s">
        <v>100</v>
      </c>
      <c r="AK29" s="211" t="s">
        <v>100</v>
      </c>
      <c r="AL29" s="211" t="s">
        <v>100</v>
      </c>
      <c r="AM29" s="211" t="s">
        <v>100</v>
      </c>
      <c r="AN29" s="211" t="s">
        <v>100</v>
      </c>
      <c r="AO29" s="211" t="s">
        <v>100</v>
      </c>
      <c r="AP29" s="211" t="s">
        <v>100</v>
      </c>
      <c r="AQ29" s="211" t="s">
        <v>100</v>
      </c>
      <c r="AR29" s="211" t="s">
        <v>100</v>
      </c>
      <c r="AS29" s="211" t="s">
        <v>100</v>
      </c>
      <c r="AT29" s="211" t="s">
        <v>100</v>
      </c>
      <c r="AU29" s="211" t="s">
        <v>100</v>
      </c>
      <c r="AV29" s="211" t="s">
        <v>100</v>
      </c>
      <c r="AW29" s="211" t="s">
        <v>100</v>
      </c>
      <c r="AX29" s="211" t="s">
        <v>100</v>
      </c>
      <c r="AY29" s="211" t="s">
        <v>100</v>
      </c>
      <c r="AZ29" s="211" t="s">
        <v>100</v>
      </c>
      <c r="BA29" s="211" t="s">
        <v>100</v>
      </c>
      <c r="BB29" s="211" t="s">
        <v>100</v>
      </c>
      <c r="BC29" s="211" t="s">
        <v>100</v>
      </c>
      <c r="BD29" s="211" t="s">
        <v>100</v>
      </c>
      <c r="BE29" s="211" t="s">
        <v>100</v>
      </c>
      <c r="BF29" s="211" t="s">
        <v>100</v>
      </c>
      <c r="BG29" s="211" t="s">
        <v>100</v>
      </c>
      <c r="BH29" s="211" t="s">
        <v>100</v>
      </c>
      <c r="BI29" s="211" t="s">
        <v>100</v>
      </c>
      <c r="BJ29" s="211" t="s">
        <v>100</v>
      </c>
      <c r="BK29" s="211" t="s">
        <v>100</v>
      </c>
      <c r="BL29" s="211" t="s">
        <v>100</v>
      </c>
      <c r="BM29" s="211" t="s">
        <v>100</v>
      </c>
      <c r="BN29" s="211" t="s">
        <v>100</v>
      </c>
      <c r="BO29" s="211" t="s">
        <v>100</v>
      </c>
      <c r="BP29" s="211" t="s">
        <v>100</v>
      </c>
      <c r="BQ29" s="211" t="s">
        <v>100</v>
      </c>
      <c r="BR29" s="211" t="s">
        <v>100</v>
      </c>
      <c r="BS29" s="211" t="s">
        <v>100</v>
      </c>
      <c r="BT29" s="211" t="s">
        <v>100</v>
      </c>
      <c r="BU29" s="211" t="s">
        <v>100</v>
      </c>
      <c r="BV29" s="211" t="s">
        <v>100</v>
      </c>
      <c r="BW29" s="211" t="s">
        <v>100</v>
      </c>
      <c r="BX29" s="211" t="s">
        <v>100</v>
      </c>
      <c r="BY29" s="211" t="s">
        <v>100</v>
      </c>
      <c r="BZ29" s="211" t="s">
        <v>100</v>
      </c>
      <c r="CA29" s="211" t="s">
        <v>100</v>
      </c>
      <c r="CB29" s="211" t="s">
        <v>100</v>
      </c>
      <c r="CC29" s="211" t="s">
        <v>100</v>
      </c>
      <c r="CD29" s="211" t="s">
        <v>100</v>
      </c>
      <c r="CE29" s="211" t="s">
        <v>100</v>
      </c>
      <c r="CF29" s="211" t="s">
        <v>100</v>
      </c>
      <c r="CG29" s="211" t="s">
        <v>100</v>
      </c>
      <c r="CH29" s="211" t="s">
        <v>100</v>
      </c>
      <c r="CI29" s="211" t="s">
        <v>100</v>
      </c>
      <c r="CJ29" s="211" t="s">
        <v>100</v>
      </c>
      <c r="CK29" s="211" t="s">
        <v>100</v>
      </c>
      <c r="CL29" s="211" t="s">
        <v>100</v>
      </c>
      <c r="CM29" s="211" t="s">
        <v>100</v>
      </c>
      <c r="CN29" s="211" t="s">
        <v>100</v>
      </c>
      <c r="CO29" s="211" t="s">
        <v>100</v>
      </c>
      <c r="CP29" s="211" t="s">
        <v>100</v>
      </c>
      <c r="CQ29" s="211" t="s">
        <v>100</v>
      </c>
      <c r="CR29" s="211" t="s">
        <v>100</v>
      </c>
      <c r="CS29" s="211" t="s">
        <v>100</v>
      </c>
      <c r="CT29" s="211" t="s">
        <v>100</v>
      </c>
      <c r="CU29" s="211" t="s">
        <v>100</v>
      </c>
      <c r="CV29" s="211" t="s">
        <v>100</v>
      </c>
      <c r="CW29" s="211" t="s">
        <v>100</v>
      </c>
      <c r="CX29" s="211" t="s">
        <v>100</v>
      </c>
      <c r="CY29" s="211" t="s">
        <v>100</v>
      </c>
      <c r="CZ29" s="211" t="s">
        <v>100</v>
      </c>
    </row>
    <row r="30" spans="1:104" x14ac:dyDescent="0.2">
      <c r="A30" s="16" t="s">
        <v>628</v>
      </c>
      <c r="B30" s="9" t="s">
        <v>180</v>
      </c>
      <c r="C30" s="15" t="s">
        <v>253</v>
      </c>
      <c r="D30" s="15" t="s">
        <v>2</v>
      </c>
      <c r="E30" s="86" t="s">
        <v>178</v>
      </c>
      <c r="F30" s="63" t="s">
        <v>178</v>
      </c>
      <c r="G30" s="63" t="s">
        <v>178</v>
      </c>
      <c r="H30" s="63" t="s">
        <v>178</v>
      </c>
      <c r="I30" s="63" t="s">
        <v>178</v>
      </c>
      <c r="J30" s="63" t="s">
        <v>178</v>
      </c>
      <c r="K30" s="63" t="s">
        <v>178</v>
      </c>
      <c r="L30" s="63" t="s">
        <v>178</v>
      </c>
      <c r="M30" s="63" t="s">
        <v>178</v>
      </c>
      <c r="N30" s="63" t="s">
        <v>178</v>
      </c>
      <c r="O30" s="63" t="s">
        <v>178</v>
      </c>
      <c r="P30" s="63" t="s">
        <v>178</v>
      </c>
      <c r="Q30" s="63" t="s">
        <v>178</v>
      </c>
      <c r="R30" s="63" t="s">
        <v>178</v>
      </c>
      <c r="S30" s="63" t="s">
        <v>178</v>
      </c>
      <c r="T30" s="63" t="s">
        <v>178</v>
      </c>
      <c r="U30" s="63" t="s">
        <v>178</v>
      </c>
      <c r="V30" s="63" t="s">
        <v>178</v>
      </c>
      <c r="W30" s="63" t="s">
        <v>178</v>
      </c>
      <c r="X30" s="63" t="s">
        <v>178</v>
      </c>
      <c r="Y30" s="63" t="s">
        <v>178</v>
      </c>
      <c r="Z30" s="63" t="s">
        <v>178</v>
      </c>
      <c r="AA30" s="63" t="s">
        <v>178</v>
      </c>
      <c r="AB30" s="63" t="s">
        <v>178</v>
      </c>
      <c r="AC30" s="63" t="s">
        <v>178</v>
      </c>
      <c r="AD30" s="63" t="s">
        <v>178</v>
      </c>
      <c r="AE30" s="63" t="s">
        <v>178</v>
      </c>
      <c r="AF30" s="63" t="s">
        <v>178</v>
      </c>
      <c r="AG30" s="63" t="s">
        <v>178</v>
      </c>
      <c r="AH30" s="63" t="s">
        <v>178</v>
      </c>
      <c r="AI30" s="63" t="s">
        <v>178</v>
      </c>
      <c r="AJ30" s="63" t="s">
        <v>178</v>
      </c>
      <c r="AK30" s="63" t="s">
        <v>178</v>
      </c>
      <c r="AL30" s="63" t="s">
        <v>178</v>
      </c>
      <c r="AM30" s="63" t="s">
        <v>178</v>
      </c>
      <c r="AN30" s="63" t="s">
        <v>178</v>
      </c>
      <c r="AO30" s="63" t="s">
        <v>178</v>
      </c>
      <c r="AP30" s="63" t="s">
        <v>178</v>
      </c>
      <c r="AQ30" s="63" t="s">
        <v>178</v>
      </c>
      <c r="AR30" s="63" t="s">
        <v>178</v>
      </c>
      <c r="AS30" s="63" t="s">
        <v>178</v>
      </c>
      <c r="AT30" s="63" t="s">
        <v>178</v>
      </c>
      <c r="AU30" s="63" t="s">
        <v>178</v>
      </c>
      <c r="AV30" s="63" t="s">
        <v>178</v>
      </c>
      <c r="AW30" s="63" t="s">
        <v>178</v>
      </c>
      <c r="AX30" s="63" t="s">
        <v>178</v>
      </c>
      <c r="AY30" s="63" t="s">
        <v>178</v>
      </c>
      <c r="AZ30" s="63" t="s">
        <v>178</v>
      </c>
      <c r="BA30" s="63" t="s">
        <v>178</v>
      </c>
      <c r="BB30" s="63" t="s">
        <v>178</v>
      </c>
      <c r="BC30" s="63" t="s">
        <v>178</v>
      </c>
      <c r="BD30" s="63" t="s">
        <v>178</v>
      </c>
      <c r="BE30" s="63" t="s">
        <v>178</v>
      </c>
      <c r="BF30" s="63" t="s">
        <v>178</v>
      </c>
      <c r="BG30" s="63" t="s">
        <v>178</v>
      </c>
      <c r="BH30" s="63" t="s">
        <v>178</v>
      </c>
      <c r="BI30" s="63" t="s">
        <v>178</v>
      </c>
      <c r="BJ30" s="63" t="s">
        <v>178</v>
      </c>
      <c r="BK30" s="63" t="s">
        <v>178</v>
      </c>
      <c r="BL30" s="63" t="s">
        <v>178</v>
      </c>
      <c r="BM30" s="63" t="s">
        <v>178</v>
      </c>
      <c r="BN30" s="63" t="s">
        <v>178</v>
      </c>
      <c r="BO30" s="63" t="s">
        <v>178</v>
      </c>
      <c r="BP30" s="63" t="s">
        <v>178</v>
      </c>
      <c r="BQ30" s="63" t="s">
        <v>178</v>
      </c>
      <c r="BR30" s="63" t="s">
        <v>178</v>
      </c>
      <c r="BS30" s="63" t="s">
        <v>178</v>
      </c>
      <c r="BT30" s="63" t="s">
        <v>178</v>
      </c>
      <c r="BU30" s="63" t="s">
        <v>178</v>
      </c>
      <c r="BV30" s="63" t="s">
        <v>178</v>
      </c>
      <c r="BW30" s="63" t="s">
        <v>178</v>
      </c>
      <c r="BX30" s="63" t="s">
        <v>178</v>
      </c>
      <c r="BY30" s="63" t="s">
        <v>178</v>
      </c>
      <c r="BZ30" s="63" t="s">
        <v>178</v>
      </c>
      <c r="CA30" s="63" t="s">
        <v>178</v>
      </c>
      <c r="CB30" s="63" t="s">
        <v>178</v>
      </c>
      <c r="CC30" s="63" t="s">
        <v>178</v>
      </c>
      <c r="CD30" s="63" t="s">
        <v>178</v>
      </c>
      <c r="CE30" s="63" t="s">
        <v>178</v>
      </c>
      <c r="CF30" s="63" t="s">
        <v>178</v>
      </c>
      <c r="CG30" s="63" t="s">
        <v>178</v>
      </c>
      <c r="CH30" s="63" t="s">
        <v>178</v>
      </c>
      <c r="CI30" s="63" t="s">
        <v>178</v>
      </c>
      <c r="CJ30" s="63" t="s">
        <v>178</v>
      </c>
      <c r="CK30" s="63" t="s">
        <v>178</v>
      </c>
      <c r="CL30" s="63" t="s">
        <v>178</v>
      </c>
      <c r="CM30" s="63" t="s">
        <v>178</v>
      </c>
      <c r="CN30" s="63" t="s">
        <v>178</v>
      </c>
      <c r="CO30" s="63" t="s">
        <v>178</v>
      </c>
      <c r="CP30" s="63" t="s">
        <v>178</v>
      </c>
      <c r="CQ30" s="63" t="s">
        <v>178</v>
      </c>
      <c r="CR30" s="63" t="s">
        <v>178</v>
      </c>
      <c r="CS30" s="63" t="s">
        <v>178</v>
      </c>
      <c r="CT30" s="63" t="s">
        <v>178</v>
      </c>
      <c r="CU30" s="63" t="s">
        <v>178</v>
      </c>
      <c r="CV30" s="63" t="s">
        <v>178</v>
      </c>
      <c r="CW30" s="63" t="s">
        <v>178</v>
      </c>
      <c r="CX30" s="63" t="s">
        <v>178</v>
      </c>
      <c r="CY30" s="63" t="s">
        <v>178</v>
      </c>
      <c r="CZ30" s="63" t="s">
        <v>178</v>
      </c>
    </row>
    <row r="31" spans="1:104" x14ac:dyDescent="0.2">
      <c r="A31" s="16" t="s">
        <v>629</v>
      </c>
      <c r="B31" s="9" t="s">
        <v>181</v>
      </c>
      <c r="C31" s="15" t="s">
        <v>253</v>
      </c>
      <c r="D31" s="15" t="s">
        <v>2</v>
      </c>
      <c r="E31" s="86" t="s">
        <v>178</v>
      </c>
      <c r="F31" s="63" t="s">
        <v>178</v>
      </c>
      <c r="G31" s="63" t="s">
        <v>178</v>
      </c>
      <c r="H31" s="63" t="s">
        <v>178</v>
      </c>
      <c r="I31" s="63" t="s">
        <v>178</v>
      </c>
      <c r="J31" s="63" t="s">
        <v>178</v>
      </c>
      <c r="K31" s="63" t="s">
        <v>178</v>
      </c>
      <c r="L31" s="63" t="s">
        <v>178</v>
      </c>
      <c r="M31" s="63" t="s">
        <v>178</v>
      </c>
      <c r="N31" s="63" t="s">
        <v>178</v>
      </c>
      <c r="O31" s="63" t="s">
        <v>178</v>
      </c>
      <c r="P31" s="63" t="s">
        <v>178</v>
      </c>
      <c r="Q31" s="63" t="s">
        <v>178</v>
      </c>
      <c r="R31" s="63" t="s">
        <v>178</v>
      </c>
      <c r="S31" s="63" t="s">
        <v>178</v>
      </c>
      <c r="T31" s="63" t="s">
        <v>178</v>
      </c>
      <c r="U31" s="63" t="s">
        <v>178</v>
      </c>
      <c r="V31" s="63" t="s">
        <v>178</v>
      </c>
      <c r="W31" s="63" t="s">
        <v>178</v>
      </c>
      <c r="X31" s="63" t="s">
        <v>178</v>
      </c>
      <c r="Y31" s="63" t="s">
        <v>178</v>
      </c>
      <c r="Z31" s="63" t="s">
        <v>178</v>
      </c>
      <c r="AA31" s="63" t="s">
        <v>178</v>
      </c>
      <c r="AB31" s="63" t="s">
        <v>178</v>
      </c>
      <c r="AC31" s="63" t="s">
        <v>178</v>
      </c>
      <c r="AD31" s="63" t="s">
        <v>178</v>
      </c>
      <c r="AE31" s="63" t="s">
        <v>178</v>
      </c>
      <c r="AF31" s="63" t="s">
        <v>178</v>
      </c>
      <c r="AG31" s="63" t="s">
        <v>178</v>
      </c>
      <c r="AH31" s="63" t="s">
        <v>178</v>
      </c>
      <c r="AI31" s="63" t="s">
        <v>178</v>
      </c>
      <c r="AJ31" s="63" t="s">
        <v>178</v>
      </c>
      <c r="AK31" s="63" t="s">
        <v>178</v>
      </c>
      <c r="AL31" s="63" t="s">
        <v>178</v>
      </c>
      <c r="AM31" s="63" t="s">
        <v>178</v>
      </c>
      <c r="AN31" s="63" t="s">
        <v>178</v>
      </c>
      <c r="AO31" s="63" t="s">
        <v>178</v>
      </c>
      <c r="AP31" s="63" t="s">
        <v>178</v>
      </c>
      <c r="AQ31" s="63" t="s">
        <v>178</v>
      </c>
      <c r="AR31" s="63" t="s">
        <v>178</v>
      </c>
      <c r="AS31" s="63" t="s">
        <v>178</v>
      </c>
      <c r="AT31" s="63" t="s">
        <v>178</v>
      </c>
      <c r="AU31" s="63" t="s">
        <v>178</v>
      </c>
      <c r="AV31" s="63" t="s">
        <v>178</v>
      </c>
      <c r="AW31" s="63" t="s">
        <v>178</v>
      </c>
      <c r="AX31" s="63" t="s">
        <v>178</v>
      </c>
      <c r="AY31" s="63" t="s">
        <v>178</v>
      </c>
      <c r="AZ31" s="63" t="s">
        <v>178</v>
      </c>
      <c r="BA31" s="63" t="s">
        <v>178</v>
      </c>
      <c r="BB31" s="63" t="s">
        <v>178</v>
      </c>
      <c r="BC31" s="63" t="s">
        <v>178</v>
      </c>
      <c r="BD31" s="63" t="s">
        <v>178</v>
      </c>
      <c r="BE31" s="63" t="s">
        <v>178</v>
      </c>
      <c r="BF31" s="63" t="s">
        <v>178</v>
      </c>
      <c r="BG31" s="63" t="s">
        <v>178</v>
      </c>
      <c r="BH31" s="63" t="s">
        <v>178</v>
      </c>
      <c r="BI31" s="63" t="s">
        <v>178</v>
      </c>
      <c r="BJ31" s="63" t="s">
        <v>178</v>
      </c>
      <c r="BK31" s="63" t="s">
        <v>178</v>
      </c>
      <c r="BL31" s="63" t="s">
        <v>178</v>
      </c>
      <c r="BM31" s="63" t="s">
        <v>178</v>
      </c>
      <c r="BN31" s="63" t="s">
        <v>178</v>
      </c>
      <c r="BO31" s="63" t="s">
        <v>178</v>
      </c>
      <c r="BP31" s="63" t="s">
        <v>178</v>
      </c>
      <c r="BQ31" s="63" t="s">
        <v>178</v>
      </c>
      <c r="BR31" s="63" t="s">
        <v>178</v>
      </c>
      <c r="BS31" s="63" t="s">
        <v>178</v>
      </c>
      <c r="BT31" s="63" t="s">
        <v>178</v>
      </c>
      <c r="BU31" s="63" t="s">
        <v>178</v>
      </c>
      <c r="BV31" s="63" t="s">
        <v>178</v>
      </c>
      <c r="BW31" s="63" t="s">
        <v>178</v>
      </c>
      <c r="BX31" s="63" t="s">
        <v>178</v>
      </c>
      <c r="BY31" s="63" t="s">
        <v>178</v>
      </c>
      <c r="BZ31" s="63" t="s">
        <v>178</v>
      </c>
      <c r="CA31" s="63" t="s">
        <v>178</v>
      </c>
      <c r="CB31" s="63" t="s">
        <v>178</v>
      </c>
      <c r="CC31" s="63" t="s">
        <v>178</v>
      </c>
      <c r="CD31" s="63" t="s">
        <v>178</v>
      </c>
      <c r="CE31" s="63" t="s">
        <v>178</v>
      </c>
      <c r="CF31" s="63" t="s">
        <v>178</v>
      </c>
      <c r="CG31" s="63" t="s">
        <v>178</v>
      </c>
      <c r="CH31" s="63" t="s">
        <v>178</v>
      </c>
      <c r="CI31" s="63" t="s">
        <v>178</v>
      </c>
      <c r="CJ31" s="63" t="s">
        <v>178</v>
      </c>
      <c r="CK31" s="63" t="s">
        <v>178</v>
      </c>
      <c r="CL31" s="63" t="s">
        <v>178</v>
      </c>
      <c r="CM31" s="63" t="s">
        <v>178</v>
      </c>
      <c r="CN31" s="63" t="s">
        <v>178</v>
      </c>
      <c r="CO31" s="63" t="s">
        <v>178</v>
      </c>
      <c r="CP31" s="63" t="s">
        <v>178</v>
      </c>
      <c r="CQ31" s="63" t="s">
        <v>178</v>
      </c>
      <c r="CR31" s="63" t="s">
        <v>178</v>
      </c>
      <c r="CS31" s="63" t="s">
        <v>178</v>
      </c>
      <c r="CT31" s="63" t="s">
        <v>178</v>
      </c>
      <c r="CU31" s="63" t="s">
        <v>178</v>
      </c>
      <c r="CV31" s="63" t="s">
        <v>178</v>
      </c>
      <c r="CW31" s="63" t="s">
        <v>178</v>
      </c>
      <c r="CX31" s="63" t="s">
        <v>178</v>
      </c>
      <c r="CY31" s="63" t="s">
        <v>178</v>
      </c>
      <c r="CZ31" s="63" t="s">
        <v>178</v>
      </c>
    </row>
    <row r="32" spans="1:104" x14ac:dyDescent="0.2">
      <c r="A32" s="16" t="s">
        <v>630</v>
      </c>
      <c r="B32" s="9" t="s">
        <v>182</v>
      </c>
      <c r="C32" s="15" t="s">
        <v>253</v>
      </c>
      <c r="D32" s="15" t="s">
        <v>2</v>
      </c>
      <c r="E32" s="86" t="s">
        <v>178</v>
      </c>
      <c r="F32" s="63" t="s">
        <v>178</v>
      </c>
      <c r="G32" s="63" t="s">
        <v>178</v>
      </c>
      <c r="H32" s="63" t="s">
        <v>178</v>
      </c>
      <c r="I32" s="63" t="s">
        <v>178</v>
      </c>
      <c r="J32" s="63" t="s">
        <v>178</v>
      </c>
      <c r="K32" s="63" t="s">
        <v>178</v>
      </c>
      <c r="L32" s="63" t="s">
        <v>178</v>
      </c>
      <c r="M32" s="63" t="s">
        <v>178</v>
      </c>
      <c r="N32" s="63" t="s">
        <v>178</v>
      </c>
      <c r="O32" s="63" t="s">
        <v>178</v>
      </c>
      <c r="P32" s="63" t="s">
        <v>178</v>
      </c>
      <c r="Q32" s="63" t="s">
        <v>178</v>
      </c>
      <c r="R32" s="63" t="s">
        <v>178</v>
      </c>
      <c r="S32" s="63" t="s">
        <v>178</v>
      </c>
      <c r="T32" s="63" t="s">
        <v>178</v>
      </c>
      <c r="U32" s="63" t="s">
        <v>178</v>
      </c>
      <c r="V32" s="63" t="s">
        <v>178</v>
      </c>
      <c r="W32" s="63" t="s">
        <v>178</v>
      </c>
      <c r="X32" s="63" t="s">
        <v>178</v>
      </c>
      <c r="Y32" s="63" t="s">
        <v>178</v>
      </c>
      <c r="Z32" s="63" t="s">
        <v>178</v>
      </c>
      <c r="AA32" s="63" t="s">
        <v>178</v>
      </c>
      <c r="AB32" s="63" t="s">
        <v>178</v>
      </c>
      <c r="AC32" s="63" t="s">
        <v>178</v>
      </c>
      <c r="AD32" s="63" t="s">
        <v>178</v>
      </c>
      <c r="AE32" s="63" t="s">
        <v>178</v>
      </c>
      <c r="AF32" s="63" t="s">
        <v>178</v>
      </c>
      <c r="AG32" s="63" t="s">
        <v>178</v>
      </c>
      <c r="AH32" s="63" t="s">
        <v>178</v>
      </c>
      <c r="AI32" s="63" t="s">
        <v>178</v>
      </c>
      <c r="AJ32" s="63" t="s">
        <v>178</v>
      </c>
      <c r="AK32" s="63" t="s">
        <v>178</v>
      </c>
      <c r="AL32" s="63" t="s">
        <v>178</v>
      </c>
      <c r="AM32" s="63" t="s">
        <v>178</v>
      </c>
      <c r="AN32" s="63" t="s">
        <v>178</v>
      </c>
      <c r="AO32" s="63" t="s">
        <v>178</v>
      </c>
      <c r="AP32" s="63" t="s">
        <v>178</v>
      </c>
      <c r="AQ32" s="63" t="s">
        <v>178</v>
      </c>
      <c r="AR32" s="63" t="s">
        <v>178</v>
      </c>
      <c r="AS32" s="63" t="s">
        <v>178</v>
      </c>
      <c r="AT32" s="63" t="s">
        <v>178</v>
      </c>
      <c r="AU32" s="63" t="s">
        <v>178</v>
      </c>
      <c r="AV32" s="63" t="s">
        <v>178</v>
      </c>
      <c r="AW32" s="63" t="s">
        <v>178</v>
      </c>
      <c r="AX32" s="63" t="s">
        <v>178</v>
      </c>
      <c r="AY32" s="63" t="s">
        <v>178</v>
      </c>
      <c r="AZ32" s="63" t="s">
        <v>178</v>
      </c>
      <c r="BA32" s="63" t="s">
        <v>178</v>
      </c>
      <c r="BB32" s="63" t="s">
        <v>178</v>
      </c>
      <c r="BC32" s="63" t="s">
        <v>178</v>
      </c>
      <c r="BD32" s="63" t="s">
        <v>178</v>
      </c>
      <c r="BE32" s="63" t="s">
        <v>178</v>
      </c>
      <c r="BF32" s="63" t="s">
        <v>178</v>
      </c>
      <c r="BG32" s="63" t="s">
        <v>178</v>
      </c>
      <c r="BH32" s="63" t="s">
        <v>178</v>
      </c>
      <c r="BI32" s="63" t="s">
        <v>178</v>
      </c>
      <c r="BJ32" s="63" t="s">
        <v>178</v>
      </c>
      <c r="BK32" s="63" t="s">
        <v>178</v>
      </c>
      <c r="BL32" s="63" t="s">
        <v>178</v>
      </c>
      <c r="BM32" s="63" t="s">
        <v>178</v>
      </c>
      <c r="BN32" s="63" t="s">
        <v>178</v>
      </c>
      <c r="BO32" s="63" t="s">
        <v>178</v>
      </c>
      <c r="BP32" s="63" t="s">
        <v>178</v>
      </c>
      <c r="BQ32" s="63" t="s">
        <v>178</v>
      </c>
      <c r="BR32" s="63" t="s">
        <v>178</v>
      </c>
      <c r="BS32" s="63" t="s">
        <v>178</v>
      </c>
      <c r="BT32" s="63" t="s">
        <v>178</v>
      </c>
      <c r="BU32" s="63" t="s">
        <v>178</v>
      </c>
      <c r="BV32" s="63" t="s">
        <v>178</v>
      </c>
      <c r="BW32" s="63" t="s">
        <v>178</v>
      </c>
      <c r="BX32" s="63" t="s">
        <v>178</v>
      </c>
      <c r="BY32" s="63" t="s">
        <v>178</v>
      </c>
      <c r="BZ32" s="63" t="s">
        <v>178</v>
      </c>
      <c r="CA32" s="63" t="s">
        <v>178</v>
      </c>
      <c r="CB32" s="63" t="s">
        <v>178</v>
      </c>
      <c r="CC32" s="63" t="s">
        <v>178</v>
      </c>
      <c r="CD32" s="63" t="s">
        <v>178</v>
      </c>
      <c r="CE32" s="63" t="s">
        <v>178</v>
      </c>
      <c r="CF32" s="63" t="s">
        <v>178</v>
      </c>
      <c r="CG32" s="63" t="s">
        <v>178</v>
      </c>
      <c r="CH32" s="63" t="s">
        <v>178</v>
      </c>
      <c r="CI32" s="63" t="s">
        <v>178</v>
      </c>
      <c r="CJ32" s="63" t="s">
        <v>178</v>
      </c>
      <c r="CK32" s="63" t="s">
        <v>178</v>
      </c>
      <c r="CL32" s="63" t="s">
        <v>178</v>
      </c>
      <c r="CM32" s="63" t="s">
        <v>178</v>
      </c>
      <c r="CN32" s="63" t="s">
        <v>178</v>
      </c>
      <c r="CO32" s="63" t="s">
        <v>178</v>
      </c>
      <c r="CP32" s="63" t="s">
        <v>178</v>
      </c>
      <c r="CQ32" s="63" t="s">
        <v>178</v>
      </c>
      <c r="CR32" s="63" t="s">
        <v>178</v>
      </c>
      <c r="CS32" s="63" t="s">
        <v>178</v>
      </c>
      <c r="CT32" s="63" t="s">
        <v>178</v>
      </c>
      <c r="CU32" s="63" t="s">
        <v>178</v>
      </c>
      <c r="CV32" s="63" t="s">
        <v>178</v>
      </c>
      <c r="CW32" s="63" t="s">
        <v>178</v>
      </c>
      <c r="CX32" s="63" t="s">
        <v>178</v>
      </c>
      <c r="CY32" s="63" t="s">
        <v>178</v>
      </c>
      <c r="CZ32" s="63" t="s">
        <v>178</v>
      </c>
    </row>
    <row r="33" spans="1:104" x14ac:dyDescent="0.2">
      <c r="A33" s="16" t="s">
        <v>631</v>
      </c>
      <c r="B33" s="9" t="s">
        <v>183</v>
      </c>
      <c r="C33" s="15" t="s">
        <v>253</v>
      </c>
      <c r="D33" s="15" t="s">
        <v>2</v>
      </c>
      <c r="E33" s="86" t="s">
        <v>178</v>
      </c>
      <c r="F33" s="63" t="s">
        <v>178</v>
      </c>
      <c r="G33" s="63" t="s">
        <v>178</v>
      </c>
      <c r="H33" s="63" t="s">
        <v>178</v>
      </c>
      <c r="I33" s="63" t="s">
        <v>178</v>
      </c>
      <c r="J33" s="63" t="s">
        <v>178</v>
      </c>
      <c r="K33" s="63" t="s">
        <v>178</v>
      </c>
      <c r="L33" s="63" t="s">
        <v>178</v>
      </c>
      <c r="M33" s="63" t="s">
        <v>178</v>
      </c>
      <c r="N33" s="63" t="s">
        <v>178</v>
      </c>
      <c r="O33" s="63" t="s">
        <v>178</v>
      </c>
      <c r="P33" s="63" t="s">
        <v>178</v>
      </c>
      <c r="Q33" s="63" t="s">
        <v>178</v>
      </c>
      <c r="R33" s="63" t="s">
        <v>178</v>
      </c>
      <c r="S33" s="63" t="s">
        <v>178</v>
      </c>
      <c r="T33" s="63" t="s">
        <v>178</v>
      </c>
      <c r="U33" s="63" t="s">
        <v>178</v>
      </c>
      <c r="V33" s="63" t="s">
        <v>178</v>
      </c>
      <c r="W33" s="63" t="s">
        <v>178</v>
      </c>
      <c r="X33" s="63" t="s">
        <v>178</v>
      </c>
      <c r="Y33" s="63" t="s">
        <v>178</v>
      </c>
      <c r="Z33" s="63" t="s">
        <v>178</v>
      </c>
      <c r="AA33" s="63" t="s">
        <v>178</v>
      </c>
      <c r="AB33" s="63" t="s">
        <v>178</v>
      </c>
      <c r="AC33" s="63" t="s">
        <v>178</v>
      </c>
      <c r="AD33" s="63" t="s">
        <v>178</v>
      </c>
      <c r="AE33" s="63" t="s">
        <v>178</v>
      </c>
      <c r="AF33" s="63" t="s">
        <v>178</v>
      </c>
      <c r="AG33" s="63" t="s">
        <v>178</v>
      </c>
      <c r="AH33" s="63" t="s">
        <v>178</v>
      </c>
      <c r="AI33" s="63" t="s">
        <v>178</v>
      </c>
      <c r="AJ33" s="63" t="s">
        <v>178</v>
      </c>
      <c r="AK33" s="63" t="s">
        <v>178</v>
      </c>
      <c r="AL33" s="63" t="s">
        <v>178</v>
      </c>
      <c r="AM33" s="63" t="s">
        <v>178</v>
      </c>
      <c r="AN33" s="63" t="s">
        <v>178</v>
      </c>
      <c r="AO33" s="63" t="s">
        <v>178</v>
      </c>
      <c r="AP33" s="63" t="s">
        <v>178</v>
      </c>
      <c r="AQ33" s="63" t="s">
        <v>178</v>
      </c>
      <c r="AR33" s="63" t="s">
        <v>178</v>
      </c>
      <c r="AS33" s="63" t="s">
        <v>178</v>
      </c>
      <c r="AT33" s="63" t="s">
        <v>178</v>
      </c>
      <c r="AU33" s="63" t="s">
        <v>178</v>
      </c>
      <c r="AV33" s="63" t="s">
        <v>178</v>
      </c>
      <c r="AW33" s="63" t="s">
        <v>178</v>
      </c>
      <c r="AX33" s="63" t="s">
        <v>178</v>
      </c>
      <c r="AY33" s="63" t="s">
        <v>178</v>
      </c>
      <c r="AZ33" s="63" t="s">
        <v>178</v>
      </c>
      <c r="BA33" s="63" t="s">
        <v>178</v>
      </c>
      <c r="BB33" s="63" t="s">
        <v>178</v>
      </c>
      <c r="BC33" s="63" t="s">
        <v>178</v>
      </c>
      <c r="BD33" s="63" t="s">
        <v>178</v>
      </c>
      <c r="BE33" s="63" t="s">
        <v>178</v>
      </c>
      <c r="BF33" s="63" t="s">
        <v>178</v>
      </c>
      <c r="BG33" s="63" t="s">
        <v>178</v>
      </c>
      <c r="BH33" s="63" t="s">
        <v>178</v>
      </c>
      <c r="BI33" s="63" t="s">
        <v>178</v>
      </c>
      <c r="BJ33" s="63" t="s">
        <v>178</v>
      </c>
      <c r="BK33" s="63" t="s">
        <v>178</v>
      </c>
      <c r="BL33" s="63" t="s">
        <v>178</v>
      </c>
      <c r="BM33" s="63" t="s">
        <v>178</v>
      </c>
      <c r="BN33" s="63" t="s">
        <v>178</v>
      </c>
      <c r="BO33" s="63" t="s">
        <v>178</v>
      </c>
      <c r="BP33" s="63" t="s">
        <v>178</v>
      </c>
      <c r="BQ33" s="63" t="s">
        <v>178</v>
      </c>
      <c r="BR33" s="63" t="s">
        <v>178</v>
      </c>
      <c r="BS33" s="63" t="s">
        <v>178</v>
      </c>
      <c r="BT33" s="63" t="s">
        <v>178</v>
      </c>
      <c r="BU33" s="63" t="s">
        <v>178</v>
      </c>
      <c r="BV33" s="63" t="s">
        <v>178</v>
      </c>
      <c r="BW33" s="63" t="s">
        <v>178</v>
      </c>
      <c r="BX33" s="63" t="s">
        <v>178</v>
      </c>
      <c r="BY33" s="63" t="s">
        <v>178</v>
      </c>
      <c r="BZ33" s="63" t="s">
        <v>178</v>
      </c>
      <c r="CA33" s="63" t="s">
        <v>178</v>
      </c>
      <c r="CB33" s="63" t="s">
        <v>178</v>
      </c>
      <c r="CC33" s="63" t="s">
        <v>178</v>
      </c>
      <c r="CD33" s="63" t="s">
        <v>178</v>
      </c>
      <c r="CE33" s="63" t="s">
        <v>178</v>
      </c>
      <c r="CF33" s="63" t="s">
        <v>178</v>
      </c>
      <c r="CG33" s="63" t="s">
        <v>178</v>
      </c>
      <c r="CH33" s="63" t="s">
        <v>178</v>
      </c>
      <c r="CI33" s="63" t="s">
        <v>178</v>
      </c>
      <c r="CJ33" s="63" t="s">
        <v>178</v>
      </c>
      <c r="CK33" s="63" t="s">
        <v>178</v>
      </c>
      <c r="CL33" s="63" t="s">
        <v>178</v>
      </c>
      <c r="CM33" s="63" t="s">
        <v>178</v>
      </c>
      <c r="CN33" s="63" t="s">
        <v>178</v>
      </c>
      <c r="CO33" s="63" t="s">
        <v>178</v>
      </c>
      <c r="CP33" s="63" t="s">
        <v>178</v>
      </c>
      <c r="CQ33" s="63" t="s">
        <v>178</v>
      </c>
      <c r="CR33" s="63" t="s">
        <v>178</v>
      </c>
      <c r="CS33" s="63" t="s">
        <v>178</v>
      </c>
      <c r="CT33" s="63" t="s">
        <v>178</v>
      </c>
      <c r="CU33" s="63" t="s">
        <v>178</v>
      </c>
      <c r="CV33" s="63" t="s">
        <v>178</v>
      </c>
      <c r="CW33" s="63" t="s">
        <v>178</v>
      </c>
      <c r="CX33" s="63" t="s">
        <v>178</v>
      </c>
      <c r="CY33" s="63" t="s">
        <v>178</v>
      </c>
      <c r="CZ33" s="63" t="s">
        <v>178</v>
      </c>
    </row>
    <row r="34" spans="1:104" ht="28.5" x14ac:dyDescent="0.2">
      <c r="A34" s="16" t="s">
        <v>632</v>
      </c>
      <c r="B34" s="9" t="s">
        <v>184</v>
      </c>
      <c r="C34" s="15" t="s">
        <v>256</v>
      </c>
      <c r="D34" s="15" t="s">
        <v>2</v>
      </c>
      <c r="E34" s="86"/>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row>
    <row r="35" spans="1:104" ht="28.5" x14ac:dyDescent="0.2">
      <c r="A35" s="16" t="s">
        <v>633</v>
      </c>
      <c r="B35" s="9" t="s">
        <v>185</v>
      </c>
      <c r="C35" s="15" t="s">
        <v>254</v>
      </c>
      <c r="D35" s="15" t="s">
        <v>68</v>
      </c>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row>
    <row r="36" spans="1:104" ht="40.15" customHeight="1" x14ac:dyDescent="0.2">
      <c r="A36" s="16"/>
      <c r="B36" s="222" t="s">
        <v>551</v>
      </c>
      <c r="C36" s="15" t="s">
        <v>552</v>
      </c>
      <c r="D36" s="15" t="s">
        <v>243</v>
      </c>
      <c r="E36" s="210" t="s">
        <v>100</v>
      </c>
      <c r="F36" s="211" t="s">
        <v>100</v>
      </c>
      <c r="G36" s="211" t="s">
        <v>100</v>
      </c>
      <c r="H36" s="211" t="s">
        <v>100</v>
      </c>
      <c r="I36" s="211" t="s">
        <v>100</v>
      </c>
      <c r="J36" s="211" t="s">
        <v>100</v>
      </c>
      <c r="K36" s="211" t="s">
        <v>100</v>
      </c>
      <c r="L36" s="211" t="s">
        <v>100</v>
      </c>
      <c r="M36" s="211" t="s">
        <v>100</v>
      </c>
      <c r="N36" s="211" t="s">
        <v>100</v>
      </c>
      <c r="O36" s="211" t="s">
        <v>100</v>
      </c>
      <c r="P36" s="211" t="s">
        <v>100</v>
      </c>
      <c r="Q36" s="211" t="s">
        <v>100</v>
      </c>
      <c r="R36" s="211" t="s">
        <v>100</v>
      </c>
      <c r="S36" s="211" t="s">
        <v>100</v>
      </c>
      <c r="T36" s="211" t="s">
        <v>100</v>
      </c>
      <c r="U36" s="211" t="s">
        <v>100</v>
      </c>
      <c r="V36" s="211" t="s">
        <v>100</v>
      </c>
      <c r="W36" s="211" t="s">
        <v>100</v>
      </c>
      <c r="X36" s="211" t="s">
        <v>100</v>
      </c>
      <c r="Y36" s="211" t="s">
        <v>100</v>
      </c>
      <c r="Z36" s="211" t="s">
        <v>100</v>
      </c>
      <c r="AA36" s="211" t="s">
        <v>100</v>
      </c>
      <c r="AB36" s="211" t="s">
        <v>100</v>
      </c>
      <c r="AC36" s="211" t="s">
        <v>100</v>
      </c>
      <c r="AD36" s="211" t="s">
        <v>100</v>
      </c>
      <c r="AE36" s="211" t="s">
        <v>100</v>
      </c>
      <c r="AF36" s="211" t="s">
        <v>100</v>
      </c>
      <c r="AG36" s="211" t="s">
        <v>100</v>
      </c>
      <c r="AH36" s="211" t="s">
        <v>100</v>
      </c>
      <c r="AI36" s="211" t="s">
        <v>100</v>
      </c>
      <c r="AJ36" s="211" t="s">
        <v>100</v>
      </c>
      <c r="AK36" s="211" t="s">
        <v>100</v>
      </c>
      <c r="AL36" s="211" t="s">
        <v>100</v>
      </c>
      <c r="AM36" s="211" t="s">
        <v>100</v>
      </c>
      <c r="AN36" s="211" t="s">
        <v>100</v>
      </c>
      <c r="AO36" s="211" t="s">
        <v>100</v>
      </c>
      <c r="AP36" s="211" t="s">
        <v>100</v>
      </c>
      <c r="AQ36" s="211" t="s">
        <v>100</v>
      </c>
      <c r="AR36" s="211" t="s">
        <v>100</v>
      </c>
      <c r="AS36" s="211" t="s">
        <v>100</v>
      </c>
      <c r="AT36" s="211" t="s">
        <v>100</v>
      </c>
      <c r="AU36" s="211" t="s">
        <v>100</v>
      </c>
      <c r="AV36" s="211" t="s">
        <v>100</v>
      </c>
      <c r="AW36" s="211" t="s">
        <v>100</v>
      </c>
      <c r="AX36" s="211" t="s">
        <v>100</v>
      </c>
      <c r="AY36" s="211" t="s">
        <v>100</v>
      </c>
      <c r="AZ36" s="211" t="s">
        <v>100</v>
      </c>
      <c r="BA36" s="211" t="s">
        <v>100</v>
      </c>
      <c r="BB36" s="211" t="s">
        <v>100</v>
      </c>
      <c r="BC36" s="211" t="s">
        <v>100</v>
      </c>
      <c r="BD36" s="211" t="s">
        <v>100</v>
      </c>
      <c r="BE36" s="211" t="s">
        <v>100</v>
      </c>
      <c r="BF36" s="211" t="s">
        <v>100</v>
      </c>
      <c r="BG36" s="211" t="s">
        <v>100</v>
      </c>
      <c r="BH36" s="211" t="s">
        <v>100</v>
      </c>
      <c r="BI36" s="211" t="s">
        <v>100</v>
      </c>
      <c r="BJ36" s="211" t="s">
        <v>100</v>
      </c>
      <c r="BK36" s="211" t="s">
        <v>100</v>
      </c>
      <c r="BL36" s="211" t="s">
        <v>100</v>
      </c>
      <c r="BM36" s="211" t="s">
        <v>100</v>
      </c>
      <c r="BN36" s="211" t="s">
        <v>100</v>
      </c>
      <c r="BO36" s="211" t="s">
        <v>100</v>
      </c>
      <c r="BP36" s="211" t="s">
        <v>100</v>
      </c>
      <c r="BQ36" s="211" t="s">
        <v>100</v>
      </c>
      <c r="BR36" s="211" t="s">
        <v>100</v>
      </c>
      <c r="BS36" s="211" t="s">
        <v>100</v>
      </c>
      <c r="BT36" s="211" t="s">
        <v>100</v>
      </c>
      <c r="BU36" s="211" t="s">
        <v>100</v>
      </c>
      <c r="BV36" s="211" t="s">
        <v>100</v>
      </c>
      <c r="BW36" s="211" t="s">
        <v>100</v>
      </c>
      <c r="BX36" s="211" t="s">
        <v>100</v>
      </c>
      <c r="BY36" s="211" t="s">
        <v>100</v>
      </c>
      <c r="BZ36" s="211" t="s">
        <v>100</v>
      </c>
      <c r="CA36" s="211" t="s">
        <v>100</v>
      </c>
      <c r="CB36" s="211" t="s">
        <v>100</v>
      </c>
      <c r="CC36" s="211" t="s">
        <v>100</v>
      </c>
      <c r="CD36" s="211" t="s">
        <v>100</v>
      </c>
      <c r="CE36" s="211" t="s">
        <v>100</v>
      </c>
      <c r="CF36" s="211" t="s">
        <v>100</v>
      </c>
      <c r="CG36" s="211" t="s">
        <v>100</v>
      </c>
      <c r="CH36" s="211" t="s">
        <v>100</v>
      </c>
      <c r="CI36" s="211" t="s">
        <v>100</v>
      </c>
      <c r="CJ36" s="211" t="s">
        <v>100</v>
      </c>
      <c r="CK36" s="211" t="s">
        <v>100</v>
      </c>
      <c r="CL36" s="211" t="s">
        <v>100</v>
      </c>
      <c r="CM36" s="211" t="s">
        <v>100</v>
      </c>
      <c r="CN36" s="211" t="s">
        <v>100</v>
      </c>
      <c r="CO36" s="211" t="s">
        <v>100</v>
      </c>
      <c r="CP36" s="211" t="s">
        <v>100</v>
      </c>
      <c r="CQ36" s="211" t="s">
        <v>100</v>
      </c>
      <c r="CR36" s="211" t="s">
        <v>100</v>
      </c>
      <c r="CS36" s="211" t="s">
        <v>100</v>
      </c>
      <c r="CT36" s="211" t="s">
        <v>100</v>
      </c>
      <c r="CU36" s="211" t="s">
        <v>100</v>
      </c>
      <c r="CV36" s="211" t="s">
        <v>100</v>
      </c>
      <c r="CW36" s="211" t="s">
        <v>100</v>
      </c>
      <c r="CX36" s="211" t="s">
        <v>100</v>
      </c>
      <c r="CY36" s="211" t="s">
        <v>100</v>
      </c>
      <c r="CZ36" s="211" t="s">
        <v>100</v>
      </c>
    </row>
    <row r="37" spans="1:104" x14ac:dyDescent="0.2">
      <c r="A37" s="16" t="s">
        <v>597</v>
      </c>
      <c r="B37" s="9" t="s">
        <v>180</v>
      </c>
      <c r="C37" s="15" t="s">
        <v>253</v>
      </c>
      <c r="D37" s="15" t="s">
        <v>2</v>
      </c>
      <c r="E37" s="86" t="s">
        <v>178</v>
      </c>
      <c r="F37" s="63" t="s">
        <v>178</v>
      </c>
      <c r="G37" s="63" t="s">
        <v>178</v>
      </c>
      <c r="H37" s="63" t="s">
        <v>178</v>
      </c>
      <c r="I37" s="63" t="s">
        <v>178</v>
      </c>
      <c r="J37" s="63" t="s">
        <v>178</v>
      </c>
      <c r="K37" s="63" t="s">
        <v>178</v>
      </c>
      <c r="L37" s="63" t="s">
        <v>178</v>
      </c>
      <c r="M37" s="63" t="s">
        <v>178</v>
      </c>
      <c r="N37" s="63" t="s">
        <v>178</v>
      </c>
      <c r="O37" s="63" t="s">
        <v>178</v>
      </c>
      <c r="P37" s="63" t="s">
        <v>178</v>
      </c>
      <c r="Q37" s="63" t="s">
        <v>178</v>
      </c>
      <c r="R37" s="63" t="s">
        <v>178</v>
      </c>
      <c r="S37" s="63" t="s">
        <v>178</v>
      </c>
      <c r="T37" s="63" t="s">
        <v>178</v>
      </c>
      <c r="U37" s="63" t="s">
        <v>178</v>
      </c>
      <c r="V37" s="63" t="s">
        <v>178</v>
      </c>
      <c r="W37" s="63" t="s">
        <v>178</v>
      </c>
      <c r="X37" s="63" t="s">
        <v>178</v>
      </c>
      <c r="Y37" s="63" t="s">
        <v>178</v>
      </c>
      <c r="Z37" s="63" t="s">
        <v>178</v>
      </c>
      <c r="AA37" s="63" t="s">
        <v>178</v>
      </c>
      <c r="AB37" s="63" t="s">
        <v>178</v>
      </c>
      <c r="AC37" s="63" t="s">
        <v>178</v>
      </c>
      <c r="AD37" s="63" t="s">
        <v>178</v>
      </c>
      <c r="AE37" s="63" t="s">
        <v>178</v>
      </c>
      <c r="AF37" s="63" t="s">
        <v>178</v>
      </c>
      <c r="AG37" s="63" t="s">
        <v>178</v>
      </c>
      <c r="AH37" s="63" t="s">
        <v>178</v>
      </c>
      <c r="AI37" s="63" t="s">
        <v>178</v>
      </c>
      <c r="AJ37" s="63" t="s">
        <v>178</v>
      </c>
      <c r="AK37" s="63" t="s">
        <v>178</v>
      </c>
      <c r="AL37" s="63" t="s">
        <v>178</v>
      </c>
      <c r="AM37" s="63" t="s">
        <v>178</v>
      </c>
      <c r="AN37" s="63" t="s">
        <v>178</v>
      </c>
      <c r="AO37" s="63" t="s">
        <v>178</v>
      </c>
      <c r="AP37" s="63" t="s">
        <v>178</v>
      </c>
      <c r="AQ37" s="63" t="s">
        <v>178</v>
      </c>
      <c r="AR37" s="63" t="s">
        <v>178</v>
      </c>
      <c r="AS37" s="63" t="s">
        <v>178</v>
      </c>
      <c r="AT37" s="63" t="s">
        <v>178</v>
      </c>
      <c r="AU37" s="63" t="s">
        <v>178</v>
      </c>
      <c r="AV37" s="63" t="s">
        <v>178</v>
      </c>
      <c r="AW37" s="63" t="s">
        <v>178</v>
      </c>
      <c r="AX37" s="63" t="s">
        <v>178</v>
      </c>
      <c r="AY37" s="63" t="s">
        <v>178</v>
      </c>
      <c r="AZ37" s="63" t="s">
        <v>178</v>
      </c>
      <c r="BA37" s="63" t="s">
        <v>178</v>
      </c>
      <c r="BB37" s="63" t="s">
        <v>178</v>
      </c>
      <c r="BC37" s="63" t="s">
        <v>178</v>
      </c>
      <c r="BD37" s="63" t="s">
        <v>178</v>
      </c>
      <c r="BE37" s="63" t="s">
        <v>178</v>
      </c>
      <c r="BF37" s="63" t="s">
        <v>178</v>
      </c>
      <c r="BG37" s="63" t="s">
        <v>178</v>
      </c>
      <c r="BH37" s="63" t="s">
        <v>178</v>
      </c>
      <c r="BI37" s="63" t="s">
        <v>178</v>
      </c>
      <c r="BJ37" s="63" t="s">
        <v>178</v>
      </c>
      <c r="BK37" s="63" t="s">
        <v>178</v>
      </c>
      <c r="BL37" s="63" t="s">
        <v>178</v>
      </c>
      <c r="BM37" s="63" t="s">
        <v>178</v>
      </c>
      <c r="BN37" s="63" t="s">
        <v>178</v>
      </c>
      <c r="BO37" s="63" t="s">
        <v>178</v>
      </c>
      <c r="BP37" s="63" t="s">
        <v>178</v>
      </c>
      <c r="BQ37" s="63" t="s">
        <v>178</v>
      </c>
      <c r="BR37" s="63" t="s">
        <v>178</v>
      </c>
      <c r="BS37" s="63" t="s">
        <v>178</v>
      </c>
      <c r="BT37" s="63" t="s">
        <v>178</v>
      </c>
      <c r="BU37" s="63" t="s">
        <v>178</v>
      </c>
      <c r="BV37" s="63" t="s">
        <v>178</v>
      </c>
      <c r="BW37" s="63" t="s">
        <v>178</v>
      </c>
      <c r="BX37" s="63" t="s">
        <v>178</v>
      </c>
      <c r="BY37" s="63" t="s">
        <v>178</v>
      </c>
      <c r="BZ37" s="63" t="s">
        <v>178</v>
      </c>
      <c r="CA37" s="63" t="s">
        <v>178</v>
      </c>
      <c r="CB37" s="63" t="s">
        <v>178</v>
      </c>
      <c r="CC37" s="63" t="s">
        <v>178</v>
      </c>
      <c r="CD37" s="63" t="s">
        <v>178</v>
      </c>
      <c r="CE37" s="63" t="s">
        <v>178</v>
      </c>
      <c r="CF37" s="63" t="s">
        <v>178</v>
      </c>
      <c r="CG37" s="63" t="s">
        <v>178</v>
      </c>
      <c r="CH37" s="63" t="s">
        <v>178</v>
      </c>
      <c r="CI37" s="63" t="s">
        <v>178</v>
      </c>
      <c r="CJ37" s="63" t="s">
        <v>178</v>
      </c>
      <c r="CK37" s="63" t="s">
        <v>178</v>
      </c>
      <c r="CL37" s="63" t="s">
        <v>178</v>
      </c>
      <c r="CM37" s="63" t="s">
        <v>178</v>
      </c>
      <c r="CN37" s="63" t="s">
        <v>178</v>
      </c>
      <c r="CO37" s="63" t="s">
        <v>178</v>
      </c>
      <c r="CP37" s="63" t="s">
        <v>178</v>
      </c>
      <c r="CQ37" s="63" t="s">
        <v>178</v>
      </c>
      <c r="CR37" s="63" t="s">
        <v>178</v>
      </c>
      <c r="CS37" s="63" t="s">
        <v>178</v>
      </c>
      <c r="CT37" s="63" t="s">
        <v>178</v>
      </c>
      <c r="CU37" s="63" t="s">
        <v>178</v>
      </c>
      <c r="CV37" s="63" t="s">
        <v>178</v>
      </c>
      <c r="CW37" s="63" t="s">
        <v>178</v>
      </c>
      <c r="CX37" s="63" t="s">
        <v>178</v>
      </c>
      <c r="CY37" s="63" t="s">
        <v>178</v>
      </c>
      <c r="CZ37" s="63" t="s">
        <v>178</v>
      </c>
    </row>
    <row r="38" spans="1:104" x14ac:dyDescent="0.2">
      <c r="A38" s="16" t="s">
        <v>598</v>
      </c>
      <c r="B38" s="9" t="s">
        <v>181</v>
      </c>
      <c r="C38" s="15" t="s">
        <v>253</v>
      </c>
      <c r="D38" s="15" t="s">
        <v>2</v>
      </c>
      <c r="E38" s="86" t="s">
        <v>178</v>
      </c>
      <c r="F38" s="63" t="s">
        <v>178</v>
      </c>
      <c r="G38" s="63" t="s">
        <v>178</v>
      </c>
      <c r="H38" s="63" t="s">
        <v>178</v>
      </c>
      <c r="I38" s="63" t="s">
        <v>178</v>
      </c>
      <c r="J38" s="63" t="s">
        <v>178</v>
      </c>
      <c r="K38" s="63" t="s">
        <v>178</v>
      </c>
      <c r="L38" s="63" t="s">
        <v>178</v>
      </c>
      <c r="M38" s="63" t="s">
        <v>178</v>
      </c>
      <c r="N38" s="63" t="s">
        <v>178</v>
      </c>
      <c r="O38" s="63" t="s">
        <v>178</v>
      </c>
      <c r="P38" s="63" t="s">
        <v>178</v>
      </c>
      <c r="Q38" s="63" t="s">
        <v>178</v>
      </c>
      <c r="R38" s="63" t="s">
        <v>178</v>
      </c>
      <c r="S38" s="63" t="s">
        <v>178</v>
      </c>
      <c r="T38" s="63" t="s">
        <v>178</v>
      </c>
      <c r="U38" s="63" t="s">
        <v>178</v>
      </c>
      <c r="V38" s="63" t="s">
        <v>178</v>
      </c>
      <c r="W38" s="63" t="s">
        <v>178</v>
      </c>
      <c r="X38" s="63" t="s">
        <v>178</v>
      </c>
      <c r="Y38" s="63" t="s">
        <v>178</v>
      </c>
      <c r="Z38" s="63" t="s">
        <v>178</v>
      </c>
      <c r="AA38" s="63" t="s">
        <v>178</v>
      </c>
      <c r="AB38" s="63" t="s">
        <v>178</v>
      </c>
      <c r="AC38" s="63" t="s">
        <v>178</v>
      </c>
      <c r="AD38" s="63" t="s">
        <v>178</v>
      </c>
      <c r="AE38" s="63" t="s">
        <v>178</v>
      </c>
      <c r="AF38" s="63" t="s">
        <v>178</v>
      </c>
      <c r="AG38" s="63" t="s">
        <v>178</v>
      </c>
      <c r="AH38" s="63" t="s">
        <v>178</v>
      </c>
      <c r="AI38" s="63" t="s">
        <v>178</v>
      </c>
      <c r="AJ38" s="63" t="s">
        <v>178</v>
      </c>
      <c r="AK38" s="63" t="s">
        <v>178</v>
      </c>
      <c r="AL38" s="63" t="s">
        <v>178</v>
      </c>
      <c r="AM38" s="63" t="s">
        <v>178</v>
      </c>
      <c r="AN38" s="63" t="s">
        <v>178</v>
      </c>
      <c r="AO38" s="63" t="s">
        <v>178</v>
      </c>
      <c r="AP38" s="63" t="s">
        <v>178</v>
      </c>
      <c r="AQ38" s="63" t="s">
        <v>178</v>
      </c>
      <c r="AR38" s="63" t="s">
        <v>178</v>
      </c>
      <c r="AS38" s="63" t="s">
        <v>178</v>
      </c>
      <c r="AT38" s="63" t="s">
        <v>178</v>
      </c>
      <c r="AU38" s="63" t="s">
        <v>178</v>
      </c>
      <c r="AV38" s="63" t="s">
        <v>178</v>
      </c>
      <c r="AW38" s="63" t="s">
        <v>178</v>
      </c>
      <c r="AX38" s="63" t="s">
        <v>178</v>
      </c>
      <c r="AY38" s="63" t="s">
        <v>178</v>
      </c>
      <c r="AZ38" s="63" t="s">
        <v>178</v>
      </c>
      <c r="BA38" s="63" t="s">
        <v>178</v>
      </c>
      <c r="BB38" s="63" t="s">
        <v>178</v>
      </c>
      <c r="BC38" s="63" t="s">
        <v>178</v>
      </c>
      <c r="BD38" s="63" t="s">
        <v>178</v>
      </c>
      <c r="BE38" s="63" t="s">
        <v>178</v>
      </c>
      <c r="BF38" s="63" t="s">
        <v>178</v>
      </c>
      <c r="BG38" s="63" t="s">
        <v>178</v>
      </c>
      <c r="BH38" s="63" t="s">
        <v>178</v>
      </c>
      <c r="BI38" s="63" t="s">
        <v>178</v>
      </c>
      <c r="BJ38" s="63" t="s">
        <v>178</v>
      </c>
      <c r="BK38" s="63" t="s">
        <v>178</v>
      </c>
      <c r="BL38" s="63" t="s">
        <v>178</v>
      </c>
      <c r="BM38" s="63" t="s">
        <v>178</v>
      </c>
      <c r="BN38" s="63" t="s">
        <v>178</v>
      </c>
      <c r="BO38" s="63" t="s">
        <v>178</v>
      </c>
      <c r="BP38" s="63" t="s">
        <v>178</v>
      </c>
      <c r="BQ38" s="63" t="s">
        <v>178</v>
      </c>
      <c r="BR38" s="63" t="s">
        <v>178</v>
      </c>
      <c r="BS38" s="63" t="s">
        <v>178</v>
      </c>
      <c r="BT38" s="63" t="s">
        <v>178</v>
      </c>
      <c r="BU38" s="63" t="s">
        <v>178</v>
      </c>
      <c r="BV38" s="63" t="s">
        <v>178</v>
      </c>
      <c r="BW38" s="63" t="s">
        <v>178</v>
      </c>
      <c r="BX38" s="63" t="s">
        <v>178</v>
      </c>
      <c r="BY38" s="63" t="s">
        <v>178</v>
      </c>
      <c r="BZ38" s="63" t="s">
        <v>178</v>
      </c>
      <c r="CA38" s="63" t="s">
        <v>178</v>
      </c>
      <c r="CB38" s="63" t="s">
        <v>178</v>
      </c>
      <c r="CC38" s="63" t="s">
        <v>178</v>
      </c>
      <c r="CD38" s="63" t="s">
        <v>178</v>
      </c>
      <c r="CE38" s="63" t="s">
        <v>178</v>
      </c>
      <c r="CF38" s="63" t="s">
        <v>178</v>
      </c>
      <c r="CG38" s="63" t="s">
        <v>178</v>
      </c>
      <c r="CH38" s="63" t="s">
        <v>178</v>
      </c>
      <c r="CI38" s="63" t="s">
        <v>178</v>
      </c>
      <c r="CJ38" s="63" t="s">
        <v>178</v>
      </c>
      <c r="CK38" s="63" t="s">
        <v>178</v>
      </c>
      <c r="CL38" s="63" t="s">
        <v>178</v>
      </c>
      <c r="CM38" s="63" t="s">
        <v>178</v>
      </c>
      <c r="CN38" s="63" t="s">
        <v>178</v>
      </c>
      <c r="CO38" s="63" t="s">
        <v>178</v>
      </c>
      <c r="CP38" s="63" t="s">
        <v>178</v>
      </c>
      <c r="CQ38" s="63" t="s">
        <v>178</v>
      </c>
      <c r="CR38" s="63" t="s">
        <v>178</v>
      </c>
      <c r="CS38" s="63" t="s">
        <v>178</v>
      </c>
      <c r="CT38" s="63" t="s">
        <v>178</v>
      </c>
      <c r="CU38" s="63" t="s">
        <v>178</v>
      </c>
      <c r="CV38" s="63" t="s">
        <v>178</v>
      </c>
      <c r="CW38" s="63" t="s">
        <v>178</v>
      </c>
      <c r="CX38" s="63" t="s">
        <v>178</v>
      </c>
      <c r="CY38" s="63" t="s">
        <v>178</v>
      </c>
      <c r="CZ38" s="63" t="s">
        <v>178</v>
      </c>
    </row>
    <row r="39" spans="1:104" x14ac:dyDescent="0.2">
      <c r="A39" s="16" t="s">
        <v>599</v>
      </c>
      <c r="B39" s="9" t="s">
        <v>182</v>
      </c>
      <c r="C39" s="15" t="s">
        <v>253</v>
      </c>
      <c r="D39" s="15" t="s">
        <v>2</v>
      </c>
      <c r="E39" s="86" t="s">
        <v>178</v>
      </c>
      <c r="F39" s="63" t="s">
        <v>178</v>
      </c>
      <c r="G39" s="63" t="s">
        <v>178</v>
      </c>
      <c r="H39" s="63" t="s">
        <v>178</v>
      </c>
      <c r="I39" s="63" t="s">
        <v>178</v>
      </c>
      <c r="J39" s="63" t="s">
        <v>178</v>
      </c>
      <c r="K39" s="63" t="s">
        <v>178</v>
      </c>
      <c r="L39" s="63" t="s">
        <v>178</v>
      </c>
      <c r="M39" s="63" t="s">
        <v>178</v>
      </c>
      <c r="N39" s="63" t="s">
        <v>178</v>
      </c>
      <c r="O39" s="63" t="s">
        <v>178</v>
      </c>
      <c r="P39" s="63" t="s">
        <v>178</v>
      </c>
      <c r="Q39" s="63" t="s">
        <v>178</v>
      </c>
      <c r="R39" s="63" t="s">
        <v>178</v>
      </c>
      <c r="S39" s="63" t="s">
        <v>178</v>
      </c>
      <c r="T39" s="63" t="s">
        <v>178</v>
      </c>
      <c r="U39" s="63" t="s">
        <v>178</v>
      </c>
      <c r="V39" s="63" t="s">
        <v>178</v>
      </c>
      <c r="W39" s="63" t="s">
        <v>178</v>
      </c>
      <c r="X39" s="63" t="s">
        <v>178</v>
      </c>
      <c r="Y39" s="63" t="s">
        <v>178</v>
      </c>
      <c r="Z39" s="63" t="s">
        <v>178</v>
      </c>
      <c r="AA39" s="63" t="s">
        <v>178</v>
      </c>
      <c r="AB39" s="63" t="s">
        <v>178</v>
      </c>
      <c r="AC39" s="63" t="s">
        <v>178</v>
      </c>
      <c r="AD39" s="63" t="s">
        <v>178</v>
      </c>
      <c r="AE39" s="63" t="s">
        <v>178</v>
      </c>
      <c r="AF39" s="63" t="s">
        <v>178</v>
      </c>
      <c r="AG39" s="63" t="s">
        <v>178</v>
      </c>
      <c r="AH39" s="63" t="s">
        <v>178</v>
      </c>
      <c r="AI39" s="63" t="s">
        <v>178</v>
      </c>
      <c r="AJ39" s="63" t="s">
        <v>178</v>
      </c>
      <c r="AK39" s="63" t="s">
        <v>178</v>
      </c>
      <c r="AL39" s="63" t="s">
        <v>178</v>
      </c>
      <c r="AM39" s="63" t="s">
        <v>178</v>
      </c>
      <c r="AN39" s="63" t="s">
        <v>178</v>
      </c>
      <c r="AO39" s="63" t="s">
        <v>178</v>
      </c>
      <c r="AP39" s="63" t="s">
        <v>178</v>
      </c>
      <c r="AQ39" s="63" t="s">
        <v>178</v>
      </c>
      <c r="AR39" s="63" t="s">
        <v>178</v>
      </c>
      <c r="AS39" s="63" t="s">
        <v>178</v>
      </c>
      <c r="AT39" s="63" t="s">
        <v>178</v>
      </c>
      <c r="AU39" s="63" t="s">
        <v>178</v>
      </c>
      <c r="AV39" s="63" t="s">
        <v>178</v>
      </c>
      <c r="AW39" s="63" t="s">
        <v>178</v>
      </c>
      <c r="AX39" s="63" t="s">
        <v>178</v>
      </c>
      <c r="AY39" s="63" t="s">
        <v>178</v>
      </c>
      <c r="AZ39" s="63" t="s">
        <v>178</v>
      </c>
      <c r="BA39" s="63" t="s">
        <v>178</v>
      </c>
      <c r="BB39" s="63" t="s">
        <v>178</v>
      </c>
      <c r="BC39" s="63" t="s">
        <v>178</v>
      </c>
      <c r="BD39" s="63" t="s">
        <v>178</v>
      </c>
      <c r="BE39" s="63" t="s">
        <v>178</v>
      </c>
      <c r="BF39" s="63" t="s">
        <v>178</v>
      </c>
      <c r="BG39" s="63" t="s">
        <v>178</v>
      </c>
      <c r="BH39" s="63" t="s">
        <v>178</v>
      </c>
      <c r="BI39" s="63" t="s">
        <v>178</v>
      </c>
      <c r="BJ39" s="63" t="s">
        <v>178</v>
      </c>
      <c r="BK39" s="63" t="s">
        <v>178</v>
      </c>
      <c r="BL39" s="63" t="s">
        <v>178</v>
      </c>
      <c r="BM39" s="63" t="s">
        <v>178</v>
      </c>
      <c r="BN39" s="63" t="s">
        <v>178</v>
      </c>
      <c r="BO39" s="63" t="s">
        <v>178</v>
      </c>
      <c r="BP39" s="63" t="s">
        <v>178</v>
      </c>
      <c r="BQ39" s="63" t="s">
        <v>178</v>
      </c>
      <c r="BR39" s="63" t="s">
        <v>178</v>
      </c>
      <c r="BS39" s="63" t="s">
        <v>178</v>
      </c>
      <c r="BT39" s="63" t="s">
        <v>178</v>
      </c>
      <c r="BU39" s="63" t="s">
        <v>178</v>
      </c>
      <c r="BV39" s="63" t="s">
        <v>178</v>
      </c>
      <c r="BW39" s="63" t="s">
        <v>178</v>
      </c>
      <c r="BX39" s="63" t="s">
        <v>178</v>
      </c>
      <c r="BY39" s="63" t="s">
        <v>178</v>
      </c>
      <c r="BZ39" s="63" t="s">
        <v>178</v>
      </c>
      <c r="CA39" s="63" t="s">
        <v>178</v>
      </c>
      <c r="CB39" s="63" t="s">
        <v>178</v>
      </c>
      <c r="CC39" s="63" t="s">
        <v>178</v>
      </c>
      <c r="CD39" s="63" t="s">
        <v>178</v>
      </c>
      <c r="CE39" s="63" t="s">
        <v>178</v>
      </c>
      <c r="CF39" s="63" t="s">
        <v>178</v>
      </c>
      <c r="CG39" s="63" t="s">
        <v>178</v>
      </c>
      <c r="CH39" s="63" t="s">
        <v>178</v>
      </c>
      <c r="CI39" s="63" t="s">
        <v>178</v>
      </c>
      <c r="CJ39" s="63" t="s">
        <v>178</v>
      </c>
      <c r="CK39" s="63" t="s">
        <v>178</v>
      </c>
      <c r="CL39" s="63" t="s">
        <v>178</v>
      </c>
      <c r="CM39" s="63" t="s">
        <v>178</v>
      </c>
      <c r="CN39" s="63" t="s">
        <v>178</v>
      </c>
      <c r="CO39" s="63" t="s">
        <v>178</v>
      </c>
      <c r="CP39" s="63" t="s">
        <v>178</v>
      </c>
      <c r="CQ39" s="63" t="s">
        <v>178</v>
      </c>
      <c r="CR39" s="63" t="s">
        <v>178</v>
      </c>
      <c r="CS39" s="63" t="s">
        <v>178</v>
      </c>
      <c r="CT39" s="63" t="s">
        <v>178</v>
      </c>
      <c r="CU39" s="63" t="s">
        <v>178</v>
      </c>
      <c r="CV39" s="63" t="s">
        <v>178</v>
      </c>
      <c r="CW39" s="63" t="s">
        <v>178</v>
      </c>
      <c r="CX39" s="63" t="s">
        <v>178</v>
      </c>
      <c r="CY39" s="63" t="s">
        <v>178</v>
      </c>
      <c r="CZ39" s="63" t="s">
        <v>178</v>
      </c>
    </row>
    <row r="40" spans="1:104" x14ac:dyDescent="0.2">
      <c r="A40" s="16" t="s">
        <v>600</v>
      </c>
      <c r="B40" s="9" t="s">
        <v>183</v>
      </c>
      <c r="C40" s="15" t="s">
        <v>253</v>
      </c>
      <c r="D40" s="15" t="s">
        <v>2</v>
      </c>
      <c r="E40" s="86" t="s">
        <v>178</v>
      </c>
      <c r="F40" s="63" t="s">
        <v>178</v>
      </c>
      <c r="G40" s="63" t="s">
        <v>178</v>
      </c>
      <c r="H40" s="63" t="s">
        <v>178</v>
      </c>
      <c r="I40" s="63" t="s">
        <v>178</v>
      </c>
      <c r="J40" s="63" t="s">
        <v>178</v>
      </c>
      <c r="K40" s="63" t="s">
        <v>178</v>
      </c>
      <c r="L40" s="63" t="s">
        <v>178</v>
      </c>
      <c r="M40" s="63" t="s">
        <v>178</v>
      </c>
      <c r="N40" s="63" t="s">
        <v>178</v>
      </c>
      <c r="O40" s="63" t="s">
        <v>178</v>
      </c>
      <c r="P40" s="63" t="s">
        <v>178</v>
      </c>
      <c r="Q40" s="63" t="s">
        <v>178</v>
      </c>
      <c r="R40" s="63" t="s">
        <v>178</v>
      </c>
      <c r="S40" s="63" t="s">
        <v>178</v>
      </c>
      <c r="T40" s="63" t="s">
        <v>178</v>
      </c>
      <c r="U40" s="63" t="s">
        <v>178</v>
      </c>
      <c r="V40" s="63" t="s">
        <v>178</v>
      </c>
      <c r="W40" s="63" t="s">
        <v>178</v>
      </c>
      <c r="X40" s="63" t="s">
        <v>178</v>
      </c>
      <c r="Y40" s="63" t="s">
        <v>178</v>
      </c>
      <c r="Z40" s="63" t="s">
        <v>178</v>
      </c>
      <c r="AA40" s="63" t="s">
        <v>178</v>
      </c>
      <c r="AB40" s="63" t="s">
        <v>178</v>
      </c>
      <c r="AC40" s="63" t="s">
        <v>178</v>
      </c>
      <c r="AD40" s="63" t="s">
        <v>178</v>
      </c>
      <c r="AE40" s="63" t="s">
        <v>178</v>
      </c>
      <c r="AF40" s="63" t="s">
        <v>178</v>
      </c>
      <c r="AG40" s="63" t="s">
        <v>178</v>
      </c>
      <c r="AH40" s="63" t="s">
        <v>178</v>
      </c>
      <c r="AI40" s="63" t="s">
        <v>178</v>
      </c>
      <c r="AJ40" s="63" t="s">
        <v>178</v>
      </c>
      <c r="AK40" s="63" t="s">
        <v>178</v>
      </c>
      <c r="AL40" s="63" t="s">
        <v>178</v>
      </c>
      <c r="AM40" s="63" t="s">
        <v>178</v>
      </c>
      <c r="AN40" s="63" t="s">
        <v>178</v>
      </c>
      <c r="AO40" s="63" t="s">
        <v>178</v>
      </c>
      <c r="AP40" s="63" t="s">
        <v>178</v>
      </c>
      <c r="AQ40" s="63" t="s">
        <v>178</v>
      </c>
      <c r="AR40" s="63" t="s">
        <v>178</v>
      </c>
      <c r="AS40" s="63" t="s">
        <v>178</v>
      </c>
      <c r="AT40" s="63" t="s">
        <v>178</v>
      </c>
      <c r="AU40" s="63" t="s">
        <v>178</v>
      </c>
      <c r="AV40" s="63" t="s">
        <v>178</v>
      </c>
      <c r="AW40" s="63" t="s">
        <v>178</v>
      </c>
      <c r="AX40" s="63" t="s">
        <v>178</v>
      </c>
      <c r="AY40" s="63" t="s">
        <v>178</v>
      </c>
      <c r="AZ40" s="63" t="s">
        <v>178</v>
      </c>
      <c r="BA40" s="63" t="s">
        <v>178</v>
      </c>
      <c r="BB40" s="63" t="s">
        <v>178</v>
      </c>
      <c r="BC40" s="63" t="s">
        <v>178</v>
      </c>
      <c r="BD40" s="63" t="s">
        <v>178</v>
      </c>
      <c r="BE40" s="63" t="s">
        <v>178</v>
      </c>
      <c r="BF40" s="63" t="s">
        <v>178</v>
      </c>
      <c r="BG40" s="63" t="s">
        <v>178</v>
      </c>
      <c r="BH40" s="63" t="s">
        <v>178</v>
      </c>
      <c r="BI40" s="63" t="s">
        <v>178</v>
      </c>
      <c r="BJ40" s="63" t="s">
        <v>178</v>
      </c>
      <c r="BK40" s="63" t="s">
        <v>178</v>
      </c>
      <c r="BL40" s="63" t="s">
        <v>178</v>
      </c>
      <c r="BM40" s="63" t="s">
        <v>178</v>
      </c>
      <c r="BN40" s="63" t="s">
        <v>178</v>
      </c>
      <c r="BO40" s="63" t="s">
        <v>178</v>
      </c>
      <c r="BP40" s="63" t="s">
        <v>178</v>
      </c>
      <c r="BQ40" s="63" t="s">
        <v>178</v>
      </c>
      <c r="BR40" s="63" t="s">
        <v>178</v>
      </c>
      <c r="BS40" s="63" t="s">
        <v>178</v>
      </c>
      <c r="BT40" s="63" t="s">
        <v>178</v>
      </c>
      <c r="BU40" s="63" t="s">
        <v>178</v>
      </c>
      <c r="BV40" s="63" t="s">
        <v>178</v>
      </c>
      <c r="BW40" s="63" t="s">
        <v>178</v>
      </c>
      <c r="BX40" s="63" t="s">
        <v>178</v>
      </c>
      <c r="BY40" s="63" t="s">
        <v>178</v>
      </c>
      <c r="BZ40" s="63" t="s">
        <v>178</v>
      </c>
      <c r="CA40" s="63" t="s">
        <v>178</v>
      </c>
      <c r="CB40" s="63" t="s">
        <v>178</v>
      </c>
      <c r="CC40" s="63" t="s">
        <v>178</v>
      </c>
      <c r="CD40" s="63" t="s">
        <v>178</v>
      </c>
      <c r="CE40" s="63" t="s">
        <v>178</v>
      </c>
      <c r="CF40" s="63" t="s">
        <v>178</v>
      </c>
      <c r="CG40" s="63" t="s">
        <v>178</v>
      </c>
      <c r="CH40" s="63" t="s">
        <v>178</v>
      </c>
      <c r="CI40" s="63" t="s">
        <v>178</v>
      </c>
      <c r="CJ40" s="63" t="s">
        <v>178</v>
      </c>
      <c r="CK40" s="63" t="s">
        <v>178</v>
      </c>
      <c r="CL40" s="63" t="s">
        <v>178</v>
      </c>
      <c r="CM40" s="63" t="s">
        <v>178</v>
      </c>
      <c r="CN40" s="63" t="s">
        <v>178</v>
      </c>
      <c r="CO40" s="63" t="s">
        <v>178</v>
      </c>
      <c r="CP40" s="63" t="s">
        <v>178</v>
      </c>
      <c r="CQ40" s="63" t="s">
        <v>178</v>
      </c>
      <c r="CR40" s="63" t="s">
        <v>178</v>
      </c>
      <c r="CS40" s="63" t="s">
        <v>178</v>
      </c>
      <c r="CT40" s="63" t="s">
        <v>178</v>
      </c>
      <c r="CU40" s="63" t="s">
        <v>178</v>
      </c>
      <c r="CV40" s="63" t="s">
        <v>178</v>
      </c>
      <c r="CW40" s="63" t="s">
        <v>178</v>
      </c>
      <c r="CX40" s="63" t="s">
        <v>178</v>
      </c>
      <c r="CY40" s="63" t="s">
        <v>178</v>
      </c>
      <c r="CZ40" s="63" t="s">
        <v>178</v>
      </c>
    </row>
    <row r="41" spans="1:104" ht="28.5" x14ac:dyDescent="0.2">
      <c r="A41" s="16" t="s">
        <v>601</v>
      </c>
      <c r="B41" s="9" t="s">
        <v>184</v>
      </c>
      <c r="C41" s="15" t="s">
        <v>256</v>
      </c>
      <c r="D41" s="15" t="s">
        <v>2</v>
      </c>
      <c r="E41" s="86"/>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row>
    <row r="42" spans="1:104" ht="28.5" x14ac:dyDescent="0.2">
      <c r="A42" s="16" t="s">
        <v>602</v>
      </c>
      <c r="B42" s="9" t="s">
        <v>185</v>
      </c>
      <c r="C42" s="15" t="s">
        <v>254</v>
      </c>
      <c r="D42" s="15" t="s">
        <v>68</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row>
    <row r="43" spans="1:104" ht="40.15" customHeight="1" x14ac:dyDescent="0.2">
      <c r="A43" s="16"/>
      <c r="B43" s="222" t="s">
        <v>553</v>
      </c>
      <c r="C43" s="15" t="s">
        <v>554</v>
      </c>
      <c r="D43" s="15" t="s">
        <v>243</v>
      </c>
      <c r="E43" s="210" t="s">
        <v>100</v>
      </c>
      <c r="F43" s="211" t="s">
        <v>100</v>
      </c>
      <c r="G43" s="211" t="s">
        <v>100</v>
      </c>
      <c r="H43" s="211" t="s">
        <v>100</v>
      </c>
      <c r="I43" s="211" t="s">
        <v>100</v>
      </c>
      <c r="J43" s="211" t="s">
        <v>100</v>
      </c>
      <c r="K43" s="211" t="s">
        <v>100</v>
      </c>
      <c r="L43" s="211" t="s">
        <v>100</v>
      </c>
      <c r="M43" s="211" t="s">
        <v>100</v>
      </c>
      <c r="N43" s="211" t="s">
        <v>100</v>
      </c>
      <c r="O43" s="211" t="s">
        <v>100</v>
      </c>
      <c r="P43" s="211" t="s">
        <v>100</v>
      </c>
      <c r="Q43" s="211" t="s">
        <v>100</v>
      </c>
      <c r="R43" s="211" t="s">
        <v>100</v>
      </c>
      <c r="S43" s="211" t="s">
        <v>100</v>
      </c>
      <c r="T43" s="211" t="s">
        <v>100</v>
      </c>
      <c r="U43" s="211" t="s">
        <v>100</v>
      </c>
      <c r="V43" s="211" t="s">
        <v>100</v>
      </c>
      <c r="W43" s="211" t="s">
        <v>100</v>
      </c>
      <c r="X43" s="211" t="s">
        <v>100</v>
      </c>
      <c r="Y43" s="211" t="s">
        <v>100</v>
      </c>
      <c r="Z43" s="211" t="s">
        <v>100</v>
      </c>
      <c r="AA43" s="211" t="s">
        <v>100</v>
      </c>
      <c r="AB43" s="211" t="s">
        <v>100</v>
      </c>
      <c r="AC43" s="211" t="s">
        <v>100</v>
      </c>
      <c r="AD43" s="211" t="s">
        <v>100</v>
      </c>
      <c r="AE43" s="211" t="s">
        <v>100</v>
      </c>
      <c r="AF43" s="211" t="s">
        <v>100</v>
      </c>
      <c r="AG43" s="211" t="s">
        <v>100</v>
      </c>
      <c r="AH43" s="211" t="s">
        <v>100</v>
      </c>
      <c r="AI43" s="211" t="s">
        <v>100</v>
      </c>
      <c r="AJ43" s="211" t="s">
        <v>100</v>
      </c>
      <c r="AK43" s="211" t="s">
        <v>100</v>
      </c>
      <c r="AL43" s="211" t="s">
        <v>100</v>
      </c>
      <c r="AM43" s="211" t="s">
        <v>100</v>
      </c>
      <c r="AN43" s="211" t="s">
        <v>100</v>
      </c>
      <c r="AO43" s="211" t="s">
        <v>100</v>
      </c>
      <c r="AP43" s="211" t="s">
        <v>100</v>
      </c>
      <c r="AQ43" s="211" t="s">
        <v>100</v>
      </c>
      <c r="AR43" s="211" t="s">
        <v>100</v>
      </c>
      <c r="AS43" s="211" t="s">
        <v>100</v>
      </c>
      <c r="AT43" s="211" t="s">
        <v>100</v>
      </c>
      <c r="AU43" s="211" t="s">
        <v>100</v>
      </c>
      <c r="AV43" s="211" t="s">
        <v>100</v>
      </c>
      <c r="AW43" s="211" t="s">
        <v>100</v>
      </c>
      <c r="AX43" s="211" t="s">
        <v>100</v>
      </c>
      <c r="AY43" s="211" t="s">
        <v>100</v>
      </c>
      <c r="AZ43" s="211" t="s">
        <v>100</v>
      </c>
      <c r="BA43" s="211" t="s">
        <v>100</v>
      </c>
      <c r="BB43" s="211" t="s">
        <v>100</v>
      </c>
      <c r="BC43" s="211" t="s">
        <v>100</v>
      </c>
      <c r="BD43" s="211" t="s">
        <v>100</v>
      </c>
      <c r="BE43" s="211" t="s">
        <v>100</v>
      </c>
      <c r="BF43" s="211" t="s">
        <v>100</v>
      </c>
      <c r="BG43" s="211" t="s">
        <v>100</v>
      </c>
      <c r="BH43" s="211" t="s">
        <v>100</v>
      </c>
      <c r="BI43" s="211" t="s">
        <v>100</v>
      </c>
      <c r="BJ43" s="211" t="s">
        <v>100</v>
      </c>
      <c r="BK43" s="211" t="s">
        <v>100</v>
      </c>
      <c r="BL43" s="211" t="s">
        <v>100</v>
      </c>
      <c r="BM43" s="211" t="s">
        <v>100</v>
      </c>
      <c r="BN43" s="211" t="s">
        <v>100</v>
      </c>
      <c r="BO43" s="211" t="s">
        <v>100</v>
      </c>
      <c r="BP43" s="211" t="s">
        <v>100</v>
      </c>
      <c r="BQ43" s="211" t="s">
        <v>100</v>
      </c>
      <c r="BR43" s="211" t="s">
        <v>100</v>
      </c>
      <c r="BS43" s="211" t="s">
        <v>100</v>
      </c>
      <c r="BT43" s="211" t="s">
        <v>100</v>
      </c>
      <c r="BU43" s="211" t="s">
        <v>100</v>
      </c>
      <c r="BV43" s="211" t="s">
        <v>100</v>
      </c>
      <c r="BW43" s="211" t="s">
        <v>100</v>
      </c>
      <c r="BX43" s="211" t="s">
        <v>100</v>
      </c>
      <c r="BY43" s="211" t="s">
        <v>100</v>
      </c>
      <c r="BZ43" s="211" t="s">
        <v>100</v>
      </c>
      <c r="CA43" s="211" t="s">
        <v>100</v>
      </c>
      <c r="CB43" s="211" t="s">
        <v>100</v>
      </c>
      <c r="CC43" s="211" t="s">
        <v>100</v>
      </c>
      <c r="CD43" s="211" t="s">
        <v>100</v>
      </c>
      <c r="CE43" s="211" t="s">
        <v>100</v>
      </c>
      <c r="CF43" s="211" t="s">
        <v>100</v>
      </c>
      <c r="CG43" s="211" t="s">
        <v>100</v>
      </c>
      <c r="CH43" s="211" t="s">
        <v>100</v>
      </c>
      <c r="CI43" s="211" t="s">
        <v>100</v>
      </c>
      <c r="CJ43" s="211" t="s">
        <v>100</v>
      </c>
      <c r="CK43" s="211" t="s">
        <v>100</v>
      </c>
      <c r="CL43" s="211" t="s">
        <v>100</v>
      </c>
      <c r="CM43" s="211" t="s">
        <v>100</v>
      </c>
      <c r="CN43" s="211" t="s">
        <v>100</v>
      </c>
      <c r="CO43" s="211" t="s">
        <v>100</v>
      </c>
      <c r="CP43" s="211" t="s">
        <v>100</v>
      </c>
      <c r="CQ43" s="211" t="s">
        <v>100</v>
      </c>
      <c r="CR43" s="211" t="s">
        <v>100</v>
      </c>
      <c r="CS43" s="211" t="s">
        <v>100</v>
      </c>
      <c r="CT43" s="211" t="s">
        <v>100</v>
      </c>
      <c r="CU43" s="211" t="s">
        <v>100</v>
      </c>
      <c r="CV43" s="211" t="s">
        <v>100</v>
      </c>
      <c r="CW43" s="211" t="s">
        <v>100</v>
      </c>
      <c r="CX43" s="211" t="s">
        <v>100</v>
      </c>
      <c r="CY43" s="211" t="s">
        <v>100</v>
      </c>
      <c r="CZ43" s="211" t="s">
        <v>100</v>
      </c>
    </row>
    <row r="44" spans="1:104" x14ac:dyDescent="0.2">
      <c r="A44" s="16" t="s">
        <v>603</v>
      </c>
      <c r="B44" s="9" t="s">
        <v>180</v>
      </c>
      <c r="C44" s="15" t="s">
        <v>253</v>
      </c>
      <c r="D44" s="15" t="s">
        <v>2</v>
      </c>
      <c r="E44" s="86" t="s">
        <v>178</v>
      </c>
      <c r="F44" s="63" t="s">
        <v>178</v>
      </c>
      <c r="G44" s="63" t="s">
        <v>178</v>
      </c>
      <c r="H44" s="63" t="s">
        <v>178</v>
      </c>
      <c r="I44" s="63" t="s">
        <v>178</v>
      </c>
      <c r="J44" s="63" t="s">
        <v>178</v>
      </c>
      <c r="K44" s="63" t="s">
        <v>178</v>
      </c>
      <c r="L44" s="63" t="s">
        <v>178</v>
      </c>
      <c r="M44" s="63" t="s">
        <v>178</v>
      </c>
      <c r="N44" s="63" t="s">
        <v>178</v>
      </c>
      <c r="O44" s="63" t="s">
        <v>178</v>
      </c>
      <c r="P44" s="63" t="s">
        <v>178</v>
      </c>
      <c r="Q44" s="63" t="s">
        <v>178</v>
      </c>
      <c r="R44" s="63" t="s">
        <v>178</v>
      </c>
      <c r="S44" s="63" t="s">
        <v>178</v>
      </c>
      <c r="T44" s="63" t="s">
        <v>178</v>
      </c>
      <c r="U44" s="63" t="s">
        <v>178</v>
      </c>
      <c r="V44" s="63" t="s">
        <v>178</v>
      </c>
      <c r="W44" s="63" t="s">
        <v>178</v>
      </c>
      <c r="X44" s="63" t="s">
        <v>178</v>
      </c>
      <c r="Y44" s="63" t="s">
        <v>178</v>
      </c>
      <c r="Z44" s="63" t="s">
        <v>178</v>
      </c>
      <c r="AA44" s="63" t="s">
        <v>178</v>
      </c>
      <c r="AB44" s="63" t="s">
        <v>178</v>
      </c>
      <c r="AC44" s="63" t="s">
        <v>178</v>
      </c>
      <c r="AD44" s="63" t="s">
        <v>178</v>
      </c>
      <c r="AE44" s="63" t="s">
        <v>178</v>
      </c>
      <c r="AF44" s="63" t="s">
        <v>178</v>
      </c>
      <c r="AG44" s="63" t="s">
        <v>178</v>
      </c>
      <c r="AH44" s="63" t="s">
        <v>178</v>
      </c>
      <c r="AI44" s="63" t="s">
        <v>178</v>
      </c>
      <c r="AJ44" s="63" t="s">
        <v>178</v>
      </c>
      <c r="AK44" s="63" t="s">
        <v>178</v>
      </c>
      <c r="AL44" s="63" t="s">
        <v>178</v>
      </c>
      <c r="AM44" s="63" t="s">
        <v>178</v>
      </c>
      <c r="AN44" s="63" t="s">
        <v>178</v>
      </c>
      <c r="AO44" s="63" t="s">
        <v>178</v>
      </c>
      <c r="AP44" s="63" t="s">
        <v>178</v>
      </c>
      <c r="AQ44" s="63" t="s">
        <v>178</v>
      </c>
      <c r="AR44" s="63" t="s">
        <v>178</v>
      </c>
      <c r="AS44" s="63" t="s">
        <v>178</v>
      </c>
      <c r="AT44" s="63" t="s">
        <v>178</v>
      </c>
      <c r="AU44" s="63" t="s">
        <v>178</v>
      </c>
      <c r="AV44" s="63" t="s">
        <v>178</v>
      </c>
      <c r="AW44" s="63" t="s">
        <v>178</v>
      </c>
      <c r="AX44" s="63" t="s">
        <v>178</v>
      </c>
      <c r="AY44" s="63" t="s">
        <v>178</v>
      </c>
      <c r="AZ44" s="63" t="s">
        <v>178</v>
      </c>
      <c r="BA44" s="63" t="s">
        <v>178</v>
      </c>
      <c r="BB44" s="63" t="s">
        <v>178</v>
      </c>
      <c r="BC44" s="63" t="s">
        <v>178</v>
      </c>
      <c r="BD44" s="63" t="s">
        <v>178</v>
      </c>
      <c r="BE44" s="63" t="s">
        <v>178</v>
      </c>
      <c r="BF44" s="63" t="s">
        <v>178</v>
      </c>
      <c r="BG44" s="63" t="s">
        <v>178</v>
      </c>
      <c r="BH44" s="63" t="s">
        <v>178</v>
      </c>
      <c r="BI44" s="63" t="s">
        <v>178</v>
      </c>
      <c r="BJ44" s="63" t="s">
        <v>178</v>
      </c>
      <c r="BK44" s="63" t="s">
        <v>178</v>
      </c>
      <c r="BL44" s="63" t="s">
        <v>178</v>
      </c>
      <c r="BM44" s="63" t="s">
        <v>178</v>
      </c>
      <c r="BN44" s="63" t="s">
        <v>178</v>
      </c>
      <c r="BO44" s="63" t="s">
        <v>178</v>
      </c>
      <c r="BP44" s="63" t="s">
        <v>178</v>
      </c>
      <c r="BQ44" s="63" t="s">
        <v>178</v>
      </c>
      <c r="BR44" s="63" t="s">
        <v>178</v>
      </c>
      <c r="BS44" s="63" t="s">
        <v>178</v>
      </c>
      <c r="BT44" s="63" t="s">
        <v>178</v>
      </c>
      <c r="BU44" s="63" t="s">
        <v>178</v>
      </c>
      <c r="BV44" s="63" t="s">
        <v>178</v>
      </c>
      <c r="BW44" s="63" t="s">
        <v>178</v>
      </c>
      <c r="BX44" s="63" t="s">
        <v>178</v>
      </c>
      <c r="BY44" s="63" t="s">
        <v>178</v>
      </c>
      <c r="BZ44" s="63" t="s">
        <v>178</v>
      </c>
      <c r="CA44" s="63" t="s">
        <v>178</v>
      </c>
      <c r="CB44" s="63" t="s">
        <v>178</v>
      </c>
      <c r="CC44" s="63" t="s">
        <v>178</v>
      </c>
      <c r="CD44" s="63" t="s">
        <v>178</v>
      </c>
      <c r="CE44" s="63" t="s">
        <v>178</v>
      </c>
      <c r="CF44" s="63" t="s">
        <v>178</v>
      </c>
      <c r="CG44" s="63" t="s">
        <v>178</v>
      </c>
      <c r="CH44" s="63" t="s">
        <v>178</v>
      </c>
      <c r="CI44" s="63" t="s">
        <v>178</v>
      </c>
      <c r="CJ44" s="63" t="s">
        <v>178</v>
      </c>
      <c r="CK44" s="63" t="s">
        <v>178</v>
      </c>
      <c r="CL44" s="63" t="s">
        <v>178</v>
      </c>
      <c r="CM44" s="63" t="s">
        <v>178</v>
      </c>
      <c r="CN44" s="63" t="s">
        <v>178</v>
      </c>
      <c r="CO44" s="63" t="s">
        <v>178</v>
      </c>
      <c r="CP44" s="63" t="s">
        <v>178</v>
      </c>
      <c r="CQ44" s="63" t="s">
        <v>178</v>
      </c>
      <c r="CR44" s="63" t="s">
        <v>178</v>
      </c>
      <c r="CS44" s="63" t="s">
        <v>178</v>
      </c>
      <c r="CT44" s="63" t="s">
        <v>178</v>
      </c>
      <c r="CU44" s="63" t="s">
        <v>178</v>
      </c>
      <c r="CV44" s="63" t="s">
        <v>178</v>
      </c>
      <c r="CW44" s="63" t="s">
        <v>178</v>
      </c>
      <c r="CX44" s="63" t="s">
        <v>178</v>
      </c>
      <c r="CY44" s="63" t="s">
        <v>178</v>
      </c>
      <c r="CZ44" s="63" t="s">
        <v>178</v>
      </c>
    </row>
    <row r="45" spans="1:104" x14ac:dyDescent="0.2">
      <c r="A45" s="16" t="s">
        <v>604</v>
      </c>
      <c r="B45" s="9" t="s">
        <v>181</v>
      </c>
      <c r="C45" s="15" t="s">
        <v>253</v>
      </c>
      <c r="D45" s="15" t="s">
        <v>2</v>
      </c>
      <c r="E45" s="86" t="s">
        <v>178</v>
      </c>
      <c r="F45" s="63" t="s">
        <v>178</v>
      </c>
      <c r="G45" s="63" t="s">
        <v>178</v>
      </c>
      <c r="H45" s="63" t="s">
        <v>178</v>
      </c>
      <c r="I45" s="63" t="s">
        <v>178</v>
      </c>
      <c r="J45" s="63" t="s">
        <v>178</v>
      </c>
      <c r="K45" s="63" t="s">
        <v>178</v>
      </c>
      <c r="L45" s="63" t="s">
        <v>178</v>
      </c>
      <c r="M45" s="63" t="s">
        <v>178</v>
      </c>
      <c r="N45" s="63" t="s">
        <v>178</v>
      </c>
      <c r="O45" s="63" t="s">
        <v>178</v>
      </c>
      <c r="P45" s="63" t="s">
        <v>178</v>
      </c>
      <c r="Q45" s="63" t="s">
        <v>178</v>
      </c>
      <c r="R45" s="63" t="s">
        <v>178</v>
      </c>
      <c r="S45" s="63" t="s">
        <v>178</v>
      </c>
      <c r="T45" s="63" t="s">
        <v>178</v>
      </c>
      <c r="U45" s="63" t="s">
        <v>178</v>
      </c>
      <c r="V45" s="63" t="s">
        <v>178</v>
      </c>
      <c r="W45" s="63" t="s">
        <v>178</v>
      </c>
      <c r="X45" s="63" t="s">
        <v>178</v>
      </c>
      <c r="Y45" s="63" t="s">
        <v>178</v>
      </c>
      <c r="Z45" s="63" t="s">
        <v>178</v>
      </c>
      <c r="AA45" s="63" t="s">
        <v>178</v>
      </c>
      <c r="AB45" s="63" t="s">
        <v>178</v>
      </c>
      <c r="AC45" s="63" t="s">
        <v>178</v>
      </c>
      <c r="AD45" s="63" t="s">
        <v>178</v>
      </c>
      <c r="AE45" s="63" t="s">
        <v>178</v>
      </c>
      <c r="AF45" s="63" t="s">
        <v>178</v>
      </c>
      <c r="AG45" s="63" t="s">
        <v>178</v>
      </c>
      <c r="AH45" s="63" t="s">
        <v>178</v>
      </c>
      <c r="AI45" s="63" t="s">
        <v>178</v>
      </c>
      <c r="AJ45" s="63" t="s">
        <v>178</v>
      </c>
      <c r="AK45" s="63" t="s">
        <v>178</v>
      </c>
      <c r="AL45" s="63" t="s">
        <v>178</v>
      </c>
      <c r="AM45" s="63" t="s">
        <v>178</v>
      </c>
      <c r="AN45" s="63" t="s">
        <v>178</v>
      </c>
      <c r="AO45" s="63" t="s">
        <v>178</v>
      </c>
      <c r="AP45" s="63" t="s">
        <v>178</v>
      </c>
      <c r="AQ45" s="63" t="s">
        <v>178</v>
      </c>
      <c r="AR45" s="63" t="s">
        <v>178</v>
      </c>
      <c r="AS45" s="63" t="s">
        <v>178</v>
      </c>
      <c r="AT45" s="63" t="s">
        <v>178</v>
      </c>
      <c r="AU45" s="63" t="s">
        <v>178</v>
      </c>
      <c r="AV45" s="63" t="s">
        <v>178</v>
      </c>
      <c r="AW45" s="63" t="s">
        <v>178</v>
      </c>
      <c r="AX45" s="63" t="s">
        <v>178</v>
      </c>
      <c r="AY45" s="63" t="s">
        <v>178</v>
      </c>
      <c r="AZ45" s="63" t="s">
        <v>178</v>
      </c>
      <c r="BA45" s="63" t="s">
        <v>178</v>
      </c>
      <c r="BB45" s="63" t="s">
        <v>178</v>
      </c>
      <c r="BC45" s="63" t="s">
        <v>178</v>
      </c>
      <c r="BD45" s="63" t="s">
        <v>178</v>
      </c>
      <c r="BE45" s="63" t="s">
        <v>178</v>
      </c>
      <c r="BF45" s="63" t="s">
        <v>178</v>
      </c>
      <c r="BG45" s="63" t="s">
        <v>178</v>
      </c>
      <c r="BH45" s="63" t="s">
        <v>178</v>
      </c>
      <c r="BI45" s="63" t="s">
        <v>178</v>
      </c>
      <c r="BJ45" s="63" t="s">
        <v>178</v>
      </c>
      <c r="BK45" s="63" t="s">
        <v>178</v>
      </c>
      <c r="BL45" s="63" t="s">
        <v>178</v>
      </c>
      <c r="BM45" s="63" t="s">
        <v>178</v>
      </c>
      <c r="BN45" s="63" t="s">
        <v>178</v>
      </c>
      <c r="BO45" s="63" t="s">
        <v>178</v>
      </c>
      <c r="BP45" s="63" t="s">
        <v>178</v>
      </c>
      <c r="BQ45" s="63" t="s">
        <v>178</v>
      </c>
      <c r="BR45" s="63" t="s">
        <v>178</v>
      </c>
      <c r="BS45" s="63" t="s">
        <v>178</v>
      </c>
      <c r="BT45" s="63" t="s">
        <v>178</v>
      </c>
      <c r="BU45" s="63" t="s">
        <v>178</v>
      </c>
      <c r="BV45" s="63" t="s">
        <v>178</v>
      </c>
      <c r="BW45" s="63" t="s">
        <v>178</v>
      </c>
      <c r="BX45" s="63" t="s">
        <v>178</v>
      </c>
      <c r="BY45" s="63" t="s">
        <v>178</v>
      </c>
      <c r="BZ45" s="63" t="s">
        <v>178</v>
      </c>
      <c r="CA45" s="63" t="s">
        <v>178</v>
      </c>
      <c r="CB45" s="63" t="s">
        <v>178</v>
      </c>
      <c r="CC45" s="63" t="s">
        <v>178</v>
      </c>
      <c r="CD45" s="63" t="s">
        <v>178</v>
      </c>
      <c r="CE45" s="63" t="s">
        <v>178</v>
      </c>
      <c r="CF45" s="63" t="s">
        <v>178</v>
      </c>
      <c r="CG45" s="63" t="s">
        <v>178</v>
      </c>
      <c r="CH45" s="63" t="s">
        <v>178</v>
      </c>
      <c r="CI45" s="63" t="s">
        <v>178</v>
      </c>
      <c r="CJ45" s="63" t="s">
        <v>178</v>
      </c>
      <c r="CK45" s="63" t="s">
        <v>178</v>
      </c>
      <c r="CL45" s="63" t="s">
        <v>178</v>
      </c>
      <c r="CM45" s="63" t="s">
        <v>178</v>
      </c>
      <c r="CN45" s="63" t="s">
        <v>178</v>
      </c>
      <c r="CO45" s="63" t="s">
        <v>178</v>
      </c>
      <c r="CP45" s="63" t="s">
        <v>178</v>
      </c>
      <c r="CQ45" s="63" t="s">
        <v>178</v>
      </c>
      <c r="CR45" s="63" t="s">
        <v>178</v>
      </c>
      <c r="CS45" s="63" t="s">
        <v>178</v>
      </c>
      <c r="CT45" s="63" t="s">
        <v>178</v>
      </c>
      <c r="CU45" s="63" t="s">
        <v>178</v>
      </c>
      <c r="CV45" s="63" t="s">
        <v>178</v>
      </c>
      <c r="CW45" s="63" t="s">
        <v>178</v>
      </c>
      <c r="CX45" s="63" t="s">
        <v>178</v>
      </c>
      <c r="CY45" s="63" t="s">
        <v>178</v>
      </c>
      <c r="CZ45" s="63" t="s">
        <v>178</v>
      </c>
    </row>
    <row r="46" spans="1:104" x14ac:dyDescent="0.2">
      <c r="A46" s="16" t="s">
        <v>596</v>
      </c>
      <c r="B46" s="9" t="s">
        <v>182</v>
      </c>
      <c r="C46" s="15" t="s">
        <v>253</v>
      </c>
      <c r="D46" s="15" t="s">
        <v>2</v>
      </c>
      <c r="E46" s="86" t="s">
        <v>178</v>
      </c>
      <c r="F46" s="63" t="s">
        <v>178</v>
      </c>
      <c r="G46" s="63" t="s">
        <v>178</v>
      </c>
      <c r="H46" s="63" t="s">
        <v>178</v>
      </c>
      <c r="I46" s="63" t="s">
        <v>178</v>
      </c>
      <c r="J46" s="63" t="s">
        <v>178</v>
      </c>
      <c r="K46" s="63" t="s">
        <v>178</v>
      </c>
      <c r="L46" s="63" t="s">
        <v>178</v>
      </c>
      <c r="M46" s="63" t="s">
        <v>178</v>
      </c>
      <c r="N46" s="63" t="s">
        <v>178</v>
      </c>
      <c r="O46" s="63" t="s">
        <v>178</v>
      </c>
      <c r="P46" s="63" t="s">
        <v>178</v>
      </c>
      <c r="Q46" s="63" t="s">
        <v>178</v>
      </c>
      <c r="R46" s="63" t="s">
        <v>178</v>
      </c>
      <c r="S46" s="63" t="s">
        <v>178</v>
      </c>
      <c r="T46" s="63" t="s">
        <v>178</v>
      </c>
      <c r="U46" s="63" t="s">
        <v>178</v>
      </c>
      <c r="V46" s="63" t="s">
        <v>178</v>
      </c>
      <c r="W46" s="63" t="s">
        <v>178</v>
      </c>
      <c r="X46" s="63" t="s">
        <v>178</v>
      </c>
      <c r="Y46" s="63" t="s">
        <v>178</v>
      </c>
      <c r="Z46" s="63" t="s">
        <v>178</v>
      </c>
      <c r="AA46" s="63" t="s">
        <v>178</v>
      </c>
      <c r="AB46" s="63" t="s">
        <v>178</v>
      </c>
      <c r="AC46" s="63" t="s">
        <v>178</v>
      </c>
      <c r="AD46" s="63" t="s">
        <v>178</v>
      </c>
      <c r="AE46" s="63" t="s">
        <v>178</v>
      </c>
      <c r="AF46" s="63" t="s">
        <v>178</v>
      </c>
      <c r="AG46" s="63" t="s">
        <v>178</v>
      </c>
      <c r="AH46" s="63" t="s">
        <v>178</v>
      </c>
      <c r="AI46" s="63" t="s">
        <v>178</v>
      </c>
      <c r="AJ46" s="63" t="s">
        <v>178</v>
      </c>
      <c r="AK46" s="63" t="s">
        <v>178</v>
      </c>
      <c r="AL46" s="63" t="s">
        <v>178</v>
      </c>
      <c r="AM46" s="63" t="s">
        <v>178</v>
      </c>
      <c r="AN46" s="63" t="s">
        <v>178</v>
      </c>
      <c r="AO46" s="63" t="s">
        <v>178</v>
      </c>
      <c r="AP46" s="63" t="s">
        <v>178</v>
      </c>
      <c r="AQ46" s="63" t="s">
        <v>178</v>
      </c>
      <c r="AR46" s="63" t="s">
        <v>178</v>
      </c>
      <c r="AS46" s="63" t="s">
        <v>178</v>
      </c>
      <c r="AT46" s="63" t="s">
        <v>178</v>
      </c>
      <c r="AU46" s="63" t="s">
        <v>178</v>
      </c>
      <c r="AV46" s="63" t="s">
        <v>178</v>
      </c>
      <c r="AW46" s="63" t="s">
        <v>178</v>
      </c>
      <c r="AX46" s="63" t="s">
        <v>178</v>
      </c>
      <c r="AY46" s="63" t="s">
        <v>178</v>
      </c>
      <c r="AZ46" s="63" t="s">
        <v>178</v>
      </c>
      <c r="BA46" s="63" t="s">
        <v>178</v>
      </c>
      <c r="BB46" s="63" t="s">
        <v>178</v>
      </c>
      <c r="BC46" s="63" t="s">
        <v>178</v>
      </c>
      <c r="BD46" s="63" t="s">
        <v>178</v>
      </c>
      <c r="BE46" s="63" t="s">
        <v>178</v>
      </c>
      <c r="BF46" s="63" t="s">
        <v>178</v>
      </c>
      <c r="BG46" s="63" t="s">
        <v>178</v>
      </c>
      <c r="BH46" s="63" t="s">
        <v>178</v>
      </c>
      <c r="BI46" s="63" t="s">
        <v>178</v>
      </c>
      <c r="BJ46" s="63" t="s">
        <v>178</v>
      </c>
      <c r="BK46" s="63" t="s">
        <v>178</v>
      </c>
      <c r="BL46" s="63" t="s">
        <v>178</v>
      </c>
      <c r="BM46" s="63" t="s">
        <v>178</v>
      </c>
      <c r="BN46" s="63" t="s">
        <v>178</v>
      </c>
      <c r="BO46" s="63" t="s">
        <v>178</v>
      </c>
      <c r="BP46" s="63" t="s">
        <v>178</v>
      </c>
      <c r="BQ46" s="63" t="s">
        <v>178</v>
      </c>
      <c r="BR46" s="63" t="s">
        <v>178</v>
      </c>
      <c r="BS46" s="63" t="s">
        <v>178</v>
      </c>
      <c r="BT46" s="63" t="s">
        <v>178</v>
      </c>
      <c r="BU46" s="63" t="s">
        <v>178</v>
      </c>
      <c r="BV46" s="63" t="s">
        <v>178</v>
      </c>
      <c r="BW46" s="63" t="s">
        <v>178</v>
      </c>
      <c r="BX46" s="63" t="s">
        <v>178</v>
      </c>
      <c r="BY46" s="63" t="s">
        <v>178</v>
      </c>
      <c r="BZ46" s="63" t="s">
        <v>178</v>
      </c>
      <c r="CA46" s="63" t="s">
        <v>178</v>
      </c>
      <c r="CB46" s="63" t="s">
        <v>178</v>
      </c>
      <c r="CC46" s="63" t="s">
        <v>178</v>
      </c>
      <c r="CD46" s="63" t="s">
        <v>178</v>
      </c>
      <c r="CE46" s="63" t="s">
        <v>178</v>
      </c>
      <c r="CF46" s="63" t="s">
        <v>178</v>
      </c>
      <c r="CG46" s="63" t="s">
        <v>178</v>
      </c>
      <c r="CH46" s="63" t="s">
        <v>178</v>
      </c>
      <c r="CI46" s="63" t="s">
        <v>178</v>
      </c>
      <c r="CJ46" s="63" t="s">
        <v>178</v>
      </c>
      <c r="CK46" s="63" t="s">
        <v>178</v>
      </c>
      <c r="CL46" s="63" t="s">
        <v>178</v>
      </c>
      <c r="CM46" s="63" t="s">
        <v>178</v>
      </c>
      <c r="CN46" s="63" t="s">
        <v>178</v>
      </c>
      <c r="CO46" s="63" t="s">
        <v>178</v>
      </c>
      <c r="CP46" s="63" t="s">
        <v>178</v>
      </c>
      <c r="CQ46" s="63" t="s">
        <v>178</v>
      </c>
      <c r="CR46" s="63" t="s">
        <v>178</v>
      </c>
      <c r="CS46" s="63" t="s">
        <v>178</v>
      </c>
      <c r="CT46" s="63" t="s">
        <v>178</v>
      </c>
      <c r="CU46" s="63" t="s">
        <v>178</v>
      </c>
      <c r="CV46" s="63" t="s">
        <v>178</v>
      </c>
      <c r="CW46" s="63" t="s">
        <v>178</v>
      </c>
      <c r="CX46" s="63" t="s">
        <v>178</v>
      </c>
      <c r="CY46" s="63" t="s">
        <v>178</v>
      </c>
      <c r="CZ46" s="63" t="s">
        <v>178</v>
      </c>
    </row>
    <row r="47" spans="1:104" x14ac:dyDescent="0.2">
      <c r="A47" s="16" t="s">
        <v>605</v>
      </c>
      <c r="B47" s="9" t="s">
        <v>183</v>
      </c>
      <c r="C47" s="15" t="s">
        <v>253</v>
      </c>
      <c r="D47" s="15" t="s">
        <v>2</v>
      </c>
      <c r="E47" s="86" t="s">
        <v>178</v>
      </c>
      <c r="F47" s="63" t="s">
        <v>178</v>
      </c>
      <c r="G47" s="63" t="s">
        <v>178</v>
      </c>
      <c r="H47" s="63" t="s">
        <v>178</v>
      </c>
      <c r="I47" s="63" t="s">
        <v>178</v>
      </c>
      <c r="J47" s="63" t="s">
        <v>178</v>
      </c>
      <c r="K47" s="63" t="s">
        <v>178</v>
      </c>
      <c r="L47" s="63" t="s">
        <v>178</v>
      </c>
      <c r="M47" s="63" t="s">
        <v>178</v>
      </c>
      <c r="N47" s="63" t="s">
        <v>178</v>
      </c>
      <c r="O47" s="63" t="s">
        <v>178</v>
      </c>
      <c r="P47" s="63" t="s">
        <v>178</v>
      </c>
      <c r="Q47" s="63" t="s">
        <v>178</v>
      </c>
      <c r="R47" s="63" t="s">
        <v>178</v>
      </c>
      <c r="S47" s="63" t="s">
        <v>178</v>
      </c>
      <c r="T47" s="63" t="s">
        <v>178</v>
      </c>
      <c r="U47" s="63" t="s">
        <v>178</v>
      </c>
      <c r="V47" s="63" t="s">
        <v>178</v>
      </c>
      <c r="W47" s="63" t="s">
        <v>178</v>
      </c>
      <c r="X47" s="63" t="s">
        <v>178</v>
      </c>
      <c r="Y47" s="63" t="s">
        <v>178</v>
      </c>
      <c r="Z47" s="63" t="s">
        <v>178</v>
      </c>
      <c r="AA47" s="63" t="s">
        <v>178</v>
      </c>
      <c r="AB47" s="63" t="s">
        <v>178</v>
      </c>
      <c r="AC47" s="63" t="s">
        <v>178</v>
      </c>
      <c r="AD47" s="63" t="s">
        <v>178</v>
      </c>
      <c r="AE47" s="63" t="s">
        <v>178</v>
      </c>
      <c r="AF47" s="63" t="s">
        <v>178</v>
      </c>
      <c r="AG47" s="63" t="s">
        <v>178</v>
      </c>
      <c r="AH47" s="63" t="s">
        <v>178</v>
      </c>
      <c r="AI47" s="63" t="s">
        <v>178</v>
      </c>
      <c r="AJ47" s="63" t="s">
        <v>178</v>
      </c>
      <c r="AK47" s="63" t="s">
        <v>178</v>
      </c>
      <c r="AL47" s="63" t="s">
        <v>178</v>
      </c>
      <c r="AM47" s="63" t="s">
        <v>178</v>
      </c>
      <c r="AN47" s="63" t="s">
        <v>178</v>
      </c>
      <c r="AO47" s="63" t="s">
        <v>178</v>
      </c>
      <c r="AP47" s="63" t="s">
        <v>178</v>
      </c>
      <c r="AQ47" s="63" t="s">
        <v>178</v>
      </c>
      <c r="AR47" s="63" t="s">
        <v>178</v>
      </c>
      <c r="AS47" s="63" t="s">
        <v>178</v>
      </c>
      <c r="AT47" s="63" t="s">
        <v>178</v>
      </c>
      <c r="AU47" s="63" t="s">
        <v>178</v>
      </c>
      <c r="AV47" s="63" t="s">
        <v>178</v>
      </c>
      <c r="AW47" s="63" t="s">
        <v>178</v>
      </c>
      <c r="AX47" s="63" t="s">
        <v>178</v>
      </c>
      <c r="AY47" s="63" t="s">
        <v>178</v>
      </c>
      <c r="AZ47" s="63" t="s">
        <v>178</v>
      </c>
      <c r="BA47" s="63" t="s">
        <v>178</v>
      </c>
      <c r="BB47" s="63" t="s">
        <v>178</v>
      </c>
      <c r="BC47" s="63" t="s">
        <v>178</v>
      </c>
      <c r="BD47" s="63" t="s">
        <v>178</v>
      </c>
      <c r="BE47" s="63" t="s">
        <v>178</v>
      </c>
      <c r="BF47" s="63" t="s">
        <v>178</v>
      </c>
      <c r="BG47" s="63" t="s">
        <v>178</v>
      </c>
      <c r="BH47" s="63" t="s">
        <v>178</v>
      </c>
      <c r="BI47" s="63" t="s">
        <v>178</v>
      </c>
      <c r="BJ47" s="63" t="s">
        <v>178</v>
      </c>
      <c r="BK47" s="63" t="s">
        <v>178</v>
      </c>
      <c r="BL47" s="63" t="s">
        <v>178</v>
      </c>
      <c r="BM47" s="63" t="s">
        <v>178</v>
      </c>
      <c r="BN47" s="63" t="s">
        <v>178</v>
      </c>
      <c r="BO47" s="63" t="s">
        <v>178</v>
      </c>
      <c r="BP47" s="63" t="s">
        <v>178</v>
      </c>
      <c r="BQ47" s="63" t="s">
        <v>178</v>
      </c>
      <c r="BR47" s="63" t="s">
        <v>178</v>
      </c>
      <c r="BS47" s="63" t="s">
        <v>178</v>
      </c>
      <c r="BT47" s="63" t="s">
        <v>178</v>
      </c>
      <c r="BU47" s="63" t="s">
        <v>178</v>
      </c>
      <c r="BV47" s="63" t="s">
        <v>178</v>
      </c>
      <c r="BW47" s="63" t="s">
        <v>178</v>
      </c>
      <c r="BX47" s="63" t="s">
        <v>178</v>
      </c>
      <c r="BY47" s="63" t="s">
        <v>178</v>
      </c>
      <c r="BZ47" s="63" t="s">
        <v>178</v>
      </c>
      <c r="CA47" s="63" t="s">
        <v>178</v>
      </c>
      <c r="CB47" s="63" t="s">
        <v>178</v>
      </c>
      <c r="CC47" s="63" t="s">
        <v>178</v>
      </c>
      <c r="CD47" s="63" t="s">
        <v>178</v>
      </c>
      <c r="CE47" s="63" t="s">
        <v>178</v>
      </c>
      <c r="CF47" s="63" t="s">
        <v>178</v>
      </c>
      <c r="CG47" s="63" t="s">
        <v>178</v>
      </c>
      <c r="CH47" s="63" t="s">
        <v>178</v>
      </c>
      <c r="CI47" s="63" t="s">
        <v>178</v>
      </c>
      <c r="CJ47" s="63" t="s">
        <v>178</v>
      </c>
      <c r="CK47" s="63" t="s">
        <v>178</v>
      </c>
      <c r="CL47" s="63" t="s">
        <v>178</v>
      </c>
      <c r="CM47" s="63" t="s">
        <v>178</v>
      </c>
      <c r="CN47" s="63" t="s">
        <v>178</v>
      </c>
      <c r="CO47" s="63" t="s">
        <v>178</v>
      </c>
      <c r="CP47" s="63" t="s">
        <v>178</v>
      </c>
      <c r="CQ47" s="63" t="s">
        <v>178</v>
      </c>
      <c r="CR47" s="63" t="s">
        <v>178</v>
      </c>
      <c r="CS47" s="63" t="s">
        <v>178</v>
      </c>
      <c r="CT47" s="63" t="s">
        <v>178</v>
      </c>
      <c r="CU47" s="63" t="s">
        <v>178</v>
      </c>
      <c r="CV47" s="63" t="s">
        <v>178</v>
      </c>
      <c r="CW47" s="63" t="s">
        <v>178</v>
      </c>
      <c r="CX47" s="63" t="s">
        <v>178</v>
      </c>
      <c r="CY47" s="63" t="s">
        <v>178</v>
      </c>
      <c r="CZ47" s="63" t="s">
        <v>178</v>
      </c>
    </row>
    <row r="48" spans="1:104" ht="28.5" x14ac:dyDescent="0.2">
      <c r="A48" s="16" t="s">
        <v>606</v>
      </c>
      <c r="B48" s="9" t="s">
        <v>184</v>
      </c>
      <c r="C48" s="15" t="s">
        <v>256</v>
      </c>
      <c r="D48" s="15" t="s">
        <v>2</v>
      </c>
      <c r="E48" s="86"/>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row>
    <row r="49" spans="1:104" ht="28.5" x14ac:dyDescent="0.2">
      <c r="A49" s="16" t="s">
        <v>607</v>
      </c>
      <c r="B49" s="9" t="s">
        <v>185</v>
      </c>
      <c r="C49" s="15" t="s">
        <v>254</v>
      </c>
      <c r="D49" s="15" t="s">
        <v>68</v>
      </c>
      <c r="E49" s="91"/>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row>
    <row r="50" spans="1:104" ht="106.5" hidden="1" customHeight="1" thickBot="1" x14ac:dyDescent="0.25">
      <c r="A50" s="26" t="s">
        <v>123</v>
      </c>
      <c r="B50" s="27" t="s">
        <v>122</v>
      </c>
      <c r="C50" s="27" t="s">
        <v>124</v>
      </c>
      <c r="D50" s="28" t="s">
        <v>68</v>
      </c>
      <c r="E50" s="212"/>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row>
    <row r="51" spans="1:104" ht="21" customHeight="1" x14ac:dyDescent="0.3">
      <c r="A51" s="66"/>
      <c r="B51" s="66" t="s">
        <v>679</v>
      </c>
      <c r="E51" s="71"/>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row>
    <row r="52" spans="1:104" ht="40.15" customHeight="1" x14ac:dyDescent="0.2">
      <c r="A52" s="234"/>
      <c r="B52" s="222" t="s">
        <v>278</v>
      </c>
      <c r="C52" s="15" t="s">
        <v>555</v>
      </c>
      <c r="D52" s="15" t="s">
        <v>243</v>
      </c>
      <c r="E52" s="210" t="s">
        <v>100</v>
      </c>
      <c r="F52" s="211" t="s">
        <v>100</v>
      </c>
      <c r="G52" s="211" t="s">
        <v>100</v>
      </c>
      <c r="H52" s="211" t="s">
        <v>100</v>
      </c>
      <c r="I52" s="211" t="s">
        <v>100</v>
      </c>
      <c r="J52" s="211" t="s">
        <v>100</v>
      </c>
      <c r="K52" s="211" t="s">
        <v>100</v>
      </c>
      <c r="L52" s="211" t="s">
        <v>100</v>
      </c>
      <c r="M52" s="211" t="s">
        <v>100</v>
      </c>
      <c r="N52" s="211" t="s">
        <v>100</v>
      </c>
      <c r="O52" s="211" t="s">
        <v>100</v>
      </c>
      <c r="P52" s="211" t="s">
        <v>100</v>
      </c>
      <c r="Q52" s="211" t="s">
        <v>100</v>
      </c>
      <c r="R52" s="211" t="s">
        <v>100</v>
      </c>
      <c r="S52" s="211" t="s">
        <v>100</v>
      </c>
      <c r="T52" s="211" t="s">
        <v>100</v>
      </c>
      <c r="U52" s="211" t="s">
        <v>100</v>
      </c>
      <c r="V52" s="211" t="s">
        <v>100</v>
      </c>
      <c r="W52" s="211" t="s">
        <v>100</v>
      </c>
      <c r="X52" s="211" t="s">
        <v>100</v>
      </c>
      <c r="Y52" s="211" t="s">
        <v>100</v>
      </c>
      <c r="Z52" s="211" t="s">
        <v>100</v>
      </c>
      <c r="AA52" s="211" t="s">
        <v>100</v>
      </c>
      <c r="AB52" s="211" t="s">
        <v>100</v>
      </c>
      <c r="AC52" s="211" t="s">
        <v>100</v>
      </c>
      <c r="AD52" s="211" t="s">
        <v>100</v>
      </c>
      <c r="AE52" s="211" t="s">
        <v>100</v>
      </c>
      <c r="AF52" s="211" t="s">
        <v>100</v>
      </c>
      <c r="AG52" s="211" t="s">
        <v>100</v>
      </c>
      <c r="AH52" s="211" t="s">
        <v>100</v>
      </c>
      <c r="AI52" s="211" t="s">
        <v>100</v>
      </c>
      <c r="AJ52" s="211" t="s">
        <v>100</v>
      </c>
      <c r="AK52" s="211" t="s">
        <v>100</v>
      </c>
      <c r="AL52" s="211" t="s">
        <v>100</v>
      </c>
      <c r="AM52" s="211" t="s">
        <v>100</v>
      </c>
      <c r="AN52" s="211" t="s">
        <v>100</v>
      </c>
      <c r="AO52" s="211" t="s">
        <v>100</v>
      </c>
      <c r="AP52" s="211" t="s">
        <v>100</v>
      </c>
      <c r="AQ52" s="211" t="s">
        <v>100</v>
      </c>
      <c r="AR52" s="211" t="s">
        <v>100</v>
      </c>
      <c r="AS52" s="211" t="s">
        <v>100</v>
      </c>
      <c r="AT52" s="211" t="s">
        <v>100</v>
      </c>
      <c r="AU52" s="211" t="s">
        <v>100</v>
      </c>
      <c r="AV52" s="211" t="s">
        <v>100</v>
      </c>
      <c r="AW52" s="211" t="s">
        <v>100</v>
      </c>
      <c r="AX52" s="211" t="s">
        <v>100</v>
      </c>
      <c r="AY52" s="211" t="s">
        <v>100</v>
      </c>
      <c r="AZ52" s="211" t="s">
        <v>100</v>
      </c>
      <c r="BA52" s="211" t="s">
        <v>100</v>
      </c>
      <c r="BB52" s="211" t="s">
        <v>100</v>
      </c>
      <c r="BC52" s="211" t="s">
        <v>100</v>
      </c>
      <c r="BD52" s="211" t="s">
        <v>100</v>
      </c>
      <c r="BE52" s="211" t="s">
        <v>100</v>
      </c>
      <c r="BF52" s="211" t="s">
        <v>100</v>
      </c>
      <c r="BG52" s="211" t="s">
        <v>100</v>
      </c>
      <c r="BH52" s="211" t="s">
        <v>100</v>
      </c>
      <c r="BI52" s="211" t="s">
        <v>100</v>
      </c>
      <c r="BJ52" s="211" t="s">
        <v>100</v>
      </c>
      <c r="BK52" s="211" t="s">
        <v>100</v>
      </c>
      <c r="BL52" s="211" t="s">
        <v>100</v>
      </c>
      <c r="BM52" s="211" t="s">
        <v>100</v>
      </c>
      <c r="BN52" s="211" t="s">
        <v>100</v>
      </c>
      <c r="BO52" s="211" t="s">
        <v>100</v>
      </c>
      <c r="BP52" s="211" t="s">
        <v>100</v>
      </c>
      <c r="BQ52" s="211" t="s">
        <v>100</v>
      </c>
      <c r="BR52" s="211" t="s">
        <v>100</v>
      </c>
      <c r="BS52" s="211" t="s">
        <v>100</v>
      </c>
      <c r="BT52" s="211" t="s">
        <v>100</v>
      </c>
      <c r="BU52" s="211" t="s">
        <v>100</v>
      </c>
      <c r="BV52" s="211" t="s">
        <v>100</v>
      </c>
      <c r="BW52" s="211" t="s">
        <v>100</v>
      </c>
      <c r="BX52" s="211" t="s">
        <v>100</v>
      </c>
      <c r="BY52" s="211" t="s">
        <v>100</v>
      </c>
      <c r="BZ52" s="211" t="s">
        <v>100</v>
      </c>
      <c r="CA52" s="211" t="s">
        <v>100</v>
      </c>
      <c r="CB52" s="211" t="s">
        <v>100</v>
      </c>
      <c r="CC52" s="211" t="s">
        <v>100</v>
      </c>
      <c r="CD52" s="211" t="s">
        <v>100</v>
      </c>
      <c r="CE52" s="211" t="s">
        <v>100</v>
      </c>
      <c r="CF52" s="211" t="s">
        <v>100</v>
      </c>
      <c r="CG52" s="211" t="s">
        <v>100</v>
      </c>
      <c r="CH52" s="211" t="s">
        <v>100</v>
      </c>
      <c r="CI52" s="211" t="s">
        <v>100</v>
      </c>
      <c r="CJ52" s="211" t="s">
        <v>100</v>
      </c>
      <c r="CK52" s="211" t="s">
        <v>100</v>
      </c>
      <c r="CL52" s="211" t="s">
        <v>100</v>
      </c>
      <c r="CM52" s="211" t="s">
        <v>100</v>
      </c>
      <c r="CN52" s="211" t="s">
        <v>100</v>
      </c>
      <c r="CO52" s="211" t="s">
        <v>100</v>
      </c>
      <c r="CP52" s="211" t="s">
        <v>100</v>
      </c>
      <c r="CQ52" s="211" t="s">
        <v>100</v>
      </c>
      <c r="CR52" s="211" t="s">
        <v>100</v>
      </c>
      <c r="CS52" s="211" t="s">
        <v>100</v>
      </c>
      <c r="CT52" s="211" t="s">
        <v>100</v>
      </c>
      <c r="CU52" s="211" t="s">
        <v>100</v>
      </c>
      <c r="CV52" s="211" t="s">
        <v>100</v>
      </c>
      <c r="CW52" s="211" t="s">
        <v>100</v>
      </c>
      <c r="CX52" s="211" t="s">
        <v>100</v>
      </c>
      <c r="CY52" s="211" t="s">
        <v>100</v>
      </c>
      <c r="CZ52" s="211" t="s">
        <v>100</v>
      </c>
    </row>
    <row r="53" spans="1:104" x14ac:dyDescent="0.2">
      <c r="A53" s="16" t="s">
        <v>608</v>
      </c>
      <c r="B53" s="9" t="s">
        <v>180</v>
      </c>
      <c r="C53" s="15" t="s">
        <v>253</v>
      </c>
      <c r="D53" s="15" t="s">
        <v>2</v>
      </c>
      <c r="E53" s="86" t="s">
        <v>178</v>
      </c>
      <c r="F53" s="63" t="s">
        <v>178</v>
      </c>
      <c r="G53" s="63" t="s">
        <v>178</v>
      </c>
      <c r="H53" s="63" t="s">
        <v>178</v>
      </c>
      <c r="I53" s="63" t="s">
        <v>178</v>
      </c>
      <c r="J53" s="63" t="s">
        <v>178</v>
      </c>
      <c r="K53" s="63" t="s">
        <v>178</v>
      </c>
      <c r="L53" s="63" t="s">
        <v>178</v>
      </c>
      <c r="M53" s="63" t="s">
        <v>178</v>
      </c>
      <c r="N53" s="63" t="s">
        <v>178</v>
      </c>
      <c r="O53" s="63" t="s">
        <v>178</v>
      </c>
      <c r="P53" s="63" t="s">
        <v>178</v>
      </c>
      <c r="Q53" s="63" t="s">
        <v>178</v>
      </c>
      <c r="R53" s="63" t="s">
        <v>178</v>
      </c>
      <c r="S53" s="63" t="s">
        <v>178</v>
      </c>
      <c r="T53" s="63" t="s">
        <v>178</v>
      </c>
      <c r="U53" s="63" t="s">
        <v>178</v>
      </c>
      <c r="V53" s="63" t="s">
        <v>178</v>
      </c>
      <c r="W53" s="63" t="s">
        <v>178</v>
      </c>
      <c r="X53" s="63" t="s">
        <v>178</v>
      </c>
      <c r="Y53" s="63" t="s">
        <v>178</v>
      </c>
      <c r="Z53" s="63" t="s">
        <v>178</v>
      </c>
      <c r="AA53" s="63" t="s">
        <v>178</v>
      </c>
      <c r="AB53" s="63" t="s">
        <v>178</v>
      </c>
      <c r="AC53" s="63" t="s">
        <v>178</v>
      </c>
      <c r="AD53" s="63" t="s">
        <v>178</v>
      </c>
      <c r="AE53" s="63" t="s">
        <v>178</v>
      </c>
      <c r="AF53" s="63" t="s">
        <v>178</v>
      </c>
      <c r="AG53" s="63" t="s">
        <v>178</v>
      </c>
      <c r="AH53" s="63" t="s">
        <v>178</v>
      </c>
      <c r="AI53" s="63" t="s">
        <v>178</v>
      </c>
      <c r="AJ53" s="63" t="s">
        <v>178</v>
      </c>
      <c r="AK53" s="63" t="s">
        <v>178</v>
      </c>
      <c r="AL53" s="63" t="s">
        <v>178</v>
      </c>
      <c r="AM53" s="63" t="s">
        <v>178</v>
      </c>
      <c r="AN53" s="63" t="s">
        <v>178</v>
      </c>
      <c r="AO53" s="63" t="s">
        <v>178</v>
      </c>
      <c r="AP53" s="63" t="s">
        <v>178</v>
      </c>
      <c r="AQ53" s="63" t="s">
        <v>178</v>
      </c>
      <c r="AR53" s="63" t="s">
        <v>178</v>
      </c>
      <c r="AS53" s="63" t="s">
        <v>178</v>
      </c>
      <c r="AT53" s="63" t="s">
        <v>178</v>
      </c>
      <c r="AU53" s="63" t="s">
        <v>178</v>
      </c>
      <c r="AV53" s="63" t="s">
        <v>178</v>
      </c>
      <c r="AW53" s="63" t="s">
        <v>178</v>
      </c>
      <c r="AX53" s="63" t="s">
        <v>178</v>
      </c>
      <c r="AY53" s="63" t="s">
        <v>178</v>
      </c>
      <c r="AZ53" s="63" t="s">
        <v>178</v>
      </c>
      <c r="BA53" s="63" t="s">
        <v>178</v>
      </c>
      <c r="BB53" s="63" t="s">
        <v>178</v>
      </c>
      <c r="BC53" s="63" t="s">
        <v>178</v>
      </c>
      <c r="BD53" s="63" t="s">
        <v>178</v>
      </c>
      <c r="BE53" s="63" t="s">
        <v>178</v>
      </c>
      <c r="BF53" s="63" t="s">
        <v>178</v>
      </c>
      <c r="BG53" s="63" t="s">
        <v>178</v>
      </c>
      <c r="BH53" s="63" t="s">
        <v>178</v>
      </c>
      <c r="BI53" s="63" t="s">
        <v>178</v>
      </c>
      <c r="BJ53" s="63" t="s">
        <v>178</v>
      </c>
      <c r="BK53" s="63" t="s">
        <v>178</v>
      </c>
      <c r="BL53" s="63" t="s">
        <v>178</v>
      </c>
      <c r="BM53" s="63" t="s">
        <v>178</v>
      </c>
      <c r="BN53" s="63" t="s">
        <v>178</v>
      </c>
      <c r="BO53" s="63" t="s">
        <v>178</v>
      </c>
      <c r="BP53" s="63" t="s">
        <v>178</v>
      </c>
      <c r="BQ53" s="63" t="s">
        <v>178</v>
      </c>
      <c r="BR53" s="63" t="s">
        <v>178</v>
      </c>
      <c r="BS53" s="63" t="s">
        <v>178</v>
      </c>
      <c r="BT53" s="63" t="s">
        <v>178</v>
      </c>
      <c r="BU53" s="63" t="s">
        <v>178</v>
      </c>
      <c r="BV53" s="63" t="s">
        <v>178</v>
      </c>
      <c r="BW53" s="63" t="s">
        <v>178</v>
      </c>
      <c r="BX53" s="63" t="s">
        <v>178</v>
      </c>
      <c r="BY53" s="63" t="s">
        <v>178</v>
      </c>
      <c r="BZ53" s="63" t="s">
        <v>178</v>
      </c>
      <c r="CA53" s="63" t="s">
        <v>178</v>
      </c>
      <c r="CB53" s="63" t="s">
        <v>178</v>
      </c>
      <c r="CC53" s="63" t="s">
        <v>178</v>
      </c>
      <c r="CD53" s="63" t="s">
        <v>178</v>
      </c>
      <c r="CE53" s="63" t="s">
        <v>178</v>
      </c>
      <c r="CF53" s="63" t="s">
        <v>178</v>
      </c>
      <c r="CG53" s="63" t="s">
        <v>178</v>
      </c>
      <c r="CH53" s="63" t="s">
        <v>178</v>
      </c>
      <c r="CI53" s="63" t="s">
        <v>178</v>
      </c>
      <c r="CJ53" s="63" t="s">
        <v>178</v>
      </c>
      <c r="CK53" s="63" t="s">
        <v>178</v>
      </c>
      <c r="CL53" s="63" t="s">
        <v>178</v>
      </c>
      <c r="CM53" s="63" t="s">
        <v>178</v>
      </c>
      <c r="CN53" s="63" t="s">
        <v>178</v>
      </c>
      <c r="CO53" s="63" t="s">
        <v>178</v>
      </c>
      <c r="CP53" s="63" t="s">
        <v>178</v>
      </c>
      <c r="CQ53" s="63" t="s">
        <v>178</v>
      </c>
      <c r="CR53" s="63" t="s">
        <v>178</v>
      </c>
      <c r="CS53" s="63" t="s">
        <v>178</v>
      </c>
      <c r="CT53" s="63" t="s">
        <v>178</v>
      </c>
      <c r="CU53" s="63" t="s">
        <v>178</v>
      </c>
      <c r="CV53" s="63" t="s">
        <v>178</v>
      </c>
      <c r="CW53" s="63" t="s">
        <v>178</v>
      </c>
      <c r="CX53" s="63" t="s">
        <v>178</v>
      </c>
      <c r="CY53" s="63" t="s">
        <v>178</v>
      </c>
      <c r="CZ53" s="63" t="s">
        <v>178</v>
      </c>
    </row>
    <row r="54" spans="1:104" x14ac:dyDescent="0.2">
      <c r="A54" s="16" t="s">
        <v>609</v>
      </c>
      <c r="B54" s="9" t="s">
        <v>181</v>
      </c>
      <c r="C54" s="15" t="s">
        <v>253</v>
      </c>
      <c r="D54" s="15" t="s">
        <v>2</v>
      </c>
      <c r="E54" s="86" t="s">
        <v>178</v>
      </c>
      <c r="F54" s="63" t="s">
        <v>178</v>
      </c>
      <c r="G54" s="63" t="s">
        <v>178</v>
      </c>
      <c r="H54" s="63" t="s">
        <v>178</v>
      </c>
      <c r="I54" s="63" t="s">
        <v>178</v>
      </c>
      <c r="J54" s="63" t="s">
        <v>178</v>
      </c>
      <c r="K54" s="63" t="s">
        <v>178</v>
      </c>
      <c r="L54" s="63" t="s">
        <v>178</v>
      </c>
      <c r="M54" s="63" t="s">
        <v>178</v>
      </c>
      <c r="N54" s="63" t="s">
        <v>178</v>
      </c>
      <c r="O54" s="63" t="s">
        <v>178</v>
      </c>
      <c r="P54" s="63" t="s">
        <v>178</v>
      </c>
      <c r="Q54" s="63" t="s">
        <v>178</v>
      </c>
      <c r="R54" s="63" t="s">
        <v>178</v>
      </c>
      <c r="S54" s="63" t="s">
        <v>178</v>
      </c>
      <c r="T54" s="63" t="s">
        <v>178</v>
      </c>
      <c r="U54" s="63" t="s">
        <v>178</v>
      </c>
      <c r="V54" s="63" t="s">
        <v>178</v>
      </c>
      <c r="W54" s="63" t="s">
        <v>178</v>
      </c>
      <c r="X54" s="63" t="s">
        <v>178</v>
      </c>
      <c r="Y54" s="63" t="s">
        <v>178</v>
      </c>
      <c r="Z54" s="63" t="s">
        <v>178</v>
      </c>
      <c r="AA54" s="63" t="s">
        <v>178</v>
      </c>
      <c r="AB54" s="63" t="s">
        <v>178</v>
      </c>
      <c r="AC54" s="63" t="s">
        <v>178</v>
      </c>
      <c r="AD54" s="63" t="s">
        <v>178</v>
      </c>
      <c r="AE54" s="63" t="s">
        <v>178</v>
      </c>
      <c r="AF54" s="63" t="s">
        <v>178</v>
      </c>
      <c r="AG54" s="63" t="s">
        <v>178</v>
      </c>
      <c r="AH54" s="63" t="s">
        <v>178</v>
      </c>
      <c r="AI54" s="63" t="s">
        <v>178</v>
      </c>
      <c r="AJ54" s="63" t="s">
        <v>178</v>
      </c>
      <c r="AK54" s="63" t="s">
        <v>178</v>
      </c>
      <c r="AL54" s="63" t="s">
        <v>178</v>
      </c>
      <c r="AM54" s="63" t="s">
        <v>178</v>
      </c>
      <c r="AN54" s="63" t="s">
        <v>178</v>
      </c>
      <c r="AO54" s="63" t="s">
        <v>178</v>
      </c>
      <c r="AP54" s="63" t="s">
        <v>178</v>
      </c>
      <c r="AQ54" s="63" t="s">
        <v>178</v>
      </c>
      <c r="AR54" s="63" t="s">
        <v>178</v>
      </c>
      <c r="AS54" s="63" t="s">
        <v>178</v>
      </c>
      <c r="AT54" s="63" t="s">
        <v>178</v>
      </c>
      <c r="AU54" s="63" t="s">
        <v>178</v>
      </c>
      <c r="AV54" s="63" t="s">
        <v>178</v>
      </c>
      <c r="AW54" s="63" t="s">
        <v>178</v>
      </c>
      <c r="AX54" s="63" t="s">
        <v>178</v>
      </c>
      <c r="AY54" s="63" t="s">
        <v>178</v>
      </c>
      <c r="AZ54" s="63" t="s">
        <v>178</v>
      </c>
      <c r="BA54" s="63" t="s">
        <v>178</v>
      </c>
      <c r="BB54" s="63" t="s">
        <v>178</v>
      </c>
      <c r="BC54" s="63" t="s">
        <v>178</v>
      </c>
      <c r="BD54" s="63" t="s">
        <v>178</v>
      </c>
      <c r="BE54" s="63" t="s">
        <v>178</v>
      </c>
      <c r="BF54" s="63" t="s">
        <v>178</v>
      </c>
      <c r="BG54" s="63" t="s">
        <v>178</v>
      </c>
      <c r="BH54" s="63" t="s">
        <v>178</v>
      </c>
      <c r="BI54" s="63" t="s">
        <v>178</v>
      </c>
      <c r="BJ54" s="63" t="s">
        <v>178</v>
      </c>
      <c r="BK54" s="63" t="s">
        <v>178</v>
      </c>
      <c r="BL54" s="63" t="s">
        <v>178</v>
      </c>
      <c r="BM54" s="63" t="s">
        <v>178</v>
      </c>
      <c r="BN54" s="63" t="s">
        <v>178</v>
      </c>
      <c r="BO54" s="63" t="s">
        <v>178</v>
      </c>
      <c r="BP54" s="63" t="s">
        <v>178</v>
      </c>
      <c r="BQ54" s="63" t="s">
        <v>178</v>
      </c>
      <c r="BR54" s="63" t="s">
        <v>178</v>
      </c>
      <c r="BS54" s="63" t="s">
        <v>178</v>
      </c>
      <c r="BT54" s="63" t="s">
        <v>178</v>
      </c>
      <c r="BU54" s="63" t="s">
        <v>178</v>
      </c>
      <c r="BV54" s="63" t="s">
        <v>178</v>
      </c>
      <c r="BW54" s="63" t="s">
        <v>178</v>
      </c>
      <c r="BX54" s="63" t="s">
        <v>178</v>
      </c>
      <c r="BY54" s="63" t="s">
        <v>178</v>
      </c>
      <c r="BZ54" s="63" t="s">
        <v>178</v>
      </c>
      <c r="CA54" s="63" t="s">
        <v>178</v>
      </c>
      <c r="CB54" s="63" t="s">
        <v>178</v>
      </c>
      <c r="CC54" s="63" t="s">
        <v>178</v>
      </c>
      <c r="CD54" s="63" t="s">
        <v>178</v>
      </c>
      <c r="CE54" s="63" t="s">
        <v>178</v>
      </c>
      <c r="CF54" s="63" t="s">
        <v>178</v>
      </c>
      <c r="CG54" s="63" t="s">
        <v>178</v>
      </c>
      <c r="CH54" s="63" t="s">
        <v>178</v>
      </c>
      <c r="CI54" s="63" t="s">
        <v>178</v>
      </c>
      <c r="CJ54" s="63" t="s">
        <v>178</v>
      </c>
      <c r="CK54" s="63" t="s">
        <v>178</v>
      </c>
      <c r="CL54" s="63" t="s">
        <v>178</v>
      </c>
      <c r="CM54" s="63" t="s">
        <v>178</v>
      </c>
      <c r="CN54" s="63" t="s">
        <v>178</v>
      </c>
      <c r="CO54" s="63" t="s">
        <v>178</v>
      </c>
      <c r="CP54" s="63" t="s">
        <v>178</v>
      </c>
      <c r="CQ54" s="63" t="s">
        <v>178</v>
      </c>
      <c r="CR54" s="63" t="s">
        <v>178</v>
      </c>
      <c r="CS54" s="63" t="s">
        <v>178</v>
      </c>
      <c r="CT54" s="63" t="s">
        <v>178</v>
      </c>
      <c r="CU54" s="63" t="s">
        <v>178</v>
      </c>
      <c r="CV54" s="63" t="s">
        <v>178</v>
      </c>
      <c r="CW54" s="63" t="s">
        <v>178</v>
      </c>
      <c r="CX54" s="63" t="s">
        <v>178</v>
      </c>
      <c r="CY54" s="63" t="s">
        <v>178</v>
      </c>
      <c r="CZ54" s="63" t="s">
        <v>178</v>
      </c>
    </row>
    <row r="55" spans="1:104" x14ac:dyDescent="0.2">
      <c r="A55" s="16" t="s">
        <v>610</v>
      </c>
      <c r="B55" s="9" t="s">
        <v>182</v>
      </c>
      <c r="C55" s="15" t="s">
        <v>253</v>
      </c>
      <c r="D55" s="15" t="s">
        <v>2</v>
      </c>
      <c r="E55" s="86" t="s">
        <v>178</v>
      </c>
      <c r="F55" s="63" t="s">
        <v>178</v>
      </c>
      <c r="G55" s="63" t="s">
        <v>178</v>
      </c>
      <c r="H55" s="63" t="s">
        <v>178</v>
      </c>
      <c r="I55" s="63" t="s">
        <v>178</v>
      </c>
      <c r="J55" s="63" t="s">
        <v>178</v>
      </c>
      <c r="K55" s="63" t="s">
        <v>178</v>
      </c>
      <c r="L55" s="63" t="s">
        <v>178</v>
      </c>
      <c r="M55" s="63" t="s">
        <v>178</v>
      </c>
      <c r="N55" s="63" t="s">
        <v>178</v>
      </c>
      <c r="O55" s="63" t="s">
        <v>178</v>
      </c>
      <c r="P55" s="63" t="s">
        <v>178</v>
      </c>
      <c r="Q55" s="63" t="s">
        <v>178</v>
      </c>
      <c r="R55" s="63" t="s">
        <v>178</v>
      </c>
      <c r="S55" s="63" t="s">
        <v>178</v>
      </c>
      <c r="T55" s="63" t="s">
        <v>178</v>
      </c>
      <c r="U55" s="63" t="s">
        <v>178</v>
      </c>
      <c r="V55" s="63" t="s">
        <v>178</v>
      </c>
      <c r="W55" s="63" t="s">
        <v>178</v>
      </c>
      <c r="X55" s="63" t="s">
        <v>178</v>
      </c>
      <c r="Y55" s="63" t="s">
        <v>178</v>
      </c>
      <c r="Z55" s="63" t="s">
        <v>178</v>
      </c>
      <c r="AA55" s="63" t="s">
        <v>178</v>
      </c>
      <c r="AB55" s="63" t="s">
        <v>178</v>
      </c>
      <c r="AC55" s="63" t="s">
        <v>178</v>
      </c>
      <c r="AD55" s="63" t="s">
        <v>178</v>
      </c>
      <c r="AE55" s="63" t="s">
        <v>178</v>
      </c>
      <c r="AF55" s="63" t="s">
        <v>178</v>
      </c>
      <c r="AG55" s="63" t="s">
        <v>178</v>
      </c>
      <c r="AH55" s="63" t="s">
        <v>178</v>
      </c>
      <c r="AI55" s="63" t="s">
        <v>178</v>
      </c>
      <c r="AJ55" s="63" t="s">
        <v>178</v>
      </c>
      <c r="AK55" s="63" t="s">
        <v>178</v>
      </c>
      <c r="AL55" s="63" t="s">
        <v>178</v>
      </c>
      <c r="AM55" s="63" t="s">
        <v>178</v>
      </c>
      <c r="AN55" s="63" t="s">
        <v>178</v>
      </c>
      <c r="AO55" s="63" t="s">
        <v>178</v>
      </c>
      <c r="AP55" s="63" t="s">
        <v>178</v>
      </c>
      <c r="AQ55" s="63" t="s">
        <v>178</v>
      </c>
      <c r="AR55" s="63" t="s">
        <v>178</v>
      </c>
      <c r="AS55" s="63" t="s">
        <v>178</v>
      </c>
      <c r="AT55" s="63" t="s">
        <v>178</v>
      </c>
      <c r="AU55" s="63" t="s">
        <v>178</v>
      </c>
      <c r="AV55" s="63" t="s">
        <v>178</v>
      </c>
      <c r="AW55" s="63" t="s">
        <v>178</v>
      </c>
      <c r="AX55" s="63" t="s">
        <v>178</v>
      </c>
      <c r="AY55" s="63" t="s">
        <v>178</v>
      </c>
      <c r="AZ55" s="63" t="s">
        <v>178</v>
      </c>
      <c r="BA55" s="63" t="s">
        <v>178</v>
      </c>
      <c r="BB55" s="63" t="s">
        <v>178</v>
      </c>
      <c r="BC55" s="63" t="s">
        <v>178</v>
      </c>
      <c r="BD55" s="63" t="s">
        <v>178</v>
      </c>
      <c r="BE55" s="63" t="s">
        <v>178</v>
      </c>
      <c r="BF55" s="63" t="s">
        <v>178</v>
      </c>
      <c r="BG55" s="63" t="s">
        <v>178</v>
      </c>
      <c r="BH55" s="63" t="s">
        <v>178</v>
      </c>
      <c r="BI55" s="63" t="s">
        <v>178</v>
      </c>
      <c r="BJ55" s="63" t="s">
        <v>178</v>
      </c>
      <c r="BK55" s="63" t="s">
        <v>178</v>
      </c>
      <c r="BL55" s="63" t="s">
        <v>178</v>
      </c>
      <c r="BM55" s="63" t="s">
        <v>178</v>
      </c>
      <c r="BN55" s="63" t="s">
        <v>178</v>
      </c>
      <c r="BO55" s="63" t="s">
        <v>178</v>
      </c>
      <c r="BP55" s="63" t="s">
        <v>178</v>
      </c>
      <c r="BQ55" s="63" t="s">
        <v>178</v>
      </c>
      <c r="BR55" s="63" t="s">
        <v>178</v>
      </c>
      <c r="BS55" s="63" t="s">
        <v>178</v>
      </c>
      <c r="BT55" s="63" t="s">
        <v>178</v>
      </c>
      <c r="BU55" s="63" t="s">
        <v>178</v>
      </c>
      <c r="BV55" s="63" t="s">
        <v>178</v>
      </c>
      <c r="BW55" s="63" t="s">
        <v>178</v>
      </c>
      <c r="BX55" s="63" t="s">
        <v>178</v>
      </c>
      <c r="BY55" s="63" t="s">
        <v>178</v>
      </c>
      <c r="BZ55" s="63" t="s">
        <v>178</v>
      </c>
      <c r="CA55" s="63" t="s">
        <v>178</v>
      </c>
      <c r="CB55" s="63" t="s">
        <v>178</v>
      </c>
      <c r="CC55" s="63" t="s">
        <v>178</v>
      </c>
      <c r="CD55" s="63" t="s">
        <v>178</v>
      </c>
      <c r="CE55" s="63" t="s">
        <v>178</v>
      </c>
      <c r="CF55" s="63" t="s">
        <v>178</v>
      </c>
      <c r="CG55" s="63" t="s">
        <v>178</v>
      </c>
      <c r="CH55" s="63" t="s">
        <v>178</v>
      </c>
      <c r="CI55" s="63" t="s">
        <v>178</v>
      </c>
      <c r="CJ55" s="63" t="s">
        <v>178</v>
      </c>
      <c r="CK55" s="63" t="s">
        <v>178</v>
      </c>
      <c r="CL55" s="63" t="s">
        <v>178</v>
      </c>
      <c r="CM55" s="63" t="s">
        <v>178</v>
      </c>
      <c r="CN55" s="63" t="s">
        <v>178</v>
      </c>
      <c r="CO55" s="63" t="s">
        <v>178</v>
      </c>
      <c r="CP55" s="63" t="s">
        <v>178</v>
      </c>
      <c r="CQ55" s="63" t="s">
        <v>178</v>
      </c>
      <c r="CR55" s="63" t="s">
        <v>178</v>
      </c>
      <c r="CS55" s="63" t="s">
        <v>178</v>
      </c>
      <c r="CT55" s="63" t="s">
        <v>178</v>
      </c>
      <c r="CU55" s="63" t="s">
        <v>178</v>
      </c>
      <c r="CV55" s="63" t="s">
        <v>178</v>
      </c>
      <c r="CW55" s="63" t="s">
        <v>178</v>
      </c>
      <c r="CX55" s="63" t="s">
        <v>178</v>
      </c>
      <c r="CY55" s="63" t="s">
        <v>178</v>
      </c>
      <c r="CZ55" s="63" t="s">
        <v>178</v>
      </c>
    </row>
    <row r="56" spans="1:104" x14ac:dyDescent="0.2">
      <c r="A56" s="16" t="s">
        <v>611</v>
      </c>
      <c r="B56" s="9" t="s">
        <v>183</v>
      </c>
      <c r="C56" s="15" t="s">
        <v>253</v>
      </c>
      <c r="D56" s="15" t="s">
        <v>2</v>
      </c>
      <c r="E56" s="86" t="s">
        <v>178</v>
      </c>
      <c r="F56" s="63" t="s">
        <v>178</v>
      </c>
      <c r="G56" s="63" t="s">
        <v>178</v>
      </c>
      <c r="H56" s="63" t="s">
        <v>178</v>
      </c>
      <c r="I56" s="63" t="s">
        <v>178</v>
      </c>
      <c r="J56" s="63" t="s">
        <v>178</v>
      </c>
      <c r="K56" s="63" t="s">
        <v>178</v>
      </c>
      <c r="L56" s="63" t="s">
        <v>178</v>
      </c>
      <c r="M56" s="63" t="s">
        <v>178</v>
      </c>
      <c r="N56" s="63" t="s">
        <v>178</v>
      </c>
      <c r="O56" s="63" t="s">
        <v>178</v>
      </c>
      <c r="P56" s="63" t="s">
        <v>178</v>
      </c>
      <c r="Q56" s="63" t="s">
        <v>178</v>
      </c>
      <c r="R56" s="63" t="s">
        <v>178</v>
      </c>
      <c r="S56" s="63" t="s">
        <v>178</v>
      </c>
      <c r="T56" s="63" t="s">
        <v>178</v>
      </c>
      <c r="U56" s="63" t="s">
        <v>178</v>
      </c>
      <c r="V56" s="63" t="s">
        <v>178</v>
      </c>
      <c r="W56" s="63" t="s">
        <v>178</v>
      </c>
      <c r="X56" s="63" t="s">
        <v>178</v>
      </c>
      <c r="Y56" s="63" t="s">
        <v>178</v>
      </c>
      <c r="Z56" s="63" t="s">
        <v>178</v>
      </c>
      <c r="AA56" s="63" t="s">
        <v>178</v>
      </c>
      <c r="AB56" s="63" t="s">
        <v>178</v>
      </c>
      <c r="AC56" s="63" t="s">
        <v>178</v>
      </c>
      <c r="AD56" s="63" t="s">
        <v>178</v>
      </c>
      <c r="AE56" s="63" t="s">
        <v>178</v>
      </c>
      <c r="AF56" s="63" t="s">
        <v>178</v>
      </c>
      <c r="AG56" s="63" t="s">
        <v>178</v>
      </c>
      <c r="AH56" s="63" t="s">
        <v>178</v>
      </c>
      <c r="AI56" s="63" t="s">
        <v>178</v>
      </c>
      <c r="AJ56" s="63" t="s">
        <v>178</v>
      </c>
      <c r="AK56" s="63" t="s">
        <v>178</v>
      </c>
      <c r="AL56" s="63" t="s">
        <v>178</v>
      </c>
      <c r="AM56" s="63" t="s">
        <v>178</v>
      </c>
      <c r="AN56" s="63" t="s">
        <v>178</v>
      </c>
      <c r="AO56" s="63" t="s">
        <v>178</v>
      </c>
      <c r="AP56" s="63" t="s">
        <v>178</v>
      </c>
      <c r="AQ56" s="63" t="s">
        <v>178</v>
      </c>
      <c r="AR56" s="63" t="s">
        <v>178</v>
      </c>
      <c r="AS56" s="63" t="s">
        <v>178</v>
      </c>
      <c r="AT56" s="63" t="s">
        <v>178</v>
      </c>
      <c r="AU56" s="63" t="s">
        <v>178</v>
      </c>
      <c r="AV56" s="63" t="s">
        <v>178</v>
      </c>
      <c r="AW56" s="63" t="s">
        <v>178</v>
      </c>
      <c r="AX56" s="63" t="s">
        <v>178</v>
      </c>
      <c r="AY56" s="63" t="s">
        <v>178</v>
      </c>
      <c r="AZ56" s="63" t="s">
        <v>178</v>
      </c>
      <c r="BA56" s="63" t="s">
        <v>178</v>
      </c>
      <c r="BB56" s="63" t="s">
        <v>178</v>
      </c>
      <c r="BC56" s="63" t="s">
        <v>178</v>
      </c>
      <c r="BD56" s="63" t="s">
        <v>178</v>
      </c>
      <c r="BE56" s="63" t="s">
        <v>178</v>
      </c>
      <c r="BF56" s="63" t="s">
        <v>178</v>
      </c>
      <c r="BG56" s="63" t="s">
        <v>178</v>
      </c>
      <c r="BH56" s="63" t="s">
        <v>178</v>
      </c>
      <c r="BI56" s="63" t="s">
        <v>178</v>
      </c>
      <c r="BJ56" s="63" t="s">
        <v>178</v>
      </c>
      <c r="BK56" s="63" t="s">
        <v>178</v>
      </c>
      <c r="BL56" s="63" t="s">
        <v>178</v>
      </c>
      <c r="BM56" s="63" t="s">
        <v>178</v>
      </c>
      <c r="BN56" s="63" t="s">
        <v>178</v>
      </c>
      <c r="BO56" s="63" t="s">
        <v>178</v>
      </c>
      <c r="BP56" s="63" t="s">
        <v>178</v>
      </c>
      <c r="BQ56" s="63" t="s">
        <v>178</v>
      </c>
      <c r="BR56" s="63" t="s">
        <v>178</v>
      </c>
      <c r="BS56" s="63" t="s">
        <v>178</v>
      </c>
      <c r="BT56" s="63" t="s">
        <v>178</v>
      </c>
      <c r="BU56" s="63" t="s">
        <v>178</v>
      </c>
      <c r="BV56" s="63" t="s">
        <v>178</v>
      </c>
      <c r="BW56" s="63" t="s">
        <v>178</v>
      </c>
      <c r="BX56" s="63" t="s">
        <v>178</v>
      </c>
      <c r="BY56" s="63" t="s">
        <v>178</v>
      </c>
      <c r="BZ56" s="63" t="s">
        <v>178</v>
      </c>
      <c r="CA56" s="63" t="s">
        <v>178</v>
      </c>
      <c r="CB56" s="63" t="s">
        <v>178</v>
      </c>
      <c r="CC56" s="63" t="s">
        <v>178</v>
      </c>
      <c r="CD56" s="63" t="s">
        <v>178</v>
      </c>
      <c r="CE56" s="63" t="s">
        <v>178</v>
      </c>
      <c r="CF56" s="63" t="s">
        <v>178</v>
      </c>
      <c r="CG56" s="63" t="s">
        <v>178</v>
      </c>
      <c r="CH56" s="63" t="s">
        <v>178</v>
      </c>
      <c r="CI56" s="63" t="s">
        <v>178</v>
      </c>
      <c r="CJ56" s="63" t="s">
        <v>178</v>
      </c>
      <c r="CK56" s="63" t="s">
        <v>178</v>
      </c>
      <c r="CL56" s="63" t="s">
        <v>178</v>
      </c>
      <c r="CM56" s="63" t="s">
        <v>178</v>
      </c>
      <c r="CN56" s="63" t="s">
        <v>178</v>
      </c>
      <c r="CO56" s="63" t="s">
        <v>178</v>
      </c>
      <c r="CP56" s="63" t="s">
        <v>178</v>
      </c>
      <c r="CQ56" s="63" t="s">
        <v>178</v>
      </c>
      <c r="CR56" s="63" t="s">
        <v>178</v>
      </c>
      <c r="CS56" s="63" t="s">
        <v>178</v>
      </c>
      <c r="CT56" s="63" t="s">
        <v>178</v>
      </c>
      <c r="CU56" s="63" t="s">
        <v>178</v>
      </c>
      <c r="CV56" s="63" t="s">
        <v>178</v>
      </c>
      <c r="CW56" s="63" t="s">
        <v>178</v>
      </c>
      <c r="CX56" s="63" t="s">
        <v>178</v>
      </c>
      <c r="CY56" s="63" t="s">
        <v>178</v>
      </c>
      <c r="CZ56" s="63" t="s">
        <v>178</v>
      </c>
    </row>
    <row r="57" spans="1:104" ht="28.5" x14ac:dyDescent="0.2">
      <c r="A57" s="16" t="s">
        <v>612</v>
      </c>
      <c r="B57" s="9" t="s">
        <v>184</v>
      </c>
      <c r="C57" s="15" t="s">
        <v>256</v>
      </c>
      <c r="D57" s="15" t="s">
        <v>2</v>
      </c>
      <c r="E57" s="86"/>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row>
    <row r="58" spans="1:104" ht="28.5" x14ac:dyDescent="0.2">
      <c r="A58" s="16" t="s">
        <v>613</v>
      </c>
      <c r="B58" s="9" t="s">
        <v>185</v>
      </c>
      <c r="C58" s="15" t="s">
        <v>254</v>
      </c>
      <c r="D58" s="15" t="s">
        <v>68</v>
      </c>
      <c r="E58" s="91"/>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row>
    <row r="59" spans="1:104" ht="40.15" customHeight="1" x14ac:dyDescent="0.2">
      <c r="A59" s="222"/>
      <c r="B59" s="222" t="s">
        <v>277</v>
      </c>
      <c r="C59" s="15" t="s">
        <v>280</v>
      </c>
      <c r="D59" s="15" t="s">
        <v>243</v>
      </c>
      <c r="E59" s="210" t="s">
        <v>100</v>
      </c>
      <c r="F59" s="211" t="s">
        <v>100</v>
      </c>
      <c r="G59" s="211" t="s">
        <v>100</v>
      </c>
      <c r="H59" s="211" t="s">
        <v>100</v>
      </c>
      <c r="I59" s="211" t="s">
        <v>100</v>
      </c>
      <c r="J59" s="211" t="s">
        <v>100</v>
      </c>
      <c r="K59" s="211" t="s">
        <v>100</v>
      </c>
      <c r="L59" s="211" t="s">
        <v>100</v>
      </c>
      <c r="M59" s="211" t="s">
        <v>100</v>
      </c>
      <c r="N59" s="211" t="s">
        <v>100</v>
      </c>
      <c r="O59" s="211" t="s">
        <v>100</v>
      </c>
      <c r="P59" s="211" t="s">
        <v>100</v>
      </c>
      <c r="Q59" s="211" t="s">
        <v>100</v>
      </c>
      <c r="R59" s="211" t="s">
        <v>100</v>
      </c>
      <c r="S59" s="211" t="s">
        <v>100</v>
      </c>
      <c r="T59" s="211" t="s">
        <v>100</v>
      </c>
      <c r="U59" s="211" t="s">
        <v>100</v>
      </c>
      <c r="V59" s="211" t="s">
        <v>100</v>
      </c>
      <c r="W59" s="211" t="s">
        <v>100</v>
      </c>
      <c r="X59" s="211" t="s">
        <v>100</v>
      </c>
      <c r="Y59" s="211" t="s">
        <v>100</v>
      </c>
      <c r="Z59" s="211" t="s">
        <v>100</v>
      </c>
      <c r="AA59" s="211" t="s">
        <v>100</v>
      </c>
      <c r="AB59" s="211" t="s">
        <v>100</v>
      </c>
      <c r="AC59" s="211" t="s">
        <v>100</v>
      </c>
      <c r="AD59" s="211" t="s">
        <v>100</v>
      </c>
      <c r="AE59" s="211" t="s">
        <v>100</v>
      </c>
      <c r="AF59" s="211" t="s">
        <v>100</v>
      </c>
      <c r="AG59" s="211" t="s">
        <v>100</v>
      </c>
      <c r="AH59" s="211" t="s">
        <v>100</v>
      </c>
      <c r="AI59" s="211" t="s">
        <v>100</v>
      </c>
      <c r="AJ59" s="211" t="s">
        <v>100</v>
      </c>
      <c r="AK59" s="211" t="s">
        <v>100</v>
      </c>
      <c r="AL59" s="211" t="s">
        <v>100</v>
      </c>
      <c r="AM59" s="211" t="s">
        <v>100</v>
      </c>
      <c r="AN59" s="211" t="s">
        <v>100</v>
      </c>
      <c r="AO59" s="211" t="s">
        <v>100</v>
      </c>
      <c r="AP59" s="211" t="s">
        <v>100</v>
      </c>
      <c r="AQ59" s="211" t="s">
        <v>100</v>
      </c>
      <c r="AR59" s="211" t="s">
        <v>100</v>
      </c>
      <c r="AS59" s="211" t="s">
        <v>100</v>
      </c>
      <c r="AT59" s="211" t="s">
        <v>100</v>
      </c>
      <c r="AU59" s="211" t="s">
        <v>100</v>
      </c>
      <c r="AV59" s="211" t="s">
        <v>100</v>
      </c>
      <c r="AW59" s="211" t="s">
        <v>100</v>
      </c>
      <c r="AX59" s="211" t="s">
        <v>100</v>
      </c>
      <c r="AY59" s="211" t="s">
        <v>100</v>
      </c>
      <c r="AZ59" s="211" t="s">
        <v>100</v>
      </c>
      <c r="BA59" s="211" t="s">
        <v>100</v>
      </c>
      <c r="BB59" s="211" t="s">
        <v>100</v>
      </c>
      <c r="BC59" s="211" t="s">
        <v>100</v>
      </c>
      <c r="BD59" s="211" t="s">
        <v>100</v>
      </c>
      <c r="BE59" s="211" t="s">
        <v>100</v>
      </c>
      <c r="BF59" s="211" t="s">
        <v>100</v>
      </c>
      <c r="BG59" s="211" t="s">
        <v>100</v>
      </c>
      <c r="BH59" s="211" t="s">
        <v>100</v>
      </c>
      <c r="BI59" s="211" t="s">
        <v>100</v>
      </c>
      <c r="BJ59" s="211" t="s">
        <v>100</v>
      </c>
      <c r="BK59" s="211" t="s">
        <v>100</v>
      </c>
      <c r="BL59" s="211" t="s">
        <v>100</v>
      </c>
      <c r="BM59" s="211" t="s">
        <v>100</v>
      </c>
      <c r="BN59" s="211" t="s">
        <v>100</v>
      </c>
      <c r="BO59" s="211" t="s">
        <v>100</v>
      </c>
      <c r="BP59" s="211" t="s">
        <v>100</v>
      </c>
      <c r="BQ59" s="211" t="s">
        <v>100</v>
      </c>
      <c r="BR59" s="211" t="s">
        <v>100</v>
      </c>
      <c r="BS59" s="211" t="s">
        <v>100</v>
      </c>
      <c r="BT59" s="211" t="s">
        <v>100</v>
      </c>
      <c r="BU59" s="211" t="s">
        <v>100</v>
      </c>
      <c r="BV59" s="211" t="s">
        <v>100</v>
      </c>
      <c r="BW59" s="211" t="s">
        <v>100</v>
      </c>
      <c r="BX59" s="211" t="s">
        <v>100</v>
      </c>
      <c r="BY59" s="211" t="s">
        <v>100</v>
      </c>
      <c r="BZ59" s="211" t="s">
        <v>100</v>
      </c>
      <c r="CA59" s="211" t="s">
        <v>100</v>
      </c>
      <c r="CB59" s="211" t="s">
        <v>100</v>
      </c>
      <c r="CC59" s="211" t="s">
        <v>100</v>
      </c>
      <c r="CD59" s="211" t="s">
        <v>100</v>
      </c>
      <c r="CE59" s="211" t="s">
        <v>100</v>
      </c>
      <c r="CF59" s="211" t="s">
        <v>100</v>
      </c>
      <c r="CG59" s="211" t="s">
        <v>100</v>
      </c>
      <c r="CH59" s="211" t="s">
        <v>100</v>
      </c>
      <c r="CI59" s="211" t="s">
        <v>100</v>
      </c>
      <c r="CJ59" s="211" t="s">
        <v>100</v>
      </c>
      <c r="CK59" s="211" t="s">
        <v>100</v>
      </c>
      <c r="CL59" s="211" t="s">
        <v>100</v>
      </c>
      <c r="CM59" s="211" t="s">
        <v>100</v>
      </c>
      <c r="CN59" s="211" t="s">
        <v>100</v>
      </c>
      <c r="CO59" s="211" t="s">
        <v>100</v>
      </c>
      <c r="CP59" s="211" t="s">
        <v>100</v>
      </c>
      <c r="CQ59" s="211" t="s">
        <v>100</v>
      </c>
      <c r="CR59" s="211" t="s">
        <v>100</v>
      </c>
      <c r="CS59" s="211" t="s">
        <v>100</v>
      </c>
      <c r="CT59" s="211" t="s">
        <v>100</v>
      </c>
      <c r="CU59" s="211" t="s">
        <v>100</v>
      </c>
      <c r="CV59" s="211" t="s">
        <v>100</v>
      </c>
      <c r="CW59" s="211" t="s">
        <v>100</v>
      </c>
      <c r="CX59" s="211" t="s">
        <v>100</v>
      </c>
      <c r="CY59" s="211" t="s">
        <v>100</v>
      </c>
      <c r="CZ59" s="211" t="s">
        <v>100</v>
      </c>
    </row>
    <row r="60" spans="1:104" x14ac:dyDescent="0.2">
      <c r="A60" s="16" t="s">
        <v>635</v>
      </c>
      <c r="B60" s="9" t="s">
        <v>180</v>
      </c>
      <c r="C60" s="15" t="s">
        <v>253</v>
      </c>
      <c r="D60" s="15" t="s">
        <v>2</v>
      </c>
      <c r="E60" s="86" t="s">
        <v>178</v>
      </c>
      <c r="F60" s="63" t="s">
        <v>178</v>
      </c>
      <c r="G60" s="63" t="s">
        <v>178</v>
      </c>
      <c r="H60" s="63" t="s">
        <v>178</v>
      </c>
      <c r="I60" s="63" t="s">
        <v>178</v>
      </c>
      <c r="J60" s="63" t="s">
        <v>178</v>
      </c>
      <c r="K60" s="63" t="s">
        <v>178</v>
      </c>
      <c r="L60" s="63" t="s">
        <v>178</v>
      </c>
      <c r="M60" s="63" t="s">
        <v>178</v>
      </c>
      <c r="N60" s="63" t="s">
        <v>178</v>
      </c>
      <c r="O60" s="63" t="s">
        <v>178</v>
      </c>
      <c r="P60" s="63" t="s">
        <v>178</v>
      </c>
      <c r="Q60" s="63" t="s">
        <v>178</v>
      </c>
      <c r="R60" s="63" t="s">
        <v>178</v>
      </c>
      <c r="S60" s="63" t="s">
        <v>178</v>
      </c>
      <c r="T60" s="63" t="s">
        <v>178</v>
      </c>
      <c r="U60" s="63" t="s">
        <v>178</v>
      </c>
      <c r="V60" s="63" t="s">
        <v>178</v>
      </c>
      <c r="W60" s="63" t="s">
        <v>178</v>
      </c>
      <c r="X60" s="63" t="s">
        <v>178</v>
      </c>
      <c r="Y60" s="63" t="s">
        <v>178</v>
      </c>
      <c r="Z60" s="63" t="s">
        <v>178</v>
      </c>
      <c r="AA60" s="63" t="s">
        <v>178</v>
      </c>
      <c r="AB60" s="63" t="s">
        <v>178</v>
      </c>
      <c r="AC60" s="63" t="s">
        <v>178</v>
      </c>
      <c r="AD60" s="63" t="s">
        <v>178</v>
      </c>
      <c r="AE60" s="63" t="s">
        <v>178</v>
      </c>
      <c r="AF60" s="63" t="s">
        <v>178</v>
      </c>
      <c r="AG60" s="63" t="s">
        <v>178</v>
      </c>
      <c r="AH60" s="63" t="s">
        <v>178</v>
      </c>
      <c r="AI60" s="63" t="s">
        <v>178</v>
      </c>
      <c r="AJ60" s="63" t="s">
        <v>178</v>
      </c>
      <c r="AK60" s="63" t="s">
        <v>178</v>
      </c>
      <c r="AL60" s="63" t="s">
        <v>178</v>
      </c>
      <c r="AM60" s="63" t="s">
        <v>178</v>
      </c>
      <c r="AN60" s="63" t="s">
        <v>178</v>
      </c>
      <c r="AO60" s="63" t="s">
        <v>178</v>
      </c>
      <c r="AP60" s="63" t="s">
        <v>178</v>
      </c>
      <c r="AQ60" s="63" t="s">
        <v>178</v>
      </c>
      <c r="AR60" s="63" t="s">
        <v>178</v>
      </c>
      <c r="AS60" s="63" t="s">
        <v>178</v>
      </c>
      <c r="AT60" s="63" t="s">
        <v>178</v>
      </c>
      <c r="AU60" s="63" t="s">
        <v>178</v>
      </c>
      <c r="AV60" s="63" t="s">
        <v>178</v>
      </c>
      <c r="AW60" s="63" t="s">
        <v>178</v>
      </c>
      <c r="AX60" s="63" t="s">
        <v>178</v>
      </c>
      <c r="AY60" s="63" t="s">
        <v>178</v>
      </c>
      <c r="AZ60" s="63" t="s">
        <v>178</v>
      </c>
      <c r="BA60" s="63" t="s">
        <v>178</v>
      </c>
      <c r="BB60" s="63" t="s">
        <v>178</v>
      </c>
      <c r="BC60" s="63" t="s">
        <v>178</v>
      </c>
      <c r="BD60" s="63" t="s">
        <v>178</v>
      </c>
      <c r="BE60" s="63" t="s">
        <v>178</v>
      </c>
      <c r="BF60" s="63" t="s">
        <v>178</v>
      </c>
      <c r="BG60" s="63" t="s">
        <v>178</v>
      </c>
      <c r="BH60" s="63" t="s">
        <v>178</v>
      </c>
      <c r="BI60" s="63" t="s">
        <v>178</v>
      </c>
      <c r="BJ60" s="63" t="s">
        <v>178</v>
      </c>
      <c r="BK60" s="63" t="s">
        <v>178</v>
      </c>
      <c r="BL60" s="63" t="s">
        <v>178</v>
      </c>
      <c r="BM60" s="63" t="s">
        <v>178</v>
      </c>
      <c r="BN60" s="63" t="s">
        <v>178</v>
      </c>
      <c r="BO60" s="63" t="s">
        <v>178</v>
      </c>
      <c r="BP60" s="63" t="s">
        <v>178</v>
      </c>
      <c r="BQ60" s="63" t="s">
        <v>178</v>
      </c>
      <c r="BR60" s="63" t="s">
        <v>178</v>
      </c>
      <c r="BS60" s="63" t="s">
        <v>178</v>
      </c>
      <c r="BT60" s="63" t="s">
        <v>178</v>
      </c>
      <c r="BU60" s="63" t="s">
        <v>178</v>
      </c>
      <c r="BV60" s="63" t="s">
        <v>178</v>
      </c>
      <c r="BW60" s="63" t="s">
        <v>178</v>
      </c>
      <c r="BX60" s="63" t="s">
        <v>178</v>
      </c>
      <c r="BY60" s="63" t="s">
        <v>178</v>
      </c>
      <c r="BZ60" s="63" t="s">
        <v>178</v>
      </c>
      <c r="CA60" s="63" t="s">
        <v>178</v>
      </c>
      <c r="CB60" s="63" t="s">
        <v>178</v>
      </c>
      <c r="CC60" s="63" t="s">
        <v>178</v>
      </c>
      <c r="CD60" s="63" t="s">
        <v>178</v>
      </c>
      <c r="CE60" s="63" t="s">
        <v>178</v>
      </c>
      <c r="CF60" s="63" t="s">
        <v>178</v>
      </c>
      <c r="CG60" s="63" t="s">
        <v>178</v>
      </c>
      <c r="CH60" s="63" t="s">
        <v>178</v>
      </c>
      <c r="CI60" s="63" t="s">
        <v>178</v>
      </c>
      <c r="CJ60" s="63" t="s">
        <v>178</v>
      </c>
      <c r="CK60" s="63" t="s">
        <v>178</v>
      </c>
      <c r="CL60" s="63" t="s">
        <v>178</v>
      </c>
      <c r="CM60" s="63" t="s">
        <v>178</v>
      </c>
      <c r="CN60" s="63" t="s">
        <v>178</v>
      </c>
      <c r="CO60" s="63" t="s">
        <v>178</v>
      </c>
      <c r="CP60" s="63" t="s">
        <v>178</v>
      </c>
      <c r="CQ60" s="63" t="s">
        <v>178</v>
      </c>
      <c r="CR60" s="63" t="s">
        <v>178</v>
      </c>
      <c r="CS60" s="63" t="s">
        <v>178</v>
      </c>
      <c r="CT60" s="63" t="s">
        <v>178</v>
      </c>
      <c r="CU60" s="63" t="s">
        <v>178</v>
      </c>
      <c r="CV60" s="63" t="s">
        <v>178</v>
      </c>
      <c r="CW60" s="63" t="s">
        <v>178</v>
      </c>
      <c r="CX60" s="63" t="s">
        <v>178</v>
      </c>
      <c r="CY60" s="63" t="s">
        <v>178</v>
      </c>
      <c r="CZ60" s="63" t="s">
        <v>178</v>
      </c>
    </row>
    <row r="61" spans="1:104" x14ac:dyDescent="0.2">
      <c r="A61" s="16" t="s">
        <v>634</v>
      </c>
      <c r="B61" s="9" t="s">
        <v>181</v>
      </c>
      <c r="C61" s="15" t="s">
        <v>253</v>
      </c>
      <c r="D61" s="15" t="s">
        <v>2</v>
      </c>
      <c r="E61" s="86" t="s">
        <v>178</v>
      </c>
      <c r="F61" s="63" t="s">
        <v>178</v>
      </c>
      <c r="G61" s="63" t="s">
        <v>178</v>
      </c>
      <c r="H61" s="63" t="s">
        <v>178</v>
      </c>
      <c r="I61" s="63" t="s">
        <v>178</v>
      </c>
      <c r="J61" s="63" t="s">
        <v>178</v>
      </c>
      <c r="K61" s="63" t="s">
        <v>178</v>
      </c>
      <c r="L61" s="63" t="s">
        <v>178</v>
      </c>
      <c r="M61" s="63" t="s">
        <v>178</v>
      </c>
      <c r="N61" s="63" t="s">
        <v>178</v>
      </c>
      <c r="O61" s="63" t="s">
        <v>178</v>
      </c>
      <c r="P61" s="63" t="s">
        <v>178</v>
      </c>
      <c r="Q61" s="63" t="s">
        <v>178</v>
      </c>
      <c r="R61" s="63" t="s">
        <v>178</v>
      </c>
      <c r="S61" s="63" t="s">
        <v>178</v>
      </c>
      <c r="T61" s="63" t="s">
        <v>178</v>
      </c>
      <c r="U61" s="63" t="s">
        <v>178</v>
      </c>
      <c r="V61" s="63" t="s">
        <v>178</v>
      </c>
      <c r="W61" s="63" t="s">
        <v>178</v>
      </c>
      <c r="X61" s="63" t="s">
        <v>178</v>
      </c>
      <c r="Y61" s="63" t="s">
        <v>178</v>
      </c>
      <c r="Z61" s="63" t="s">
        <v>178</v>
      </c>
      <c r="AA61" s="63" t="s">
        <v>178</v>
      </c>
      <c r="AB61" s="63" t="s">
        <v>178</v>
      </c>
      <c r="AC61" s="63" t="s">
        <v>178</v>
      </c>
      <c r="AD61" s="63" t="s">
        <v>178</v>
      </c>
      <c r="AE61" s="63" t="s">
        <v>178</v>
      </c>
      <c r="AF61" s="63" t="s">
        <v>178</v>
      </c>
      <c r="AG61" s="63" t="s">
        <v>178</v>
      </c>
      <c r="AH61" s="63" t="s">
        <v>178</v>
      </c>
      <c r="AI61" s="63" t="s">
        <v>178</v>
      </c>
      <c r="AJ61" s="63" t="s">
        <v>178</v>
      </c>
      <c r="AK61" s="63" t="s">
        <v>178</v>
      </c>
      <c r="AL61" s="63" t="s">
        <v>178</v>
      </c>
      <c r="AM61" s="63" t="s">
        <v>178</v>
      </c>
      <c r="AN61" s="63" t="s">
        <v>178</v>
      </c>
      <c r="AO61" s="63" t="s">
        <v>178</v>
      </c>
      <c r="AP61" s="63" t="s">
        <v>178</v>
      </c>
      <c r="AQ61" s="63" t="s">
        <v>178</v>
      </c>
      <c r="AR61" s="63" t="s">
        <v>178</v>
      </c>
      <c r="AS61" s="63" t="s">
        <v>178</v>
      </c>
      <c r="AT61" s="63" t="s">
        <v>178</v>
      </c>
      <c r="AU61" s="63" t="s">
        <v>178</v>
      </c>
      <c r="AV61" s="63" t="s">
        <v>178</v>
      </c>
      <c r="AW61" s="63" t="s">
        <v>178</v>
      </c>
      <c r="AX61" s="63" t="s">
        <v>178</v>
      </c>
      <c r="AY61" s="63" t="s">
        <v>178</v>
      </c>
      <c r="AZ61" s="63" t="s">
        <v>178</v>
      </c>
      <c r="BA61" s="63" t="s">
        <v>178</v>
      </c>
      <c r="BB61" s="63" t="s">
        <v>178</v>
      </c>
      <c r="BC61" s="63" t="s">
        <v>178</v>
      </c>
      <c r="BD61" s="63" t="s">
        <v>178</v>
      </c>
      <c r="BE61" s="63" t="s">
        <v>178</v>
      </c>
      <c r="BF61" s="63" t="s">
        <v>178</v>
      </c>
      <c r="BG61" s="63" t="s">
        <v>178</v>
      </c>
      <c r="BH61" s="63" t="s">
        <v>178</v>
      </c>
      <c r="BI61" s="63" t="s">
        <v>178</v>
      </c>
      <c r="BJ61" s="63" t="s">
        <v>178</v>
      </c>
      <c r="BK61" s="63" t="s">
        <v>178</v>
      </c>
      <c r="BL61" s="63" t="s">
        <v>178</v>
      </c>
      <c r="BM61" s="63" t="s">
        <v>178</v>
      </c>
      <c r="BN61" s="63" t="s">
        <v>178</v>
      </c>
      <c r="BO61" s="63" t="s">
        <v>178</v>
      </c>
      <c r="BP61" s="63" t="s">
        <v>178</v>
      </c>
      <c r="BQ61" s="63" t="s">
        <v>178</v>
      </c>
      <c r="BR61" s="63" t="s">
        <v>178</v>
      </c>
      <c r="BS61" s="63" t="s">
        <v>178</v>
      </c>
      <c r="BT61" s="63" t="s">
        <v>178</v>
      </c>
      <c r="BU61" s="63" t="s">
        <v>178</v>
      </c>
      <c r="BV61" s="63" t="s">
        <v>178</v>
      </c>
      <c r="BW61" s="63" t="s">
        <v>178</v>
      </c>
      <c r="BX61" s="63" t="s">
        <v>178</v>
      </c>
      <c r="BY61" s="63" t="s">
        <v>178</v>
      </c>
      <c r="BZ61" s="63" t="s">
        <v>178</v>
      </c>
      <c r="CA61" s="63" t="s">
        <v>178</v>
      </c>
      <c r="CB61" s="63" t="s">
        <v>178</v>
      </c>
      <c r="CC61" s="63" t="s">
        <v>178</v>
      </c>
      <c r="CD61" s="63" t="s">
        <v>178</v>
      </c>
      <c r="CE61" s="63" t="s">
        <v>178</v>
      </c>
      <c r="CF61" s="63" t="s">
        <v>178</v>
      </c>
      <c r="CG61" s="63" t="s">
        <v>178</v>
      </c>
      <c r="CH61" s="63" t="s">
        <v>178</v>
      </c>
      <c r="CI61" s="63" t="s">
        <v>178</v>
      </c>
      <c r="CJ61" s="63" t="s">
        <v>178</v>
      </c>
      <c r="CK61" s="63" t="s">
        <v>178</v>
      </c>
      <c r="CL61" s="63" t="s">
        <v>178</v>
      </c>
      <c r="CM61" s="63" t="s">
        <v>178</v>
      </c>
      <c r="CN61" s="63" t="s">
        <v>178</v>
      </c>
      <c r="CO61" s="63" t="s">
        <v>178</v>
      </c>
      <c r="CP61" s="63" t="s">
        <v>178</v>
      </c>
      <c r="CQ61" s="63" t="s">
        <v>178</v>
      </c>
      <c r="CR61" s="63" t="s">
        <v>178</v>
      </c>
      <c r="CS61" s="63" t="s">
        <v>178</v>
      </c>
      <c r="CT61" s="63" t="s">
        <v>178</v>
      </c>
      <c r="CU61" s="63" t="s">
        <v>178</v>
      </c>
      <c r="CV61" s="63" t="s">
        <v>178</v>
      </c>
      <c r="CW61" s="63" t="s">
        <v>178</v>
      </c>
      <c r="CX61" s="63" t="s">
        <v>178</v>
      </c>
      <c r="CY61" s="63" t="s">
        <v>178</v>
      </c>
      <c r="CZ61" s="63" t="s">
        <v>178</v>
      </c>
    </row>
    <row r="62" spans="1:104" x14ac:dyDescent="0.2">
      <c r="A62" s="16" t="s">
        <v>636</v>
      </c>
      <c r="B62" s="9" t="s">
        <v>182</v>
      </c>
      <c r="C62" s="15" t="s">
        <v>253</v>
      </c>
      <c r="D62" s="15" t="s">
        <v>2</v>
      </c>
      <c r="E62" s="86" t="s">
        <v>178</v>
      </c>
      <c r="F62" s="63" t="s">
        <v>178</v>
      </c>
      <c r="G62" s="63" t="s">
        <v>178</v>
      </c>
      <c r="H62" s="63" t="s">
        <v>178</v>
      </c>
      <c r="I62" s="63" t="s">
        <v>178</v>
      </c>
      <c r="J62" s="63" t="s">
        <v>178</v>
      </c>
      <c r="K62" s="63" t="s">
        <v>178</v>
      </c>
      <c r="L62" s="63" t="s">
        <v>178</v>
      </c>
      <c r="M62" s="63" t="s">
        <v>178</v>
      </c>
      <c r="N62" s="63" t="s">
        <v>178</v>
      </c>
      <c r="O62" s="63" t="s">
        <v>178</v>
      </c>
      <c r="P62" s="63" t="s">
        <v>178</v>
      </c>
      <c r="Q62" s="63" t="s">
        <v>178</v>
      </c>
      <c r="R62" s="63" t="s">
        <v>178</v>
      </c>
      <c r="S62" s="63" t="s">
        <v>178</v>
      </c>
      <c r="T62" s="63" t="s">
        <v>178</v>
      </c>
      <c r="U62" s="63" t="s">
        <v>178</v>
      </c>
      <c r="V62" s="63" t="s">
        <v>178</v>
      </c>
      <c r="W62" s="63" t="s">
        <v>178</v>
      </c>
      <c r="X62" s="63" t="s">
        <v>178</v>
      </c>
      <c r="Y62" s="63" t="s">
        <v>178</v>
      </c>
      <c r="Z62" s="63" t="s">
        <v>178</v>
      </c>
      <c r="AA62" s="63" t="s">
        <v>178</v>
      </c>
      <c r="AB62" s="63" t="s">
        <v>178</v>
      </c>
      <c r="AC62" s="63" t="s">
        <v>178</v>
      </c>
      <c r="AD62" s="63" t="s">
        <v>178</v>
      </c>
      <c r="AE62" s="63" t="s">
        <v>178</v>
      </c>
      <c r="AF62" s="63" t="s">
        <v>178</v>
      </c>
      <c r="AG62" s="63" t="s">
        <v>178</v>
      </c>
      <c r="AH62" s="63" t="s">
        <v>178</v>
      </c>
      <c r="AI62" s="63" t="s">
        <v>178</v>
      </c>
      <c r="AJ62" s="63" t="s">
        <v>178</v>
      </c>
      <c r="AK62" s="63" t="s">
        <v>178</v>
      </c>
      <c r="AL62" s="63" t="s">
        <v>178</v>
      </c>
      <c r="AM62" s="63" t="s">
        <v>178</v>
      </c>
      <c r="AN62" s="63" t="s">
        <v>178</v>
      </c>
      <c r="AO62" s="63" t="s">
        <v>178</v>
      </c>
      <c r="AP62" s="63" t="s">
        <v>178</v>
      </c>
      <c r="AQ62" s="63" t="s">
        <v>178</v>
      </c>
      <c r="AR62" s="63" t="s">
        <v>178</v>
      </c>
      <c r="AS62" s="63" t="s">
        <v>178</v>
      </c>
      <c r="AT62" s="63" t="s">
        <v>178</v>
      </c>
      <c r="AU62" s="63" t="s">
        <v>178</v>
      </c>
      <c r="AV62" s="63" t="s">
        <v>178</v>
      </c>
      <c r="AW62" s="63" t="s">
        <v>178</v>
      </c>
      <c r="AX62" s="63" t="s">
        <v>178</v>
      </c>
      <c r="AY62" s="63" t="s">
        <v>178</v>
      </c>
      <c r="AZ62" s="63" t="s">
        <v>178</v>
      </c>
      <c r="BA62" s="63" t="s">
        <v>178</v>
      </c>
      <c r="BB62" s="63" t="s">
        <v>178</v>
      </c>
      <c r="BC62" s="63" t="s">
        <v>178</v>
      </c>
      <c r="BD62" s="63" t="s">
        <v>178</v>
      </c>
      <c r="BE62" s="63" t="s">
        <v>178</v>
      </c>
      <c r="BF62" s="63" t="s">
        <v>178</v>
      </c>
      <c r="BG62" s="63" t="s">
        <v>178</v>
      </c>
      <c r="BH62" s="63" t="s">
        <v>178</v>
      </c>
      <c r="BI62" s="63" t="s">
        <v>178</v>
      </c>
      <c r="BJ62" s="63" t="s">
        <v>178</v>
      </c>
      <c r="BK62" s="63" t="s">
        <v>178</v>
      </c>
      <c r="BL62" s="63" t="s">
        <v>178</v>
      </c>
      <c r="BM62" s="63" t="s">
        <v>178</v>
      </c>
      <c r="BN62" s="63" t="s">
        <v>178</v>
      </c>
      <c r="BO62" s="63" t="s">
        <v>178</v>
      </c>
      <c r="BP62" s="63" t="s">
        <v>178</v>
      </c>
      <c r="BQ62" s="63" t="s">
        <v>178</v>
      </c>
      <c r="BR62" s="63" t="s">
        <v>178</v>
      </c>
      <c r="BS62" s="63" t="s">
        <v>178</v>
      </c>
      <c r="BT62" s="63" t="s">
        <v>178</v>
      </c>
      <c r="BU62" s="63" t="s">
        <v>178</v>
      </c>
      <c r="BV62" s="63" t="s">
        <v>178</v>
      </c>
      <c r="BW62" s="63" t="s">
        <v>178</v>
      </c>
      <c r="BX62" s="63" t="s">
        <v>178</v>
      </c>
      <c r="BY62" s="63" t="s">
        <v>178</v>
      </c>
      <c r="BZ62" s="63" t="s">
        <v>178</v>
      </c>
      <c r="CA62" s="63" t="s">
        <v>178</v>
      </c>
      <c r="CB62" s="63" t="s">
        <v>178</v>
      </c>
      <c r="CC62" s="63" t="s">
        <v>178</v>
      </c>
      <c r="CD62" s="63" t="s">
        <v>178</v>
      </c>
      <c r="CE62" s="63" t="s">
        <v>178</v>
      </c>
      <c r="CF62" s="63" t="s">
        <v>178</v>
      </c>
      <c r="CG62" s="63" t="s">
        <v>178</v>
      </c>
      <c r="CH62" s="63" t="s">
        <v>178</v>
      </c>
      <c r="CI62" s="63" t="s">
        <v>178</v>
      </c>
      <c r="CJ62" s="63" t="s">
        <v>178</v>
      </c>
      <c r="CK62" s="63" t="s">
        <v>178</v>
      </c>
      <c r="CL62" s="63" t="s">
        <v>178</v>
      </c>
      <c r="CM62" s="63" t="s">
        <v>178</v>
      </c>
      <c r="CN62" s="63" t="s">
        <v>178</v>
      </c>
      <c r="CO62" s="63" t="s">
        <v>178</v>
      </c>
      <c r="CP62" s="63" t="s">
        <v>178</v>
      </c>
      <c r="CQ62" s="63" t="s">
        <v>178</v>
      </c>
      <c r="CR62" s="63" t="s">
        <v>178</v>
      </c>
      <c r="CS62" s="63" t="s">
        <v>178</v>
      </c>
      <c r="CT62" s="63" t="s">
        <v>178</v>
      </c>
      <c r="CU62" s="63" t="s">
        <v>178</v>
      </c>
      <c r="CV62" s="63" t="s">
        <v>178</v>
      </c>
      <c r="CW62" s="63" t="s">
        <v>178</v>
      </c>
      <c r="CX62" s="63" t="s">
        <v>178</v>
      </c>
      <c r="CY62" s="63" t="s">
        <v>178</v>
      </c>
      <c r="CZ62" s="63" t="s">
        <v>178</v>
      </c>
    </row>
    <row r="63" spans="1:104" x14ac:dyDescent="0.2">
      <c r="A63" s="16" t="s">
        <v>637</v>
      </c>
      <c r="B63" s="9" t="s">
        <v>183</v>
      </c>
      <c r="C63" s="15" t="s">
        <v>253</v>
      </c>
      <c r="D63" s="15" t="s">
        <v>2</v>
      </c>
      <c r="E63" s="86" t="s">
        <v>178</v>
      </c>
      <c r="F63" s="63" t="s">
        <v>178</v>
      </c>
      <c r="G63" s="63" t="s">
        <v>178</v>
      </c>
      <c r="H63" s="63" t="s">
        <v>178</v>
      </c>
      <c r="I63" s="63" t="s">
        <v>178</v>
      </c>
      <c r="J63" s="63" t="s">
        <v>178</v>
      </c>
      <c r="K63" s="63" t="s">
        <v>178</v>
      </c>
      <c r="L63" s="63" t="s">
        <v>178</v>
      </c>
      <c r="M63" s="63" t="s">
        <v>178</v>
      </c>
      <c r="N63" s="63" t="s">
        <v>178</v>
      </c>
      <c r="O63" s="63" t="s">
        <v>178</v>
      </c>
      <c r="P63" s="63" t="s">
        <v>178</v>
      </c>
      <c r="Q63" s="63" t="s">
        <v>178</v>
      </c>
      <c r="R63" s="63" t="s">
        <v>178</v>
      </c>
      <c r="S63" s="63" t="s">
        <v>178</v>
      </c>
      <c r="T63" s="63" t="s">
        <v>178</v>
      </c>
      <c r="U63" s="63" t="s">
        <v>178</v>
      </c>
      <c r="V63" s="63" t="s">
        <v>178</v>
      </c>
      <c r="W63" s="63" t="s">
        <v>178</v>
      </c>
      <c r="X63" s="63" t="s">
        <v>178</v>
      </c>
      <c r="Y63" s="63" t="s">
        <v>178</v>
      </c>
      <c r="Z63" s="63" t="s">
        <v>178</v>
      </c>
      <c r="AA63" s="63" t="s">
        <v>178</v>
      </c>
      <c r="AB63" s="63" t="s">
        <v>178</v>
      </c>
      <c r="AC63" s="63" t="s">
        <v>178</v>
      </c>
      <c r="AD63" s="63" t="s">
        <v>178</v>
      </c>
      <c r="AE63" s="63" t="s">
        <v>178</v>
      </c>
      <c r="AF63" s="63" t="s">
        <v>178</v>
      </c>
      <c r="AG63" s="63" t="s">
        <v>178</v>
      </c>
      <c r="AH63" s="63" t="s">
        <v>178</v>
      </c>
      <c r="AI63" s="63" t="s">
        <v>178</v>
      </c>
      <c r="AJ63" s="63" t="s">
        <v>178</v>
      </c>
      <c r="AK63" s="63" t="s">
        <v>178</v>
      </c>
      <c r="AL63" s="63" t="s">
        <v>178</v>
      </c>
      <c r="AM63" s="63" t="s">
        <v>178</v>
      </c>
      <c r="AN63" s="63" t="s">
        <v>178</v>
      </c>
      <c r="AO63" s="63" t="s">
        <v>178</v>
      </c>
      <c r="AP63" s="63" t="s">
        <v>178</v>
      </c>
      <c r="AQ63" s="63" t="s">
        <v>178</v>
      </c>
      <c r="AR63" s="63" t="s">
        <v>178</v>
      </c>
      <c r="AS63" s="63" t="s">
        <v>178</v>
      </c>
      <c r="AT63" s="63" t="s">
        <v>178</v>
      </c>
      <c r="AU63" s="63" t="s">
        <v>178</v>
      </c>
      <c r="AV63" s="63" t="s">
        <v>178</v>
      </c>
      <c r="AW63" s="63" t="s">
        <v>178</v>
      </c>
      <c r="AX63" s="63" t="s">
        <v>178</v>
      </c>
      <c r="AY63" s="63" t="s">
        <v>178</v>
      </c>
      <c r="AZ63" s="63" t="s">
        <v>178</v>
      </c>
      <c r="BA63" s="63" t="s">
        <v>178</v>
      </c>
      <c r="BB63" s="63" t="s">
        <v>178</v>
      </c>
      <c r="BC63" s="63" t="s">
        <v>178</v>
      </c>
      <c r="BD63" s="63" t="s">
        <v>178</v>
      </c>
      <c r="BE63" s="63" t="s">
        <v>178</v>
      </c>
      <c r="BF63" s="63" t="s">
        <v>178</v>
      </c>
      <c r="BG63" s="63" t="s">
        <v>178</v>
      </c>
      <c r="BH63" s="63" t="s">
        <v>178</v>
      </c>
      <c r="BI63" s="63" t="s">
        <v>178</v>
      </c>
      <c r="BJ63" s="63" t="s">
        <v>178</v>
      </c>
      <c r="BK63" s="63" t="s">
        <v>178</v>
      </c>
      <c r="BL63" s="63" t="s">
        <v>178</v>
      </c>
      <c r="BM63" s="63" t="s">
        <v>178</v>
      </c>
      <c r="BN63" s="63" t="s">
        <v>178</v>
      </c>
      <c r="BO63" s="63" t="s">
        <v>178</v>
      </c>
      <c r="BP63" s="63" t="s">
        <v>178</v>
      </c>
      <c r="BQ63" s="63" t="s">
        <v>178</v>
      </c>
      <c r="BR63" s="63" t="s">
        <v>178</v>
      </c>
      <c r="BS63" s="63" t="s">
        <v>178</v>
      </c>
      <c r="BT63" s="63" t="s">
        <v>178</v>
      </c>
      <c r="BU63" s="63" t="s">
        <v>178</v>
      </c>
      <c r="BV63" s="63" t="s">
        <v>178</v>
      </c>
      <c r="BW63" s="63" t="s">
        <v>178</v>
      </c>
      <c r="BX63" s="63" t="s">
        <v>178</v>
      </c>
      <c r="BY63" s="63" t="s">
        <v>178</v>
      </c>
      <c r="BZ63" s="63" t="s">
        <v>178</v>
      </c>
      <c r="CA63" s="63" t="s">
        <v>178</v>
      </c>
      <c r="CB63" s="63" t="s">
        <v>178</v>
      </c>
      <c r="CC63" s="63" t="s">
        <v>178</v>
      </c>
      <c r="CD63" s="63" t="s">
        <v>178</v>
      </c>
      <c r="CE63" s="63" t="s">
        <v>178</v>
      </c>
      <c r="CF63" s="63" t="s">
        <v>178</v>
      </c>
      <c r="CG63" s="63" t="s">
        <v>178</v>
      </c>
      <c r="CH63" s="63" t="s">
        <v>178</v>
      </c>
      <c r="CI63" s="63" t="s">
        <v>178</v>
      </c>
      <c r="CJ63" s="63" t="s">
        <v>178</v>
      </c>
      <c r="CK63" s="63" t="s">
        <v>178</v>
      </c>
      <c r="CL63" s="63" t="s">
        <v>178</v>
      </c>
      <c r="CM63" s="63" t="s">
        <v>178</v>
      </c>
      <c r="CN63" s="63" t="s">
        <v>178</v>
      </c>
      <c r="CO63" s="63" t="s">
        <v>178</v>
      </c>
      <c r="CP63" s="63" t="s">
        <v>178</v>
      </c>
      <c r="CQ63" s="63" t="s">
        <v>178</v>
      </c>
      <c r="CR63" s="63" t="s">
        <v>178</v>
      </c>
      <c r="CS63" s="63" t="s">
        <v>178</v>
      </c>
      <c r="CT63" s="63" t="s">
        <v>178</v>
      </c>
      <c r="CU63" s="63" t="s">
        <v>178</v>
      </c>
      <c r="CV63" s="63" t="s">
        <v>178</v>
      </c>
      <c r="CW63" s="63" t="s">
        <v>178</v>
      </c>
      <c r="CX63" s="63" t="s">
        <v>178</v>
      </c>
      <c r="CY63" s="63" t="s">
        <v>178</v>
      </c>
      <c r="CZ63" s="63" t="s">
        <v>178</v>
      </c>
    </row>
    <row r="64" spans="1:104" ht="28.5" x14ac:dyDescent="0.2">
      <c r="A64" s="16" t="s">
        <v>638</v>
      </c>
      <c r="B64" s="9" t="s">
        <v>184</v>
      </c>
      <c r="C64" s="15" t="s">
        <v>281</v>
      </c>
      <c r="D64" s="15" t="s">
        <v>2</v>
      </c>
      <c r="E64" s="86"/>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row>
    <row r="65" spans="1:104" ht="28.5" x14ac:dyDescent="0.2">
      <c r="A65" s="16" t="s">
        <v>639</v>
      </c>
      <c r="B65" s="9" t="s">
        <v>185</v>
      </c>
      <c r="C65" s="15" t="s">
        <v>254</v>
      </c>
      <c r="D65" s="15" t="s">
        <v>68</v>
      </c>
      <c r="E65" s="91"/>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row>
    <row r="66" spans="1:104" ht="23.45" customHeight="1" x14ac:dyDescent="0.3">
      <c r="A66" s="66"/>
      <c r="B66" s="66" t="s">
        <v>106</v>
      </c>
      <c r="E66" s="71"/>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row>
    <row r="67" spans="1:104" ht="40.15" customHeight="1" x14ac:dyDescent="0.2">
      <c r="A67" s="222"/>
      <c r="B67" s="222" t="s">
        <v>279</v>
      </c>
      <c r="C67" s="15" t="s">
        <v>556</v>
      </c>
      <c r="D67" s="15" t="s">
        <v>243</v>
      </c>
      <c r="E67" s="210" t="s">
        <v>100</v>
      </c>
      <c r="F67" s="211" t="s">
        <v>100</v>
      </c>
      <c r="G67" s="211" t="s">
        <v>100</v>
      </c>
      <c r="H67" s="211" t="s">
        <v>100</v>
      </c>
      <c r="I67" s="211" t="s">
        <v>100</v>
      </c>
      <c r="J67" s="211" t="s">
        <v>100</v>
      </c>
      <c r="K67" s="211" t="s">
        <v>100</v>
      </c>
      <c r="L67" s="211" t="s">
        <v>100</v>
      </c>
      <c r="M67" s="211" t="s">
        <v>100</v>
      </c>
      <c r="N67" s="211" t="s">
        <v>100</v>
      </c>
      <c r="O67" s="211" t="s">
        <v>100</v>
      </c>
      <c r="P67" s="211" t="s">
        <v>100</v>
      </c>
      <c r="Q67" s="211" t="s">
        <v>100</v>
      </c>
      <c r="R67" s="211" t="s">
        <v>100</v>
      </c>
      <c r="S67" s="211" t="s">
        <v>100</v>
      </c>
      <c r="T67" s="211" t="s">
        <v>100</v>
      </c>
      <c r="U67" s="211" t="s">
        <v>100</v>
      </c>
      <c r="V67" s="211" t="s">
        <v>100</v>
      </c>
      <c r="W67" s="211" t="s">
        <v>100</v>
      </c>
      <c r="X67" s="211" t="s">
        <v>100</v>
      </c>
      <c r="Y67" s="211" t="s">
        <v>100</v>
      </c>
      <c r="Z67" s="211" t="s">
        <v>100</v>
      </c>
      <c r="AA67" s="211" t="s">
        <v>100</v>
      </c>
      <c r="AB67" s="211" t="s">
        <v>100</v>
      </c>
      <c r="AC67" s="211" t="s">
        <v>100</v>
      </c>
      <c r="AD67" s="211" t="s">
        <v>100</v>
      </c>
      <c r="AE67" s="211" t="s">
        <v>100</v>
      </c>
      <c r="AF67" s="211" t="s">
        <v>100</v>
      </c>
      <c r="AG67" s="211" t="s">
        <v>100</v>
      </c>
      <c r="AH67" s="211" t="s">
        <v>100</v>
      </c>
      <c r="AI67" s="211" t="s">
        <v>100</v>
      </c>
      <c r="AJ67" s="211" t="s">
        <v>100</v>
      </c>
      <c r="AK67" s="211" t="s">
        <v>100</v>
      </c>
      <c r="AL67" s="211" t="s">
        <v>100</v>
      </c>
      <c r="AM67" s="211" t="s">
        <v>100</v>
      </c>
      <c r="AN67" s="211" t="s">
        <v>100</v>
      </c>
      <c r="AO67" s="211" t="s">
        <v>100</v>
      </c>
      <c r="AP67" s="211" t="s">
        <v>100</v>
      </c>
      <c r="AQ67" s="211" t="s">
        <v>100</v>
      </c>
      <c r="AR67" s="211" t="s">
        <v>100</v>
      </c>
      <c r="AS67" s="211" t="s">
        <v>100</v>
      </c>
      <c r="AT67" s="211" t="s">
        <v>100</v>
      </c>
      <c r="AU67" s="211" t="s">
        <v>100</v>
      </c>
      <c r="AV67" s="211" t="s">
        <v>100</v>
      </c>
      <c r="AW67" s="211" t="s">
        <v>100</v>
      </c>
      <c r="AX67" s="211" t="s">
        <v>100</v>
      </c>
      <c r="AY67" s="211" t="s">
        <v>100</v>
      </c>
      <c r="AZ67" s="211" t="s">
        <v>100</v>
      </c>
      <c r="BA67" s="211" t="s">
        <v>100</v>
      </c>
      <c r="BB67" s="211" t="s">
        <v>100</v>
      </c>
      <c r="BC67" s="211" t="s">
        <v>100</v>
      </c>
      <c r="BD67" s="211" t="s">
        <v>100</v>
      </c>
      <c r="BE67" s="211" t="s">
        <v>100</v>
      </c>
      <c r="BF67" s="211" t="s">
        <v>100</v>
      </c>
      <c r="BG67" s="211" t="s">
        <v>100</v>
      </c>
      <c r="BH67" s="211" t="s">
        <v>100</v>
      </c>
      <c r="BI67" s="211" t="s">
        <v>100</v>
      </c>
      <c r="BJ67" s="211" t="s">
        <v>100</v>
      </c>
      <c r="BK67" s="211" t="s">
        <v>100</v>
      </c>
      <c r="BL67" s="211" t="s">
        <v>100</v>
      </c>
      <c r="BM67" s="211" t="s">
        <v>100</v>
      </c>
      <c r="BN67" s="211" t="s">
        <v>100</v>
      </c>
      <c r="BO67" s="211" t="s">
        <v>100</v>
      </c>
      <c r="BP67" s="211" t="s">
        <v>100</v>
      </c>
      <c r="BQ67" s="211" t="s">
        <v>100</v>
      </c>
      <c r="BR67" s="211" t="s">
        <v>100</v>
      </c>
      <c r="BS67" s="211" t="s">
        <v>100</v>
      </c>
      <c r="BT67" s="211" t="s">
        <v>100</v>
      </c>
      <c r="BU67" s="211" t="s">
        <v>100</v>
      </c>
      <c r="BV67" s="211" t="s">
        <v>100</v>
      </c>
      <c r="BW67" s="211" t="s">
        <v>100</v>
      </c>
      <c r="BX67" s="211" t="s">
        <v>100</v>
      </c>
      <c r="BY67" s="211" t="s">
        <v>100</v>
      </c>
      <c r="BZ67" s="211" t="s">
        <v>100</v>
      </c>
      <c r="CA67" s="211" t="s">
        <v>100</v>
      </c>
      <c r="CB67" s="211" t="s">
        <v>100</v>
      </c>
      <c r="CC67" s="211" t="s">
        <v>100</v>
      </c>
      <c r="CD67" s="211" t="s">
        <v>100</v>
      </c>
      <c r="CE67" s="211" t="s">
        <v>100</v>
      </c>
      <c r="CF67" s="211" t="s">
        <v>100</v>
      </c>
      <c r="CG67" s="211" t="s">
        <v>100</v>
      </c>
      <c r="CH67" s="211" t="s">
        <v>100</v>
      </c>
      <c r="CI67" s="211" t="s">
        <v>100</v>
      </c>
      <c r="CJ67" s="211" t="s">
        <v>100</v>
      </c>
      <c r="CK67" s="211" t="s">
        <v>100</v>
      </c>
      <c r="CL67" s="211" t="s">
        <v>100</v>
      </c>
      <c r="CM67" s="211" t="s">
        <v>100</v>
      </c>
      <c r="CN67" s="211" t="s">
        <v>100</v>
      </c>
      <c r="CO67" s="211" t="s">
        <v>100</v>
      </c>
      <c r="CP67" s="211" t="s">
        <v>100</v>
      </c>
      <c r="CQ67" s="211" t="s">
        <v>100</v>
      </c>
      <c r="CR67" s="211" t="s">
        <v>100</v>
      </c>
      <c r="CS67" s="211" t="s">
        <v>100</v>
      </c>
      <c r="CT67" s="211" t="s">
        <v>100</v>
      </c>
      <c r="CU67" s="211" t="s">
        <v>100</v>
      </c>
      <c r="CV67" s="211" t="s">
        <v>100</v>
      </c>
      <c r="CW67" s="211" t="s">
        <v>100</v>
      </c>
      <c r="CX67" s="211" t="s">
        <v>100</v>
      </c>
      <c r="CY67" s="211" t="s">
        <v>100</v>
      </c>
      <c r="CZ67" s="211" t="s">
        <v>100</v>
      </c>
    </row>
    <row r="68" spans="1:104" x14ac:dyDescent="0.2">
      <c r="A68" s="16" t="s">
        <v>614</v>
      </c>
      <c r="B68" s="9" t="s">
        <v>180</v>
      </c>
      <c r="C68" s="15" t="s">
        <v>253</v>
      </c>
      <c r="D68" s="15" t="s">
        <v>2</v>
      </c>
      <c r="E68" s="86" t="s">
        <v>178</v>
      </c>
      <c r="F68" s="63" t="s">
        <v>178</v>
      </c>
      <c r="G68" s="63" t="s">
        <v>178</v>
      </c>
      <c r="H68" s="63" t="s">
        <v>178</v>
      </c>
      <c r="I68" s="63" t="s">
        <v>178</v>
      </c>
      <c r="J68" s="63" t="s">
        <v>178</v>
      </c>
      <c r="K68" s="63" t="s">
        <v>178</v>
      </c>
      <c r="L68" s="63" t="s">
        <v>178</v>
      </c>
      <c r="M68" s="63" t="s">
        <v>178</v>
      </c>
      <c r="N68" s="63" t="s">
        <v>178</v>
      </c>
      <c r="O68" s="63" t="s">
        <v>178</v>
      </c>
      <c r="P68" s="63" t="s">
        <v>178</v>
      </c>
      <c r="Q68" s="63" t="s">
        <v>178</v>
      </c>
      <c r="R68" s="63" t="s">
        <v>178</v>
      </c>
      <c r="S68" s="63" t="s">
        <v>178</v>
      </c>
      <c r="T68" s="63" t="s">
        <v>178</v>
      </c>
      <c r="U68" s="63" t="s">
        <v>178</v>
      </c>
      <c r="V68" s="63" t="s">
        <v>178</v>
      </c>
      <c r="W68" s="63" t="s">
        <v>178</v>
      </c>
      <c r="X68" s="63" t="s">
        <v>178</v>
      </c>
      <c r="Y68" s="63" t="s">
        <v>178</v>
      </c>
      <c r="Z68" s="63" t="s">
        <v>178</v>
      </c>
      <c r="AA68" s="63" t="s">
        <v>178</v>
      </c>
      <c r="AB68" s="63" t="s">
        <v>178</v>
      </c>
      <c r="AC68" s="63" t="s">
        <v>178</v>
      </c>
      <c r="AD68" s="63" t="s">
        <v>178</v>
      </c>
      <c r="AE68" s="63" t="s">
        <v>178</v>
      </c>
      <c r="AF68" s="63" t="s">
        <v>178</v>
      </c>
      <c r="AG68" s="63" t="s">
        <v>178</v>
      </c>
      <c r="AH68" s="63" t="s">
        <v>178</v>
      </c>
      <c r="AI68" s="63" t="s">
        <v>178</v>
      </c>
      <c r="AJ68" s="63" t="s">
        <v>178</v>
      </c>
      <c r="AK68" s="63" t="s">
        <v>178</v>
      </c>
      <c r="AL68" s="63" t="s">
        <v>178</v>
      </c>
      <c r="AM68" s="63" t="s">
        <v>178</v>
      </c>
      <c r="AN68" s="63" t="s">
        <v>178</v>
      </c>
      <c r="AO68" s="63" t="s">
        <v>178</v>
      </c>
      <c r="AP68" s="63" t="s">
        <v>178</v>
      </c>
      <c r="AQ68" s="63" t="s">
        <v>178</v>
      </c>
      <c r="AR68" s="63" t="s">
        <v>178</v>
      </c>
      <c r="AS68" s="63" t="s">
        <v>178</v>
      </c>
      <c r="AT68" s="63" t="s">
        <v>178</v>
      </c>
      <c r="AU68" s="63" t="s">
        <v>178</v>
      </c>
      <c r="AV68" s="63" t="s">
        <v>178</v>
      </c>
      <c r="AW68" s="63" t="s">
        <v>178</v>
      </c>
      <c r="AX68" s="63" t="s">
        <v>178</v>
      </c>
      <c r="AY68" s="63" t="s">
        <v>178</v>
      </c>
      <c r="AZ68" s="63" t="s">
        <v>178</v>
      </c>
      <c r="BA68" s="63" t="s">
        <v>178</v>
      </c>
      <c r="BB68" s="63" t="s">
        <v>178</v>
      </c>
      <c r="BC68" s="63" t="s">
        <v>178</v>
      </c>
      <c r="BD68" s="63" t="s">
        <v>178</v>
      </c>
      <c r="BE68" s="63" t="s">
        <v>178</v>
      </c>
      <c r="BF68" s="63" t="s">
        <v>178</v>
      </c>
      <c r="BG68" s="63" t="s">
        <v>178</v>
      </c>
      <c r="BH68" s="63" t="s">
        <v>178</v>
      </c>
      <c r="BI68" s="63" t="s">
        <v>178</v>
      </c>
      <c r="BJ68" s="63" t="s">
        <v>178</v>
      </c>
      <c r="BK68" s="63" t="s">
        <v>178</v>
      </c>
      <c r="BL68" s="63" t="s">
        <v>178</v>
      </c>
      <c r="BM68" s="63" t="s">
        <v>178</v>
      </c>
      <c r="BN68" s="63" t="s">
        <v>178</v>
      </c>
      <c r="BO68" s="63" t="s">
        <v>178</v>
      </c>
      <c r="BP68" s="63" t="s">
        <v>178</v>
      </c>
      <c r="BQ68" s="63" t="s">
        <v>178</v>
      </c>
      <c r="BR68" s="63" t="s">
        <v>178</v>
      </c>
      <c r="BS68" s="63" t="s">
        <v>178</v>
      </c>
      <c r="BT68" s="63" t="s">
        <v>178</v>
      </c>
      <c r="BU68" s="63" t="s">
        <v>178</v>
      </c>
      <c r="BV68" s="63" t="s">
        <v>178</v>
      </c>
      <c r="BW68" s="63" t="s">
        <v>178</v>
      </c>
      <c r="BX68" s="63" t="s">
        <v>178</v>
      </c>
      <c r="BY68" s="63" t="s">
        <v>178</v>
      </c>
      <c r="BZ68" s="63" t="s">
        <v>178</v>
      </c>
      <c r="CA68" s="63" t="s">
        <v>178</v>
      </c>
      <c r="CB68" s="63" t="s">
        <v>178</v>
      </c>
      <c r="CC68" s="63" t="s">
        <v>178</v>
      </c>
      <c r="CD68" s="63" t="s">
        <v>178</v>
      </c>
      <c r="CE68" s="63" t="s">
        <v>178</v>
      </c>
      <c r="CF68" s="63" t="s">
        <v>178</v>
      </c>
      <c r="CG68" s="63" t="s">
        <v>178</v>
      </c>
      <c r="CH68" s="63" t="s">
        <v>178</v>
      </c>
      <c r="CI68" s="63" t="s">
        <v>178</v>
      </c>
      <c r="CJ68" s="63" t="s">
        <v>178</v>
      </c>
      <c r="CK68" s="63" t="s">
        <v>178</v>
      </c>
      <c r="CL68" s="63" t="s">
        <v>178</v>
      </c>
      <c r="CM68" s="63" t="s">
        <v>178</v>
      </c>
      <c r="CN68" s="63" t="s">
        <v>178</v>
      </c>
      <c r="CO68" s="63" t="s">
        <v>178</v>
      </c>
      <c r="CP68" s="63" t="s">
        <v>178</v>
      </c>
      <c r="CQ68" s="63" t="s">
        <v>178</v>
      </c>
      <c r="CR68" s="63" t="s">
        <v>178</v>
      </c>
      <c r="CS68" s="63" t="s">
        <v>178</v>
      </c>
      <c r="CT68" s="63" t="s">
        <v>178</v>
      </c>
      <c r="CU68" s="63" t="s">
        <v>178</v>
      </c>
      <c r="CV68" s="63" t="s">
        <v>178</v>
      </c>
      <c r="CW68" s="63" t="s">
        <v>178</v>
      </c>
      <c r="CX68" s="63" t="s">
        <v>178</v>
      </c>
      <c r="CY68" s="63" t="s">
        <v>178</v>
      </c>
      <c r="CZ68" s="63" t="s">
        <v>178</v>
      </c>
    </row>
    <row r="69" spans="1:104" x14ac:dyDescent="0.2">
      <c r="A69" s="16" t="s">
        <v>615</v>
      </c>
      <c r="B69" s="9" t="s">
        <v>181</v>
      </c>
      <c r="C69" s="15" t="s">
        <v>253</v>
      </c>
      <c r="D69" s="15" t="s">
        <v>2</v>
      </c>
      <c r="E69" s="86" t="s">
        <v>178</v>
      </c>
      <c r="F69" s="63" t="s">
        <v>178</v>
      </c>
      <c r="G69" s="63" t="s">
        <v>178</v>
      </c>
      <c r="H69" s="63" t="s">
        <v>178</v>
      </c>
      <c r="I69" s="63" t="s">
        <v>178</v>
      </c>
      <c r="J69" s="63" t="s">
        <v>178</v>
      </c>
      <c r="K69" s="63" t="s">
        <v>178</v>
      </c>
      <c r="L69" s="63" t="s">
        <v>178</v>
      </c>
      <c r="M69" s="63" t="s">
        <v>178</v>
      </c>
      <c r="N69" s="63" t="s">
        <v>178</v>
      </c>
      <c r="O69" s="63" t="s">
        <v>178</v>
      </c>
      <c r="P69" s="63" t="s">
        <v>178</v>
      </c>
      <c r="Q69" s="63" t="s">
        <v>178</v>
      </c>
      <c r="R69" s="63" t="s">
        <v>178</v>
      </c>
      <c r="S69" s="63" t="s">
        <v>178</v>
      </c>
      <c r="T69" s="63" t="s">
        <v>178</v>
      </c>
      <c r="U69" s="63" t="s">
        <v>178</v>
      </c>
      <c r="V69" s="63" t="s">
        <v>178</v>
      </c>
      <c r="W69" s="63" t="s">
        <v>178</v>
      </c>
      <c r="X69" s="63" t="s">
        <v>178</v>
      </c>
      <c r="Y69" s="63" t="s">
        <v>178</v>
      </c>
      <c r="Z69" s="63" t="s">
        <v>178</v>
      </c>
      <c r="AA69" s="63" t="s">
        <v>178</v>
      </c>
      <c r="AB69" s="63" t="s">
        <v>178</v>
      </c>
      <c r="AC69" s="63" t="s">
        <v>178</v>
      </c>
      <c r="AD69" s="63" t="s">
        <v>178</v>
      </c>
      <c r="AE69" s="63" t="s">
        <v>178</v>
      </c>
      <c r="AF69" s="63" t="s">
        <v>178</v>
      </c>
      <c r="AG69" s="63" t="s">
        <v>178</v>
      </c>
      <c r="AH69" s="63" t="s">
        <v>178</v>
      </c>
      <c r="AI69" s="63" t="s">
        <v>178</v>
      </c>
      <c r="AJ69" s="63" t="s">
        <v>178</v>
      </c>
      <c r="AK69" s="63" t="s">
        <v>178</v>
      </c>
      <c r="AL69" s="63" t="s">
        <v>178</v>
      </c>
      <c r="AM69" s="63" t="s">
        <v>178</v>
      </c>
      <c r="AN69" s="63" t="s">
        <v>178</v>
      </c>
      <c r="AO69" s="63" t="s">
        <v>178</v>
      </c>
      <c r="AP69" s="63" t="s">
        <v>178</v>
      </c>
      <c r="AQ69" s="63" t="s">
        <v>178</v>
      </c>
      <c r="AR69" s="63" t="s">
        <v>178</v>
      </c>
      <c r="AS69" s="63" t="s">
        <v>178</v>
      </c>
      <c r="AT69" s="63" t="s">
        <v>178</v>
      </c>
      <c r="AU69" s="63" t="s">
        <v>178</v>
      </c>
      <c r="AV69" s="63" t="s">
        <v>178</v>
      </c>
      <c r="AW69" s="63" t="s">
        <v>178</v>
      </c>
      <c r="AX69" s="63" t="s">
        <v>178</v>
      </c>
      <c r="AY69" s="63" t="s">
        <v>178</v>
      </c>
      <c r="AZ69" s="63" t="s">
        <v>178</v>
      </c>
      <c r="BA69" s="63" t="s">
        <v>178</v>
      </c>
      <c r="BB69" s="63" t="s">
        <v>178</v>
      </c>
      <c r="BC69" s="63" t="s">
        <v>178</v>
      </c>
      <c r="BD69" s="63" t="s">
        <v>178</v>
      </c>
      <c r="BE69" s="63" t="s">
        <v>178</v>
      </c>
      <c r="BF69" s="63" t="s">
        <v>178</v>
      </c>
      <c r="BG69" s="63" t="s">
        <v>178</v>
      </c>
      <c r="BH69" s="63" t="s">
        <v>178</v>
      </c>
      <c r="BI69" s="63" t="s">
        <v>178</v>
      </c>
      <c r="BJ69" s="63" t="s">
        <v>178</v>
      </c>
      <c r="BK69" s="63" t="s">
        <v>178</v>
      </c>
      <c r="BL69" s="63" t="s">
        <v>178</v>
      </c>
      <c r="BM69" s="63" t="s">
        <v>178</v>
      </c>
      <c r="BN69" s="63" t="s">
        <v>178</v>
      </c>
      <c r="BO69" s="63" t="s">
        <v>178</v>
      </c>
      <c r="BP69" s="63" t="s">
        <v>178</v>
      </c>
      <c r="BQ69" s="63" t="s">
        <v>178</v>
      </c>
      <c r="BR69" s="63" t="s">
        <v>178</v>
      </c>
      <c r="BS69" s="63" t="s">
        <v>178</v>
      </c>
      <c r="BT69" s="63" t="s">
        <v>178</v>
      </c>
      <c r="BU69" s="63" t="s">
        <v>178</v>
      </c>
      <c r="BV69" s="63" t="s">
        <v>178</v>
      </c>
      <c r="BW69" s="63" t="s">
        <v>178</v>
      </c>
      <c r="BX69" s="63" t="s">
        <v>178</v>
      </c>
      <c r="BY69" s="63" t="s">
        <v>178</v>
      </c>
      <c r="BZ69" s="63" t="s">
        <v>178</v>
      </c>
      <c r="CA69" s="63" t="s">
        <v>178</v>
      </c>
      <c r="CB69" s="63" t="s">
        <v>178</v>
      </c>
      <c r="CC69" s="63" t="s">
        <v>178</v>
      </c>
      <c r="CD69" s="63" t="s">
        <v>178</v>
      </c>
      <c r="CE69" s="63" t="s">
        <v>178</v>
      </c>
      <c r="CF69" s="63" t="s">
        <v>178</v>
      </c>
      <c r="CG69" s="63" t="s">
        <v>178</v>
      </c>
      <c r="CH69" s="63" t="s">
        <v>178</v>
      </c>
      <c r="CI69" s="63" t="s">
        <v>178</v>
      </c>
      <c r="CJ69" s="63" t="s">
        <v>178</v>
      </c>
      <c r="CK69" s="63" t="s">
        <v>178</v>
      </c>
      <c r="CL69" s="63" t="s">
        <v>178</v>
      </c>
      <c r="CM69" s="63" t="s">
        <v>178</v>
      </c>
      <c r="CN69" s="63" t="s">
        <v>178</v>
      </c>
      <c r="CO69" s="63" t="s">
        <v>178</v>
      </c>
      <c r="CP69" s="63" t="s">
        <v>178</v>
      </c>
      <c r="CQ69" s="63" t="s">
        <v>178</v>
      </c>
      <c r="CR69" s="63" t="s">
        <v>178</v>
      </c>
      <c r="CS69" s="63" t="s">
        <v>178</v>
      </c>
      <c r="CT69" s="63" t="s">
        <v>178</v>
      </c>
      <c r="CU69" s="63" t="s">
        <v>178</v>
      </c>
      <c r="CV69" s="63" t="s">
        <v>178</v>
      </c>
      <c r="CW69" s="63" t="s">
        <v>178</v>
      </c>
      <c r="CX69" s="63" t="s">
        <v>178</v>
      </c>
      <c r="CY69" s="63" t="s">
        <v>178</v>
      </c>
      <c r="CZ69" s="63" t="s">
        <v>178</v>
      </c>
    </row>
    <row r="70" spans="1:104" x14ac:dyDescent="0.2">
      <c r="A70" s="16" t="s">
        <v>616</v>
      </c>
      <c r="B70" s="9" t="s">
        <v>182</v>
      </c>
      <c r="C70" s="15" t="s">
        <v>253</v>
      </c>
      <c r="D70" s="15" t="s">
        <v>2</v>
      </c>
      <c r="E70" s="86" t="s">
        <v>178</v>
      </c>
      <c r="F70" s="63" t="s">
        <v>178</v>
      </c>
      <c r="G70" s="63" t="s">
        <v>178</v>
      </c>
      <c r="H70" s="63" t="s">
        <v>178</v>
      </c>
      <c r="I70" s="63" t="s">
        <v>178</v>
      </c>
      <c r="J70" s="63" t="s">
        <v>178</v>
      </c>
      <c r="K70" s="63" t="s">
        <v>178</v>
      </c>
      <c r="L70" s="63" t="s">
        <v>178</v>
      </c>
      <c r="M70" s="63" t="s">
        <v>178</v>
      </c>
      <c r="N70" s="63" t="s">
        <v>178</v>
      </c>
      <c r="O70" s="63" t="s">
        <v>178</v>
      </c>
      <c r="P70" s="63" t="s">
        <v>178</v>
      </c>
      <c r="Q70" s="63" t="s">
        <v>178</v>
      </c>
      <c r="R70" s="63" t="s">
        <v>178</v>
      </c>
      <c r="S70" s="63" t="s">
        <v>178</v>
      </c>
      <c r="T70" s="63" t="s">
        <v>178</v>
      </c>
      <c r="U70" s="63" t="s">
        <v>178</v>
      </c>
      <c r="V70" s="63" t="s">
        <v>178</v>
      </c>
      <c r="W70" s="63" t="s">
        <v>178</v>
      </c>
      <c r="X70" s="63" t="s">
        <v>178</v>
      </c>
      <c r="Y70" s="63" t="s">
        <v>178</v>
      </c>
      <c r="Z70" s="63" t="s">
        <v>178</v>
      </c>
      <c r="AA70" s="63" t="s">
        <v>178</v>
      </c>
      <c r="AB70" s="63" t="s">
        <v>178</v>
      </c>
      <c r="AC70" s="63" t="s">
        <v>178</v>
      </c>
      <c r="AD70" s="63" t="s">
        <v>178</v>
      </c>
      <c r="AE70" s="63" t="s">
        <v>178</v>
      </c>
      <c r="AF70" s="63" t="s">
        <v>178</v>
      </c>
      <c r="AG70" s="63" t="s">
        <v>178</v>
      </c>
      <c r="AH70" s="63" t="s">
        <v>178</v>
      </c>
      <c r="AI70" s="63" t="s">
        <v>178</v>
      </c>
      <c r="AJ70" s="63" t="s">
        <v>178</v>
      </c>
      <c r="AK70" s="63" t="s">
        <v>178</v>
      </c>
      <c r="AL70" s="63" t="s">
        <v>178</v>
      </c>
      <c r="AM70" s="63" t="s">
        <v>178</v>
      </c>
      <c r="AN70" s="63" t="s">
        <v>178</v>
      </c>
      <c r="AO70" s="63" t="s">
        <v>178</v>
      </c>
      <c r="AP70" s="63" t="s">
        <v>178</v>
      </c>
      <c r="AQ70" s="63" t="s">
        <v>178</v>
      </c>
      <c r="AR70" s="63" t="s">
        <v>178</v>
      </c>
      <c r="AS70" s="63" t="s">
        <v>178</v>
      </c>
      <c r="AT70" s="63" t="s">
        <v>178</v>
      </c>
      <c r="AU70" s="63" t="s">
        <v>178</v>
      </c>
      <c r="AV70" s="63" t="s">
        <v>178</v>
      </c>
      <c r="AW70" s="63" t="s">
        <v>178</v>
      </c>
      <c r="AX70" s="63" t="s">
        <v>178</v>
      </c>
      <c r="AY70" s="63" t="s">
        <v>178</v>
      </c>
      <c r="AZ70" s="63" t="s">
        <v>178</v>
      </c>
      <c r="BA70" s="63" t="s">
        <v>178</v>
      </c>
      <c r="BB70" s="63" t="s">
        <v>178</v>
      </c>
      <c r="BC70" s="63" t="s">
        <v>178</v>
      </c>
      <c r="BD70" s="63" t="s">
        <v>178</v>
      </c>
      <c r="BE70" s="63" t="s">
        <v>178</v>
      </c>
      <c r="BF70" s="63" t="s">
        <v>178</v>
      </c>
      <c r="BG70" s="63" t="s">
        <v>178</v>
      </c>
      <c r="BH70" s="63" t="s">
        <v>178</v>
      </c>
      <c r="BI70" s="63" t="s">
        <v>178</v>
      </c>
      <c r="BJ70" s="63" t="s">
        <v>178</v>
      </c>
      <c r="BK70" s="63" t="s">
        <v>178</v>
      </c>
      <c r="BL70" s="63" t="s">
        <v>178</v>
      </c>
      <c r="BM70" s="63" t="s">
        <v>178</v>
      </c>
      <c r="BN70" s="63" t="s">
        <v>178</v>
      </c>
      <c r="BO70" s="63" t="s">
        <v>178</v>
      </c>
      <c r="BP70" s="63" t="s">
        <v>178</v>
      </c>
      <c r="BQ70" s="63" t="s">
        <v>178</v>
      </c>
      <c r="BR70" s="63" t="s">
        <v>178</v>
      </c>
      <c r="BS70" s="63" t="s">
        <v>178</v>
      </c>
      <c r="BT70" s="63" t="s">
        <v>178</v>
      </c>
      <c r="BU70" s="63" t="s">
        <v>178</v>
      </c>
      <c r="BV70" s="63" t="s">
        <v>178</v>
      </c>
      <c r="BW70" s="63" t="s">
        <v>178</v>
      </c>
      <c r="BX70" s="63" t="s">
        <v>178</v>
      </c>
      <c r="BY70" s="63" t="s">
        <v>178</v>
      </c>
      <c r="BZ70" s="63" t="s">
        <v>178</v>
      </c>
      <c r="CA70" s="63" t="s">
        <v>178</v>
      </c>
      <c r="CB70" s="63" t="s">
        <v>178</v>
      </c>
      <c r="CC70" s="63" t="s">
        <v>178</v>
      </c>
      <c r="CD70" s="63" t="s">
        <v>178</v>
      </c>
      <c r="CE70" s="63" t="s">
        <v>178</v>
      </c>
      <c r="CF70" s="63" t="s">
        <v>178</v>
      </c>
      <c r="CG70" s="63" t="s">
        <v>178</v>
      </c>
      <c r="CH70" s="63" t="s">
        <v>178</v>
      </c>
      <c r="CI70" s="63" t="s">
        <v>178</v>
      </c>
      <c r="CJ70" s="63" t="s">
        <v>178</v>
      </c>
      <c r="CK70" s="63" t="s">
        <v>178</v>
      </c>
      <c r="CL70" s="63" t="s">
        <v>178</v>
      </c>
      <c r="CM70" s="63" t="s">
        <v>178</v>
      </c>
      <c r="CN70" s="63" t="s">
        <v>178</v>
      </c>
      <c r="CO70" s="63" t="s">
        <v>178</v>
      </c>
      <c r="CP70" s="63" t="s">
        <v>178</v>
      </c>
      <c r="CQ70" s="63" t="s">
        <v>178</v>
      </c>
      <c r="CR70" s="63" t="s">
        <v>178</v>
      </c>
      <c r="CS70" s="63" t="s">
        <v>178</v>
      </c>
      <c r="CT70" s="63" t="s">
        <v>178</v>
      </c>
      <c r="CU70" s="63" t="s">
        <v>178</v>
      </c>
      <c r="CV70" s="63" t="s">
        <v>178</v>
      </c>
      <c r="CW70" s="63" t="s">
        <v>178</v>
      </c>
      <c r="CX70" s="63" t="s">
        <v>178</v>
      </c>
      <c r="CY70" s="63" t="s">
        <v>178</v>
      </c>
      <c r="CZ70" s="63" t="s">
        <v>178</v>
      </c>
    </row>
    <row r="71" spans="1:104" x14ac:dyDescent="0.2">
      <c r="A71" s="16" t="s">
        <v>617</v>
      </c>
      <c r="B71" s="9" t="s">
        <v>183</v>
      </c>
      <c r="C71" s="15" t="s">
        <v>253</v>
      </c>
      <c r="D71" s="15" t="s">
        <v>2</v>
      </c>
      <c r="E71" s="86" t="s">
        <v>178</v>
      </c>
      <c r="F71" s="63" t="s">
        <v>178</v>
      </c>
      <c r="G71" s="63" t="s">
        <v>178</v>
      </c>
      <c r="H71" s="63" t="s">
        <v>178</v>
      </c>
      <c r="I71" s="63" t="s">
        <v>178</v>
      </c>
      <c r="J71" s="63" t="s">
        <v>178</v>
      </c>
      <c r="K71" s="63" t="s">
        <v>178</v>
      </c>
      <c r="L71" s="63" t="s">
        <v>178</v>
      </c>
      <c r="M71" s="63" t="s">
        <v>178</v>
      </c>
      <c r="N71" s="63" t="s">
        <v>178</v>
      </c>
      <c r="O71" s="63" t="s">
        <v>178</v>
      </c>
      <c r="P71" s="63" t="s">
        <v>178</v>
      </c>
      <c r="Q71" s="63" t="s">
        <v>178</v>
      </c>
      <c r="R71" s="63" t="s">
        <v>178</v>
      </c>
      <c r="S71" s="63" t="s">
        <v>178</v>
      </c>
      <c r="T71" s="63" t="s">
        <v>178</v>
      </c>
      <c r="U71" s="63" t="s">
        <v>178</v>
      </c>
      <c r="V71" s="63" t="s">
        <v>178</v>
      </c>
      <c r="W71" s="63" t="s">
        <v>178</v>
      </c>
      <c r="X71" s="63" t="s">
        <v>178</v>
      </c>
      <c r="Y71" s="63" t="s">
        <v>178</v>
      </c>
      <c r="Z71" s="63" t="s">
        <v>178</v>
      </c>
      <c r="AA71" s="63" t="s">
        <v>178</v>
      </c>
      <c r="AB71" s="63" t="s">
        <v>178</v>
      </c>
      <c r="AC71" s="63" t="s">
        <v>178</v>
      </c>
      <c r="AD71" s="63" t="s">
        <v>178</v>
      </c>
      <c r="AE71" s="63" t="s">
        <v>178</v>
      </c>
      <c r="AF71" s="63" t="s">
        <v>178</v>
      </c>
      <c r="AG71" s="63" t="s">
        <v>178</v>
      </c>
      <c r="AH71" s="63" t="s">
        <v>178</v>
      </c>
      <c r="AI71" s="63" t="s">
        <v>178</v>
      </c>
      <c r="AJ71" s="63" t="s">
        <v>178</v>
      </c>
      <c r="AK71" s="63" t="s">
        <v>178</v>
      </c>
      <c r="AL71" s="63" t="s">
        <v>178</v>
      </c>
      <c r="AM71" s="63" t="s">
        <v>178</v>
      </c>
      <c r="AN71" s="63" t="s">
        <v>178</v>
      </c>
      <c r="AO71" s="63" t="s">
        <v>178</v>
      </c>
      <c r="AP71" s="63" t="s">
        <v>178</v>
      </c>
      <c r="AQ71" s="63" t="s">
        <v>178</v>
      </c>
      <c r="AR71" s="63" t="s">
        <v>178</v>
      </c>
      <c r="AS71" s="63" t="s">
        <v>178</v>
      </c>
      <c r="AT71" s="63" t="s">
        <v>178</v>
      </c>
      <c r="AU71" s="63" t="s">
        <v>178</v>
      </c>
      <c r="AV71" s="63" t="s">
        <v>178</v>
      </c>
      <c r="AW71" s="63" t="s">
        <v>178</v>
      </c>
      <c r="AX71" s="63" t="s">
        <v>178</v>
      </c>
      <c r="AY71" s="63" t="s">
        <v>178</v>
      </c>
      <c r="AZ71" s="63" t="s">
        <v>178</v>
      </c>
      <c r="BA71" s="63" t="s">
        <v>178</v>
      </c>
      <c r="BB71" s="63" t="s">
        <v>178</v>
      </c>
      <c r="BC71" s="63" t="s">
        <v>178</v>
      </c>
      <c r="BD71" s="63" t="s">
        <v>178</v>
      </c>
      <c r="BE71" s="63" t="s">
        <v>178</v>
      </c>
      <c r="BF71" s="63" t="s">
        <v>178</v>
      </c>
      <c r="BG71" s="63" t="s">
        <v>178</v>
      </c>
      <c r="BH71" s="63" t="s">
        <v>178</v>
      </c>
      <c r="BI71" s="63" t="s">
        <v>178</v>
      </c>
      <c r="BJ71" s="63" t="s">
        <v>178</v>
      </c>
      <c r="BK71" s="63" t="s">
        <v>178</v>
      </c>
      <c r="BL71" s="63" t="s">
        <v>178</v>
      </c>
      <c r="BM71" s="63" t="s">
        <v>178</v>
      </c>
      <c r="BN71" s="63" t="s">
        <v>178</v>
      </c>
      <c r="BO71" s="63" t="s">
        <v>178</v>
      </c>
      <c r="BP71" s="63" t="s">
        <v>178</v>
      </c>
      <c r="BQ71" s="63" t="s">
        <v>178</v>
      </c>
      <c r="BR71" s="63" t="s">
        <v>178</v>
      </c>
      <c r="BS71" s="63" t="s">
        <v>178</v>
      </c>
      <c r="BT71" s="63" t="s">
        <v>178</v>
      </c>
      <c r="BU71" s="63" t="s">
        <v>178</v>
      </c>
      <c r="BV71" s="63" t="s">
        <v>178</v>
      </c>
      <c r="BW71" s="63" t="s">
        <v>178</v>
      </c>
      <c r="BX71" s="63" t="s">
        <v>178</v>
      </c>
      <c r="BY71" s="63" t="s">
        <v>178</v>
      </c>
      <c r="BZ71" s="63" t="s">
        <v>178</v>
      </c>
      <c r="CA71" s="63" t="s">
        <v>178</v>
      </c>
      <c r="CB71" s="63" t="s">
        <v>178</v>
      </c>
      <c r="CC71" s="63" t="s">
        <v>178</v>
      </c>
      <c r="CD71" s="63" t="s">
        <v>178</v>
      </c>
      <c r="CE71" s="63" t="s">
        <v>178</v>
      </c>
      <c r="CF71" s="63" t="s">
        <v>178</v>
      </c>
      <c r="CG71" s="63" t="s">
        <v>178</v>
      </c>
      <c r="CH71" s="63" t="s">
        <v>178</v>
      </c>
      <c r="CI71" s="63" t="s">
        <v>178</v>
      </c>
      <c r="CJ71" s="63" t="s">
        <v>178</v>
      </c>
      <c r="CK71" s="63" t="s">
        <v>178</v>
      </c>
      <c r="CL71" s="63" t="s">
        <v>178</v>
      </c>
      <c r="CM71" s="63" t="s">
        <v>178</v>
      </c>
      <c r="CN71" s="63" t="s">
        <v>178</v>
      </c>
      <c r="CO71" s="63" t="s">
        <v>178</v>
      </c>
      <c r="CP71" s="63" t="s">
        <v>178</v>
      </c>
      <c r="CQ71" s="63" t="s">
        <v>178</v>
      </c>
      <c r="CR71" s="63" t="s">
        <v>178</v>
      </c>
      <c r="CS71" s="63" t="s">
        <v>178</v>
      </c>
      <c r="CT71" s="63" t="s">
        <v>178</v>
      </c>
      <c r="CU71" s="63" t="s">
        <v>178</v>
      </c>
      <c r="CV71" s="63" t="s">
        <v>178</v>
      </c>
      <c r="CW71" s="63" t="s">
        <v>178</v>
      </c>
      <c r="CX71" s="63" t="s">
        <v>178</v>
      </c>
      <c r="CY71" s="63" t="s">
        <v>178</v>
      </c>
      <c r="CZ71" s="63" t="s">
        <v>178</v>
      </c>
    </row>
    <row r="72" spans="1:104" ht="28.5" x14ac:dyDescent="0.2">
      <c r="A72" s="16" t="s">
        <v>618</v>
      </c>
      <c r="B72" s="9" t="s">
        <v>184</v>
      </c>
      <c r="C72" s="15" t="s">
        <v>256</v>
      </c>
      <c r="D72" s="15" t="s">
        <v>2</v>
      </c>
      <c r="E72" s="86"/>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row>
    <row r="73" spans="1:104" ht="28.5" x14ac:dyDescent="0.2">
      <c r="A73" s="16" t="s">
        <v>619</v>
      </c>
      <c r="B73" s="9" t="s">
        <v>185</v>
      </c>
      <c r="C73" s="15" t="s">
        <v>255</v>
      </c>
      <c r="D73" s="15" t="s">
        <v>68</v>
      </c>
      <c r="E73" s="91"/>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row>
    <row r="75" spans="1:104" s="73" customFormat="1" ht="18.75" x14ac:dyDescent="0.3">
      <c r="A75" s="72"/>
      <c r="C75" s="74"/>
      <c r="D75" s="74"/>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activeCell="D20" sqref="D20"/>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8" customFormat="1" ht="20.25" x14ac:dyDescent="0.3">
      <c r="A1" s="75" t="s">
        <v>585</v>
      </c>
      <c r="B1" s="75"/>
      <c r="C1" s="76"/>
      <c r="D1" s="77"/>
      <c r="E1" s="75" t="s">
        <v>401</v>
      </c>
      <c r="F1" s="75" t="s">
        <v>402</v>
      </c>
      <c r="G1" s="75" t="s">
        <v>403</v>
      </c>
      <c r="H1" s="75" t="s">
        <v>404</v>
      </c>
      <c r="I1" s="75" t="s">
        <v>405</v>
      </c>
      <c r="J1" s="75" t="s">
        <v>406</v>
      </c>
      <c r="K1" s="75" t="s">
        <v>407</v>
      </c>
      <c r="L1" s="75" t="s">
        <v>408</v>
      </c>
      <c r="M1" s="75" t="s">
        <v>409</v>
      </c>
      <c r="N1" s="75" t="s">
        <v>410</v>
      </c>
      <c r="O1" s="75" t="s">
        <v>411</v>
      </c>
      <c r="P1" s="75" t="s">
        <v>412</v>
      </c>
      <c r="Q1" s="75" t="s">
        <v>413</v>
      </c>
      <c r="R1" s="75" t="s">
        <v>414</v>
      </c>
      <c r="S1" s="75" t="s">
        <v>415</v>
      </c>
      <c r="T1" s="75" t="s">
        <v>416</v>
      </c>
      <c r="U1" s="75" t="s">
        <v>417</v>
      </c>
      <c r="V1" s="75" t="s">
        <v>418</v>
      </c>
      <c r="W1" s="75" t="s">
        <v>419</v>
      </c>
      <c r="X1" s="75" t="s">
        <v>420</v>
      </c>
      <c r="Y1" s="75" t="s">
        <v>421</v>
      </c>
      <c r="Z1" s="75" t="s">
        <v>422</v>
      </c>
      <c r="AA1" s="75" t="s">
        <v>423</v>
      </c>
      <c r="AB1" s="75" t="s">
        <v>424</v>
      </c>
      <c r="AC1" s="75" t="s">
        <v>425</v>
      </c>
      <c r="AD1" s="75" t="s">
        <v>426</v>
      </c>
      <c r="AE1" s="75" t="s">
        <v>427</v>
      </c>
      <c r="AF1" s="75" t="s">
        <v>428</v>
      </c>
      <c r="AG1" s="75" t="s">
        <v>429</v>
      </c>
      <c r="AH1" s="75" t="s">
        <v>430</v>
      </c>
      <c r="AI1" s="75" t="s">
        <v>431</v>
      </c>
      <c r="AJ1" s="75" t="s">
        <v>432</v>
      </c>
      <c r="AK1" s="75" t="s">
        <v>433</v>
      </c>
      <c r="AL1" s="75" t="s">
        <v>434</v>
      </c>
      <c r="AM1" s="75" t="s">
        <v>435</v>
      </c>
      <c r="AN1" s="75" t="s">
        <v>436</v>
      </c>
      <c r="AO1" s="75" t="s">
        <v>437</v>
      </c>
      <c r="AP1" s="75" t="s">
        <v>438</v>
      </c>
      <c r="AQ1" s="75" t="s">
        <v>439</v>
      </c>
      <c r="AR1" s="75" t="s">
        <v>440</v>
      </c>
      <c r="AS1" s="75" t="s">
        <v>441</v>
      </c>
      <c r="AT1" s="75" t="s">
        <v>442</v>
      </c>
      <c r="AU1" s="75" t="s">
        <v>443</v>
      </c>
      <c r="AV1" s="75" t="s">
        <v>444</v>
      </c>
      <c r="AW1" s="75" t="s">
        <v>445</v>
      </c>
      <c r="AX1" s="75" t="s">
        <v>446</v>
      </c>
      <c r="AY1" s="75" t="s">
        <v>447</v>
      </c>
      <c r="AZ1" s="75" t="s">
        <v>448</v>
      </c>
      <c r="BA1" s="75" t="s">
        <v>449</v>
      </c>
      <c r="BB1" s="75" t="s">
        <v>450</v>
      </c>
      <c r="BC1" s="75" t="s">
        <v>451</v>
      </c>
      <c r="BD1" s="75" t="s">
        <v>452</v>
      </c>
      <c r="BE1" s="75" t="s">
        <v>453</v>
      </c>
      <c r="BF1" s="75" t="s">
        <v>454</v>
      </c>
      <c r="BG1" s="75" t="s">
        <v>455</v>
      </c>
      <c r="BH1" s="75" t="s">
        <v>456</v>
      </c>
      <c r="BI1" s="75" t="s">
        <v>457</v>
      </c>
      <c r="BJ1" s="75" t="s">
        <v>458</v>
      </c>
      <c r="BK1" s="75" t="s">
        <v>459</v>
      </c>
      <c r="BL1" s="75" t="s">
        <v>460</v>
      </c>
      <c r="BM1" s="75" t="s">
        <v>461</v>
      </c>
      <c r="BN1" s="75" t="s">
        <v>462</v>
      </c>
      <c r="BO1" s="75" t="s">
        <v>463</v>
      </c>
      <c r="BP1" s="75" t="s">
        <v>464</v>
      </c>
      <c r="BQ1" s="75" t="s">
        <v>465</v>
      </c>
      <c r="BR1" s="75" t="s">
        <v>466</v>
      </c>
      <c r="BS1" s="75" t="s">
        <v>467</v>
      </c>
      <c r="BT1" s="75" t="s">
        <v>468</v>
      </c>
      <c r="BU1" s="75" t="s">
        <v>469</v>
      </c>
      <c r="BV1" s="75" t="s">
        <v>470</v>
      </c>
      <c r="BW1" s="75" t="s">
        <v>471</v>
      </c>
      <c r="BX1" s="75" t="s">
        <v>472</v>
      </c>
      <c r="BY1" s="75" t="s">
        <v>473</v>
      </c>
      <c r="BZ1" s="75" t="s">
        <v>474</v>
      </c>
      <c r="CA1" s="75" t="s">
        <v>475</v>
      </c>
      <c r="CB1" s="75" t="s">
        <v>476</v>
      </c>
      <c r="CC1" s="75" t="s">
        <v>477</v>
      </c>
      <c r="CD1" s="75" t="s">
        <v>478</v>
      </c>
      <c r="CE1" s="75" t="s">
        <v>479</v>
      </c>
      <c r="CF1" s="75" t="s">
        <v>480</v>
      </c>
      <c r="CG1" s="75" t="s">
        <v>481</v>
      </c>
      <c r="CH1" s="75" t="s">
        <v>482</v>
      </c>
      <c r="CI1" s="75" t="s">
        <v>483</v>
      </c>
      <c r="CJ1" s="75" t="s">
        <v>484</v>
      </c>
      <c r="CK1" s="75" t="s">
        <v>485</v>
      </c>
      <c r="CL1" s="75" t="s">
        <v>486</v>
      </c>
      <c r="CM1" s="75" t="s">
        <v>487</v>
      </c>
      <c r="CN1" s="75" t="s">
        <v>488</v>
      </c>
      <c r="CO1" s="75" t="s">
        <v>489</v>
      </c>
      <c r="CP1" s="75" t="s">
        <v>490</v>
      </c>
      <c r="CQ1" s="75" t="s">
        <v>491</v>
      </c>
      <c r="CR1" s="75" t="s">
        <v>492</v>
      </c>
      <c r="CS1" s="75" t="s">
        <v>493</v>
      </c>
      <c r="CT1" s="75" t="s">
        <v>494</v>
      </c>
      <c r="CU1" s="75" t="s">
        <v>495</v>
      </c>
      <c r="CV1" s="75" t="s">
        <v>496</v>
      </c>
      <c r="CW1" s="75" t="s">
        <v>497</v>
      </c>
      <c r="CX1" s="75" t="s">
        <v>498</v>
      </c>
      <c r="CY1" s="75" t="s">
        <v>499</v>
      </c>
      <c r="CZ1" s="75" t="s">
        <v>500</v>
      </c>
    </row>
    <row r="2" spans="1:104" ht="28.5" customHeight="1" x14ac:dyDescent="0.3">
      <c r="A2" s="24" t="s">
        <v>672</v>
      </c>
      <c r="C2" s="24"/>
      <c r="D2" s="1"/>
    </row>
    <row r="3" spans="1:104" ht="31.15" customHeight="1" x14ac:dyDescent="0.2">
      <c r="A3" s="301" t="s">
        <v>673</v>
      </c>
      <c r="B3" s="302"/>
      <c r="C3" s="302"/>
      <c r="D3" s="58"/>
    </row>
    <row r="4" spans="1:104" ht="15" x14ac:dyDescent="0.2">
      <c r="A4" s="55" t="s">
        <v>0</v>
      </c>
      <c r="B4" s="56" t="s">
        <v>1</v>
      </c>
      <c r="C4" s="56" t="s">
        <v>5</v>
      </c>
      <c r="D4" s="89" t="str">
        <f>IF('I_State and program information'!E32="","[Plan 8]",'I_State and program information'!E32)</f>
        <v>[Plan 8]</v>
      </c>
    </row>
    <row r="5" spans="1:104" ht="57" x14ac:dyDescent="0.2">
      <c r="A5" s="16" t="s">
        <v>579</v>
      </c>
      <c r="B5" s="84" t="s">
        <v>118</v>
      </c>
      <c r="C5" s="15" t="s">
        <v>273</v>
      </c>
      <c r="D5" s="57"/>
    </row>
    <row r="6" spans="1:104" ht="15" customHeight="1" x14ac:dyDescent="0.2">
      <c r="A6" s="62"/>
      <c r="B6" s="62"/>
      <c r="C6" s="62"/>
      <c r="D6" s="62"/>
    </row>
    <row r="7" spans="1:104" ht="15" customHeight="1" x14ac:dyDescent="0.2">
      <c r="A7" s="263" t="s">
        <v>644</v>
      </c>
      <c r="B7" s="62"/>
      <c r="C7" s="62"/>
      <c r="D7" s="62"/>
    </row>
    <row r="8" spans="1:104" ht="15" customHeight="1" x14ac:dyDescent="0.2">
      <c r="A8" s="259" t="s">
        <v>674</v>
      </c>
      <c r="B8" s="62"/>
      <c r="C8" s="62"/>
      <c r="D8" s="62"/>
    </row>
    <row r="9" spans="1:104" ht="35.450000000000003" customHeight="1" x14ac:dyDescent="0.3">
      <c r="A9" s="24" t="s">
        <v>647</v>
      </c>
      <c r="B9" s="24"/>
      <c r="D9" s="2"/>
    </row>
    <row r="10" spans="1:104" ht="39.6" customHeight="1" x14ac:dyDescent="0.2">
      <c r="A10" s="282" t="s">
        <v>586</v>
      </c>
      <c r="B10" s="283"/>
      <c r="C10" s="283"/>
      <c r="D10" s="230"/>
    </row>
    <row r="11" spans="1:104" ht="90" x14ac:dyDescent="0.2">
      <c r="A11" s="49" t="s">
        <v>0</v>
      </c>
      <c r="B11" s="47" t="s">
        <v>1</v>
      </c>
      <c r="C11" s="47" t="s">
        <v>5</v>
      </c>
      <c r="D11" s="244" t="s">
        <v>65</v>
      </c>
      <c r="E11" s="240" t="str">
        <f>"Standard #1:"&amp;CHAR(10)&amp;CHAR(10)&amp;IF('II_Program-level standards'!E7="","",'II_Program-level standards'!E7&amp;"; "&amp;CHAR(10)&amp;'II_Program-level standards'!E9&amp;"; "&amp;CHAR(10)&amp;'II_Program-level standards'!E14&amp;"; "&amp;CHAR(10)&amp;'II_Program-level standards'!E15)</f>
        <v>Standard #1:
Mental health; 
Provider to enrollee ratios; 
Pediatric; 
Statewide</v>
      </c>
      <c r="F11" s="87" t="str">
        <f>"Standard #2:"&amp;CHAR(10)&amp;CHAR(10)&amp;IF('II_Program-level standards'!F7="","",'II_Program-level standards'!F7&amp;"; "&amp;CHAR(10)&amp;'II_Program-level standards'!F9&amp;"; "&amp;CHAR(10)&amp;'II_Program-level standards'!F14&amp;"; "&amp;CHAR(10)&amp;'II_Program-level standards'!F15)</f>
        <v>Standard #2:
Mental health; 
Provider to enrollee ratios; 
Pediatric; 
Statewide</v>
      </c>
      <c r="G11" s="87"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Pediatric; 
Statewide</v>
      </c>
      <c r="H11" s="87" t="str">
        <f>"Standard #4:"&amp;CHAR(10)&amp;CHAR(10)&amp;IF('II_Program-level standards'!H7="","",'II_Program-level standards'!H7&amp;"; "&amp;CHAR(10)&amp;'II_Program-level standards'!H9&amp;"; "&amp;CHAR(10)&amp;'II_Program-level standards'!H14&amp;"; "&amp;CHAR(10)&amp;'II_Program-level standards'!H15)</f>
        <v xml:space="preserve">Standard #4:
</v>
      </c>
      <c r="I11" s="87" t="str">
        <f>"Standard #5:"&amp;CHAR(10)&amp;CHAR(10)&amp;IF('II_Program-level standards'!I7="","",'II_Program-level standards'!I7&amp;"; "&amp;CHAR(10)&amp;'II_Program-level standards'!I9&amp;"; "&amp;CHAR(10)&amp;'II_Program-level standards'!I14&amp;"; "&amp;CHAR(10)&amp;'II_Program-level standards'!I15)</f>
        <v xml:space="preserve">Standard #5:
</v>
      </c>
      <c r="J11" s="87" t="str">
        <f>"Standard #6:"&amp;CHAR(10)&amp;CHAR(10)&amp;IF('II_Program-level standards'!J7="","",'II_Program-level standards'!J7&amp;"; "&amp;CHAR(10)&amp;'II_Program-level standards'!J9&amp;"; "&amp;CHAR(10)&amp;'II_Program-level standards'!J14&amp;"; "&amp;CHAR(10)&amp;'II_Program-level standards'!J15)</f>
        <v xml:space="preserve">Standard #6:
</v>
      </c>
      <c r="K11" s="87" t="str">
        <f>"Standard #7:"&amp;CHAR(10)&amp;CHAR(10)&amp;IF('II_Program-level standards'!K7="","",'II_Program-level standards'!K7&amp;"; "&amp;CHAR(10)&amp;'II_Program-level standards'!K9&amp;"; "&amp;CHAR(10)&amp;'II_Program-level standards'!K14&amp;"; "&amp;CHAR(10)&amp;'II_Program-level standards'!K15)</f>
        <v xml:space="preserve">Standard #7:
</v>
      </c>
      <c r="L11" s="87" t="str">
        <f>"Standard #8:"&amp;CHAR(10)&amp;CHAR(10)&amp;IF('II_Program-level standards'!L7="","",'II_Program-level standards'!L7&amp;"; "&amp;CHAR(10)&amp;'II_Program-level standards'!L9&amp;"; "&amp;CHAR(10)&amp;'II_Program-level standards'!L14&amp;"; "&amp;CHAR(10)&amp;'II_Program-level standards'!L15)</f>
        <v xml:space="preserve">Standard #8:
</v>
      </c>
      <c r="M11" s="87" t="str">
        <f>"Standard #9:"&amp;CHAR(10)&amp;CHAR(10)&amp;IF('II_Program-level standards'!M7="","",'II_Program-level standards'!M7&amp;"; "&amp;CHAR(10)&amp;'II_Program-level standards'!M9&amp;"; "&amp;CHAR(10)&amp;'II_Program-level standards'!M14&amp;"; "&amp;CHAR(10)&amp;'II_Program-level standards'!M15)</f>
        <v xml:space="preserve">Standard #9:
</v>
      </c>
      <c r="N11" s="87" t="str">
        <f>"Standard #10:"&amp;CHAR(10)&amp;CHAR(10)&amp;IF('II_Program-level standards'!N7="","",'II_Program-level standards'!N7&amp;"; "&amp;CHAR(10)&amp;'II_Program-level standards'!N9&amp;"; "&amp;CHAR(10)&amp;'II_Program-level standards'!N14&amp;"; "&amp;CHAR(10)&amp;'II_Program-level standards'!N15)</f>
        <v xml:space="preserve">Standard #10:
</v>
      </c>
      <c r="O11" s="87" t="str">
        <f>"Standard #11:"&amp;CHAR(10)&amp;CHAR(10)&amp;IF('II_Program-level standards'!O7="","",'II_Program-level standards'!O7&amp;"; "&amp;CHAR(10)&amp;'II_Program-level standards'!O9&amp;"; "&amp;CHAR(10)&amp;'II_Program-level standards'!O14&amp;"; "&amp;CHAR(10)&amp;'II_Program-level standards'!O15)</f>
        <v xml:space="preserve">Standard #11:
</v>
      </c>
      <c r="P11" s="87" t="str">
        <f>"Standard #12:"&amp;CHAR(10)&amp;CHAR(10)&amp;IF('II_Program-level standards'!P7="","",'II_Program-level standards'!P7&amp;"; "&amp;CHAR(10)&amp;'II_Program-level standards'!P9&amp;"; "&amp;CHAR(10)&amp;'II_Program-level standards'!P14&amp;"; "&amp;CHAR(10)&amp;'II_Program-level standards'!P15)</f>
        <v xml:space="preserve">Standard #12:
</v>
      </c>
      <c r="Q11" s="87" t="str">
        <f>"Standard #13:"&amp;CHAR(10)&amp;CHAR(10)&amp;IF('II_Program-level standards'!Q7="","",'II_Program-level standards'!Q7&amp;"; "&amp;CHAR(10)&amp;'II_Program-level standards'!Q9&amp;"; "&amp;CHAR(10)&amp;'II_Program-level standards'!Q14&amp;"; "&amp;CHAR(10)&amp;'II_Program-level standards'!Q15)</f>
        <v xml:space="preserve">Standard #13:
</v>
      </c>
      <c r="R11" s="87" t="str">
        <f>"Standard #14:"&amp;CHAR(10)&amp;CHAR(10)&amp;IF('II_Program-level standards'!R7="","",'II_Program-level standards'!R7&amp;"; "&amp;CHAR(10)&amp;'II_Program-level standards'!R9&amp;"; "&amp;CHAR(10)&amp;'II_Program-level standards'!R14&amp;"; "&amp;CHAR(10)&amp;'II_Program-level standards'!R15)</f>
        <v xml:space="preserve">Standard #14:
</v>
      </c>
      <c r="S11" s="87" t="str">
        <f>"Standard #15:"&amp;CHAR(10)&amp;CHAR(10)&amp;IF('II_Program-level standards'!S7="","",'II_Program-level standards'!S7&amp;"; "&amp;CHAR(10)&amp;'II_Program-level standards'!S9&amp;"; "&amp;CHAR(10)&amp;'II_Program-level standards'!S14&amp;"; "&amp;CHAR(10)&amp;'II_Program-level standards'!S15)</f>
        <v xml:space="preserve">Standard #15:
</v>
      </c>
      <c r="T11" s="87" t="str">
        <f>"Standard #16:"&amp;CHAR(10)&amp;CHAR(10)&amp;IF('II_Program-level standards'!T7="","",'II_Program-level standards'!T7&amp;"; "&amp;CHAR(10)&amp;'II_Program-level standards'!T9&amp;"; "&amp;CHAR(10)&amp;'II_Program-level standards'!T14&amp;"; "&amp;CHAR(10)&amp;'II_Program-level standards'!T15)</f>
        <v xml:space="preserve">Standard #16:
</v>
      </c>
      <c r="U11" s="87" t="str">
        <f>"Standard #17:"&amp;CHAR(10)&amp;CHAR(10)&amp;IF('II_Program-level standards'!U7="","",'II_Program-level standards'!U7&amp;"; "&amp;CHAR(10)&amp;'II_Program-level standards'!U9&amp;"; "&amp;CHAR(10)&amp;'II_Program-level standards'!U14&amp;"; "&amp;CHAR(10)&amp;'II_Program-level standards'!U15)</f>
        <v xml:space="preserve">Standard #17:
</v>
      </c>
      <c r="V11" s="87" t="str">
        <f>"Standard #18:"&amp;CHAR(10)&amp;CHAR(10)&amp;IF('II_Program-level standards'!V7="","",'II_Program-level standards'!V7&amp;"; "&amp;CHAR(10)&amp;'II_Program-level standards'!V9&amp;"; "&amp;CHAR(10)&amp;'II_Program-level standards'!V14&amp;"; "&amp;CHAR(10)&amp;'II_Program-level standards'!V15)</f>
        <v xml:space="preserve">Standard #18:
</v>
      </c>
      <c r="W11" s="87" t="str">
        <f>"Standard #19:"&amp;CHAR(10)&amp;CHAR(10)&amp;IF('II_Program-level standards'!W7="","",'II_Program-level standards'!W7&amp;"; "&amp;CHAR(10)&amp;'II_Program-level standards'!W9&amp;"; "&amp;CHAR(10)&amp;'II_Program-level standards'!W14&amp;"; "&amp;CHAR(10)&amp;'II_Program-level standards'!W15)</f>
        <v xml:space="preserve">Standard #19:
</v>
      </c>
      <c r="X11" s="87" t="str">
        <f>"Standard #20:"&amp;CHAR(10)&amp;CHAR(10)&amp;IF('II_Program-level standards'!X7="","",'II_Program-level standards'!X7&amp;"; "&amp;CHAR(10)&amp;'II_Program-level standards'!X9&amp;"; "&amp;CHAR(10)&amp;'II_Program-level standards'!X14&amp;"; "&amp;CHAR(10)&amp;'II_Program-level standards'!X15)</f>
        <v xml:space="preserve">Standard #20:
</v>
      </c>
      <c r="Y11" s="87" t="str">
        <f>"Standard #21:"&amp;CHAR(10)&amp;CHAR(10)&amp;IF('II_Program-level standards'!Y7="","",'II_Program-level standards'!Y7&amp;"; "&amp;CHAR(10)&amp;'II_Program-level standards'!Y9&amp;"; "&amp;CHAR(10)&amp;'II_Program-level standards'!Y14&amp;"; "&amp;CHAR(10)&amp;'II_Program-level standards'!Y15)</f>
        <v xml:space="preserve">Standard #21:
</v>
      </c>
      <c r="Z11" s="87" t="str">
        <f>"Standard #22:"&amp;CHAR(10)&amp;CHAR(10)&amp;IF('II_Program-level standards'!Z7="","",'II_Program-level standards'!Z7&amp;"; "&amp;CHAR(10)&amp;'II_Program-level standards'!Z9&amp;"; "&amp;CHAR(10)&amp;'II_Program-level standards'!Z14&amp;"; "&amp;CHAR(10)&amp;'II_Program-level standards'!Z15)</f>
        <v xml:space="preserve">Standard #22:
</v>
      </c>
      <c r="AA11" s="87" t="str">
        <f>"Standard #23:"&amp;CHAR(10)&amp;CHAR(10)&amp;IF('II_Program-level standards'!AA7="","",'II_Program-level standards'!AA7&amp;"; "&amp;CHAR(10)&amp;'II_Program-level standards'!AA9&amp;"; "&amp;CHAR(10)&amp;'II_Program-level standards'!AA14&amp;"; "&amp;CHAR(10)&amp;'II_Program-level standards'!AA15)</f>
        <v xml:space="preserve">Standard #23:
</v>
      </c>
      <c r="AB11" s="87" t="str">
        <f>"Standard #24:"&amp;CHAR(10)&amp;CHAR(10)&amp;IF('II_Program-level standards'!AB7="","",'II_Program-level standards'!AB7&amp;"; "&amp;CHAR(10)&amp;'II_Program-level standards'!AB9&amp;"; "&amp;CHAR(10)&amp;'II_Program-level standards'!AB14&amp;"; "&amp;CHAR(10)&amp;'II_Program-level standards'!AB15)</f>
        <v xml:space="preserve">Standard #24:
</v>
      </c>
      <c r="AC11" s="87" t="str">
        <f>"Standard #25:"&amp;CHAR(10)&amp;CHAR(10)&amp;IF('II_Program-level standards'!AC7="","",'II_Program-level standards'!AC7&amp;"; "&amp;CHAR(10)&amp;'II_Program-level standards'!AC9&amp;"; "&amp;CHAR(10)&amp;'II_Program-level standards'!AC14&amp;"; "&amp;CHAR(10)&amp;'II_Program-level standards'!AC15)</f>
        <v xml:space="preserve">Standard #25:
</v>
      </c>
      <c r="AD11" s="87" t="str">
        <f>"Standard #26:"&amp;CHAR(10)&amp;CHAR(10)&amp;IF('II_Program-level standards'!AD7="","",'II_Program-level standards'!AD7&amp;"; "&amp;CHAR(10)&amp;'II_Program-level standards'!AD9&amp;"; "&amp;CHAR(10)&amp;'II_Program-level standards'!AD14&amp;"; "&amp;CHAR(10)&amp;'II_Program-level standards'!AD15)</f>
        <v xml:space="preserve">Standard #26:
</v>
      </c>
      <c r="AE11" s="87" t="str">
        <f>"Standard #27:"&amp;CHAR(10)&amp;CHAR(10)&amp;IF('II_Program-level standards'!AE7="","",'II_Program-level standards'!AE7&amp;"; "&amp;CHAR(10)&amp;'II_Program-level standards'!AE9&amp;"; "&amp;CHAR(10)&amp;'II_Program-level standards'!AE14&amp;"; "&amp;CHAR(10)&amp;'II_Program-level standards'!AE15)</f>
        <v xml:space="preserve">Standard #27:
</v>
      </c>
      <c r="AF11" s="87" t="str">
        <f>"Standard #28:"&amp;CHAR(10)&amp;CHAR(10)&amp;IF('II_Program-level standards'!AF7="","",'II_Program-level standards'!AF7&amp;"; "&amp;CHAR(10)&amp;'II_Program-level standards'!AF9&amp;"; "&amp;CHAR(10)&amp;'II_Program-level standards'!AF14&amp;"; "&amp;CHAR(10)&amp;'II_Program-level standards'!AF15)</f>
        <v xml:space="preserve">Standard #28:
</v>
      </c>
      <c r="AG11" s="87" t="str">
        <f>"Standard #29:"&amp;CHAR(10)&amp;CHAR(10)&amp;IF('II_Program-level standards'!AG7="","",'II_Program-level standards'!AG7&amp;"; "&amp;CHAR(10)&amp;'II_Program-level standards'!AG9&amp;"; "&amp;CHAR(10)&amp;'II_Program-level standards'!AG14&amp;"; "&amp;CHAR(10)&amp;'II_Program-level standards'!AG15)</f>
        <v xml:space="preserve">Standard #29:
</v>
      </c>
      <c r="AH11" s="87" t="str">
        <f>"Standard #30:"&amp;CHAR(10)&amp;CHAR(10)&amp;IF('II_Program-level standards'!AH7="","",'II_Program-level standards'!AH7&amp;"; "&amp;CHAR(10)&amp;'II_Program-level standards'!AH9&amp;"; "&amp;CHAR(10)&amp;'II_Program-level standards'!AH14&amp;"; "&amp;CHAR(10)&amp;'II_Program-level standards'!AH15)</f>
        <v xml:space="preserve">Standard #30:
</v>
      </c>
      <c r="AI11" s="87" t="str">
        <f>"Standard #31:"&amp;CHAR(10)&amp;CHAR(10)&amp;IF('II_Program-level standards'!AI7="","",'II_Program-level standards'!AI7&amp;"; "&amp;CHAR(10)&amp;'II_Program-level standards'!AI9&amp;"; "&amp;CHAR(10)&amp;'II_Program-level standards'!AI14&amp;"; "&amp;CHAR(10)&amp;'II_Program-level standards'!AI15)</f>
        <v xml:space="preserve">Standard #31:
</v>
      </c>
      <c r="AJ11" s="87" t="str">
        <f>"Standard #32:"&amp;CHAR(10)&amp;CHAR(10)&amp;IF('II_Program-level standards'!AJ7="","",'II_Program-level standards'!AJ7&amp;"; "&amp;CHAR(10)&amp;'II_Program-level standards'!AJ9&amp;"; "&amp;CHAR(10)&amp;'II_Program-level standards'!AJ14&amp;"; "&amp;CHAR(10)&amp;'II_Program-level standards'!AJ15)</f>
        <v xml:space="preserve">Standard #32:
</v>
      </c>
      <c r="AK11" s="87" t="str">
        <f>"Standard #33:"&amp;CHAR(10)&amp;CHAR(10)&amp;IF('II_Program-level standards'!AK7="","",'II_Program-level standards'!AK7&amp;"; "&amp;CHAR(10)&amp;'II_Program-level standards'!AK9&amp;"; "&amp;CHAR(10)&amp;'II_Program-level standards'!AK14&amp;"; "&amp;CHAR(10)&amp;'II_Program-level standards'!AK15)</f>
        <v xml:space="preserve">Standard #33:
</v>
      </c>
      <c r="AL11" s="87" t="str">
        <f>"Standard #34:"&amp;CHAR(10)&amp;CHAR(10)&amp;IF('II_Program-level standards'!AL7="","",'II_Program-level standards'!AL7&amp;"; "&amp;CHAR(10)&amp;'II_Program-level standards'!AL9&amp;"; "&amp;CHAR(10)&amp;'II_Program-level standards'!AL14&amp;"; "&amp;CHAR(10)&amp;'II_Program-level standards'!AL15)</f>
        <v xml:space="preserve">Standard #34:
</v>
      </c>
      <c r="AM11" s="87" t="str">
        <f>"Standard #35:"&amp;CHAR(10)&amp;CHAR(10)&amp;IF('II_Program-level standards'!AM7="","",'II_Program-level standards'!AM7&amp;"; "&amp;CHAR(10)&amp;'II_Program-level standards'!AM9&amp;"; "&amp;CHAR(10)&amp;'II_Program-level standards'!AM14&amp;"; "&amp;CHAR(10)&amp;'II_Program-level standards'!AM15)</f>
        <v xml:space="preserve">Standard #35:
</v>
      </c>
      <c r="AN11" s="87" t="str">
        <f>"Standard #36:"&amp;CHAR(10)&amp;CHAR(10)&amp;IF('II_Program-level standards'!AN7="","",'II_Program-level standards'!AN7&amp;"; "&amp;CHAR(10)&amp;'II_Program-level standards'!AN9&amp;"; "&amp;CHAR(10)&amp;'II_Program-level standards'!AN14&amp;"; "&amp;CHAR(10)&amp;'II_Program-level standards'!AN15)</f>
        <v xml:space="preserve">Standard #36:
</v>
      </c>
      <c r="AO11" s="87" t="str">
        <f>"Standard #37:"&amp;CHAR(10)&amp;CHAR(10)&amp;IF('II_Program-level standards'!AO7="","",'II_Program-level standards'!AO7&amp;"; "&amp;CHAR(10)&amp;'II_Program-level standards'!AO9&amp;"; "&amp;CHAR(10)&amp;'II_Program-level standards'!AO14&amp;"; "&amp;CHAR(10)&amp;'II_Program-level standards'!AO15)</f>
        <v xml:space="preserve">Standard #37:
</v>
      </c>
      <c r="AP11" s="87" t="str">
        <f>"Standard #38:"&amp;CHAR(10)&amp;CHAR(10)&amp;IF('II_Program-level standards'!AP7="","",'II_Program-level standards'!AP7&amp;"; "&amp;CHAR(10)&amp;'II_Program-level standards'!AP9&amp;"; "&amp;CHAR(10)&amp;'II_Program-level standards'!AP14&amp;"; "&amp;CHAR(10)&amp;'II_Program-level standards'!AP15)</f>
        <v xml:space="preserve">Standard #38:
</v>
      </c>
      <c r="AQ11" s="87" t="str">
        <f>"Standard #39:"&amp;CHAR(10)&amp;CHAR(10)&amp;IF('II_Program-level standards'!AQ7="","",'II_Program-level standards'!AQ7&amp;"; "&amp;CHAR(10)&amp;'II_Program-level standards'!AQ9&amp;"; "&amp;CHAR(10)&amp;'II_Program-level standards'!AQ14&amp;"; "&amp;CHAR(10)&amp;'II_Program-level standards'!AQ15)</f>
        <v xml:space="preserve">Standard #39:
</v>
      </c>
      <c r="AR11" s="87" t="str">
        <f>"Standard #40:"&amp;CHAR(10)&amp;CHAR(10)&amp;IF('II_Program-level standards'!AR7="","",'II_Program-level standards'!AR7&amp;"; "&amp;CHAR(10)&amp;'II_Program-level standards'!AR9&amp;"; "&amp;CHAR(10)&amp;'II_Program-level standards'!AR14&amp;"; "&amp;CHAR(10)&amp;'II_Program-level standards'!AR15)</f>
        <v xml:space="preserve">Standard #40:
</v>
      </c>
      <c r="AS11" s="87" t="str">
        <f>"Standard #41:"&amp;CHAR(10)&amp;CHAR(10)&amp;IF('II_Program-level standards'!AS7="","",'II_Program-level standards'!AS7&amp;"; "&amp;CHAR(10)&amp;'II_Program-level standards'!AS9&amp;"; "&amp;CHAR(10)&amp;'II_Program-level standards'!AS14&amp;"; "&amp;CHAR(10)&amp;'II_Program-level standards'!AS15)</f>
        <v xml:space="preserve">Standard #41:
</v>
      </c>
      <c r="AT11" s="87" t="str">
        <f>"Standard #42:"&amp;CHAR(10)&amp;CHAR(10)&amp;IF('II_Program-level standards'!AT7="","",'II_Program-level standards'!AT7&amp;"; "&amp;CHAR(10)&amp;'II_Program-level standards'!AT9&amp;"; "&amp;CHAR(10)&amp;'II_Program-level standards'!AT14&amp;"; "&amp;CHAR(10)&amp;'II_Program-level standards'!AT15)</f>
        <v xml:space="preserve">Standard #42:
</v>
      </c>
      <c r="AU11" s="87" t="str">
        <f>"Standard #43:"&amp;CHAR(10)&amp;CHAR(10)&amp;IF('II_Program-level standards'!AU7="","",'II_Program-level standards'!AU7&amp;"; "&amp;CHAR(10)&amp;'II_Program-level standards'!AU9&amp;"; "&amp;CHAR(10)&amp;'II_Program-level standards'!AU14&amp;"; "&amp;CHAR(10)&amp;'II_Program-level standards'!AU15)</f>
        <v xml:space="preserve">Standard #43:
</v>
      </c>
      <c r="AV11" s="87" t="str">
        <f>"Standard #44:"&amp;CHAR(10)&amp;CHAR(10)&amp;IF('II_Program-level standards'!AV7="","",'II_Program-level standards'!AV7&amp;"; "&amp;CHAR(10)&amp;'II_Program-level standards'!AV9&amp;"; "&amp;CHAR(10)&amp;'II_Program-level standards'!AV14&amp;"; "&amp;CHAR(10)&amp;'II_Program-level standards'!AV15)</f>
        <v xml:space="preserve">Standard #44:
</v>
      </c>
      <c r="AW11" s="87" t="str">
        <f>"Standard #45:"&amp;CHAR(10)&amp;CHAR(10)&amp;IF('II_Program-level standards'!AW7="","",'II_Program-level standards'!AW7&amp;"; "&amp;CHAR(10)&amp;'II_Program-level standards'!AW9&amp;"; "&amp;CHAR(10)&amp;'II_Program-level standards'!AW14&amp;"; "&amp;CHAR(10)&amp;'II_Program-level standards'!AW15)</f>
        <v xml:space="preserve">Standard #45:
</v>
      </c>
      <c r="AX11" s="87" t="str">
        <f>"Standard #46:"&amp;CHAR(10)&amp;CHAR(10)&amp;IF('II_Program-level standards'!AX7="","",'II_Program-level standards'!AX7&amp;"; "&amp;CHAR(10)&amp;'II_Program-level standards'!AX9&amp;"; "&amp;CHAR(10)&amp;'II_Program-level standards'!AX14&amp;"; "&amp;CHAR(10)&amp;'II_Program-level standards'!AX15)</f>
        <v xml:space="preserve">Standard #46:
</v>
      </c>
      <c r="AY11" s="87" t="str">
        <f>"Standard #47:"&amp;CHAR(10)&amp;CHAR(10)&amp;IF('II_Program-level standards'!AY7="","",'II_Program-level standards'!AY7&amp;"; "&amp;CHAR(10)&amp;'II_Program-level standards'!AY9&amp;"; "&amp;CHAR(10)&amp;'II_Program-level standards'!AY14&amp;"; "&amp;CHAR(10)&amp;'II_Program-level standards'!AY15)</f>
        <v xml:space="preserve">Standard #47:
</v>
      </c>
      <c r="AZ11" s="87" t="str">
        <f>"Standard #48:"&amp;CHAR(10)&amp;CHAR(10)&amp;IF('II_Program-level standards'!AZ7="","",'II_Program-level standards'!AZ7&amp;"; "&amp;CHAR(10)&amp;'II_Program-level standards'!AZ9&amp;"; "&amp;CHAR(10)&amp;'II_Program-level standards'!AZ14&amp;"; "&amp;CHAR(10)&amp;'II_Program-level standards'!AZ15)</f>
        <v xml:space="preserve">Standard #48:
</v>
      </c>
      <c r="BA11" s="87" t="str">
        <f>"Standard #49:"&amp;CHAR(10)&amp;CHAR(10)&amp;IF('II_Program-level standards'!BA7="","",'II_Program-level standards'!BA7&amp;"; "&amp;CHAR(10)&amp;'II_Program-level standards'!BA9&amp;"; "&amp;CHAR(10)&amp;'II_Program-level standards'!BA14&amp;"; "&amp;CHAR(10)&amp;'II_Program-level standards'!BA15)</f>
        <v xml:space="preserve">Standard #49:
</v>
      </c>
      <c r="BB11" s="87" t="str">
        <f>"Standard #50:"&amp;CHAR(10)&amp;CHAR(10)&amp;IF('II_Program-level standards'!BB7="","",'II_Program-level standards'!BB7&amp;"; "&amp;CHAR(10)&amp;'II_Program-level standards'!BB9&amp;"; "&amp;CHAR(10)&amp;'II_Program-level standards'!BB14&amp;"; "&amp;CHAR(10)&amp;'II_Program-level standards'!BB15)</f>
        <v xml:space="preserve">Standard #50:
</v>
      </c>
      <c r="BC11" s="87" t="str">
        <f>"Standard #51:"&amp;CHAR(10)&amp;CHAR(10)&amp;IF('II_Program-level standards'!BC7="","",'II_Program-level standards'!BC7&amp;"; "&amp;CHAR(10)&amp;'II_Program-level standards'!BC9&amp;"; "&amp;CHAR(10)&amp;'II_Program-level standards'!BC14&amp;"; "&amp;CHAR(10)&amp;'II_Program-level standards'!BC15)</f>
        <v xml:space="preserve">Standard #51:
</v>
      </c>
      <c r="BD11" s="87" t="str">
        <f>"Standard #52:"&amp;CHAR(10)&amp;CHAR(10)&amp;IF('II_Program-level standards'!BD7="","",'II_Program-level standards'!BD7&amp;"; "&amp;CHAR(10)&amp;'II_Program-level standards'!BD9&amp;"; "&amp;CHAR(10)&amp;'II_Program-level standards'!BD14&amp;"; "&amp;CHAR(10)&amp;'II_Program-level standards'!BD15)</f>
        <v xml:space="preserve">Standard #52:
</v>
      </c>
      <c r="BE11" s="87" t="str">
        <f>"Standard #53:"&amp;CHAR(10)&amp;CHAR(10)&amp;IF('II_Program-level standards'!BE7="","",'II_Program-level standards'!BE7&amp;"; "&amp;CHAR(10)&amp;'II_Program-level standards'!BE9&amp;"; "&amp;CHAR(10)&amp;'II_Program-level standards'!BE14&amp;"; "&amp;CHAR(10)&amp;'II_Program-level standards'!BE15)</f>
        <v xml:space="preserve">Standard #53:
</v>
      </c>
      <c r="BF11" s="87" t="str">
        <f>"Standard #54:"&amp;CHAR(10)&amp;CHAR(10)&amp;IF('II_Program-level standards'!BF7="","",'II_Program-level standards'!BF7&amp;"; "&amp;CHAR(10)&amp;'II_Program-level standards'!BF9&amp;"; "&amp;CHAR(10)&amp;'II_Program-level standards'!BF14&amp;"; "&amp;CHAR(10)&amp;'II_Program-level standards'!BF15)</f>
        <v xml:space="preserve">Standard #54:
</v>
      </c>
      <c r="BG11" s="87" t="str">
        <f>"Standard #55:"&amp;CHAR(10)&amp;CHAR(10)&amp;IF('II_Program-level standards'!BG7="","",'II_Program-level standards'!BG7&amp;"; "&amp;CHAR(10)&amp;'II_Program-level standards'!BG9&amp;"; "&amp;CHAR(10)&amp;'II_Program-level standards'!BG14&amp;"; "&amp;CHAR(10)&amp;'II_Program-level standards'!BG15)</f>
        <v xml:space="preserve">Standard #55:
</v>
      </c>
      <c r="BH11" s="87" t="str">
        <f>"Standard #56:"&amp;CHAR(10)&amp;CHAR(10)&amp;IF('II_Program-level standards'!BH7="","",'II_Program-level standards'!BH7&amp;"; "&amp;CHAR(10)&amp;'II_Program-level standards'!BH9&amp;"; "&amp;CHAR(10)&amp;'II_Program-level standards'!BH14&amp;"; "&amp;CHAR(10)&amp;'II_Program-level standards'!BH15)</f>
        <v xml:space="preserve">Standard #56:
</v>
      </c>
      <c r="BI11" s="87" t="str">
        <f>"Standard #57:"&amp;CHAR(10)&amp;CHAR(10)&amp;IF('II_Program-level standards'!BI7="","",'II_Program-level standards'!BI7&amp;"; "&amp;CHAR(10)&amp;'II_Program-level standards'!BI9&amp;"; "&amp;CHAR(10)&amp;'II_Program-level standards'!BI14&amp;"; "&amp;CHAR(10)&amp;'II_Program-level standards'!BI15)</f>
        <v xml:space="preserve">Standard #57:
</v>
      </c>
      <c r="BJ11" s="87" t="str">
        <f>"Standard #58:"&amp;CHAR(10)&amp;CHAR(10)&amp;IF('II_Program-level standards'!BJ7="","",'II_Program-level standards'!BJ7&amp;"; "&amp;CHAR(10)&amp;'II_Program-level standards'!BJ9&amp;"; "&amp;CHAR(10)&amp;'II_Program-level standards'!BJ14&amp;"; "&amp;CHAR(10)&amp;'II_Program-level standards'!BJ15)</f>
        <v xml:space="preserve">Standard #58:
</v>
      </c>
      <c r="BK11" s="87" t="str">
        <f>"Standard #59:"&amp;CHAR(10)&amp;CHAR(10)&amp;IF('II_Program-level standards'!BK7="","",'II_Program-level standards'!BK7&amp;"; "&amp;CHAR(10)&amp;'II_Program-level standards'!BK9&amp;"; "&amp;CHAR(10)&amp;'II_Program-level standards'!BK14&amp;"; "&amp;CHAR(10)&amp;'II_Program-level standards'!BK15)</f>
        <v xml:space="preserve">Standard #59:
</v>
      </c>
      <c r="BL11" s="87" t="str">
        <f>"Standard #60:"&amp;CHAR(10)&amp;CHAR(10)&amp;IF('II_Program-level standards'!BL7="","",'II_Program-level standards'!BL7&amp;"; "&amp;CHAR(10)&amp;'II_Program-level standards'!BL9&amp;"; "&amp;CHAR(10)&amp;'II_Program-level standards'!BL14&amp;"; "&amp;CHAR(10)&amp;'II_Program-level standards'!BL15)</f>
        <v xml:space="preserve">Standard #60:
</v>
      </c>
      <c r="BM11" s="87" t="str">
        <f>"Standard #61:"&amp;CHAR(10)&amp;CHAR(10)&amp;IF('II_Program-level standards'!BM7="","",'II_Program-level standards'!BM7&amp;"; "&amp;CHAR(10)&amp;'II_Program-level standards'!BM9&amp;"; "&amp;CHAR(10)&amp;'II_Program-level standards'!BM14&amp;"; "&amp;CHAR(10)&amp;'II_Program-level standards'!BM15)</f>
        <v xml:space="preserve">Standard #61:
</v>
      </c>
      <c r="BN11" s="87" t="str">
        <f>"Standard #62:"&amp;CHAR(10)&amp;CHAR(10)&amp;IF('II_Program-level standards'!BN7="","",'II_Program-level standards'!BN7&amp;"; "&amp;CHAR(10)&amp;'II_Program-level standards'!BN9&amp;"; "&amp;CHAR(10)&amp;'II_Program-level standards'!BN14&amp;"; "&amp;CHAR(10)&amp;'II_Program-level standards'!BN15)</f>
        <v xml:space="preserve">Standard #62:
</v>
      </c>
      <c r="BO11" s="87" t="str">
        <f>"Standard #63:"&amp;CHAR(10)&amp;CHAR(10)&amp;IF('II_Program-level standards'!BO7="","",'II_Program-level standards'!BO7&amp;"; "&amp;CHAR(10)&amp;'II_Program-level standards'!BO9&amp;"; "&amp;CHAR(10)&amp;'II_Program-level standards'!BO14&amp;"; "&amp;CHAR(10)&amp;'II_Program-level standards'!BO15)</f>
        <v xml:space="preserve">Standard #63:
</v>
      </c>
      <c r="BP11" s="87" t="str">
        <f>"Standard #64:"&amp;CHAR(10)&amp;CHAR(10)&amp;IF('II_Program-level standards'!BP7="","",'II_Program-level standards'!BP7&amp;"; "&amp;CHAR(10)&amp;'II_Program-level standards'!BP9&amp;"; "&amp;CHAR(10)&amp;'II_Program-level standards'!BP14&amp;"; "&amp;CHAR(10)&amp;'II_Program-level standards'!BP15)</f>
        <v xml:space="preserve">Standard #64:
</v>
      </c>
      <c r="BQ11" s="87" t="str">
        <f>"Standard #65:"&amp;CHAR(10)&amp;CHAR(10)&amp;IF('II_Program-level standards'!BQ7="","",'II_Program-level standards'!BQ7&amp;"; "&amp;CHAR(10)&amp;'II_Program-level standards'!BQ9&amp;"; "&amp;CHAR(10)&amp;'II_Program-level standards'!BQ14&amp;"; "&amp;CHAR(10)&amp;'II_Program-level standards'!BQ15)</f>
        <v xml:space="preserve">Standard #65:
</v>
      </c>
      <c r="BR11" s="87" t="str">
        <f>"Standard #66:"&amp;CHAR(10)&amp;CHAR(10)&amp;IF('II_Program-level standards'!BR7="","",'II_Program-level standards'!BR7&amp;"; "&amp;CHAR(10)&amp;'II_Program-level standards'!BR9&amp;"; "&amp;CHAR(10)&amp;'II_Program-level standards'!BR14&amp;"; "&amp;CHAR(10)&amp;'II_Program-level standards'!BR15)</f>
        <v xml:space="preserve">Standard #66:
</v>
      </c>
      <c r="BS11" s="87" t="str">
        <f>"Standard #67:"&amp;CHAR(10)&amp;CHAR(10)&amp;IF('II_Program-level standards'!BS7="","",'II_Program-level standards'!BS7&amp;"; "&amp;CHAR(10)&amp;'II_Program-level standards'!BS9&amp;"; "&amp;CHAR(10)&amp;'II_Program-level standards'!BS14&amp;"; "&amp;CHAR(10)&amp;'II_Program-level standards'!BS15)</f>
        <v xml:space="preserve">Standard #67:
</v>
      </c>
      <c r="BT11" s="87" t="str">
        <f>"Standard #68:"&amp;CHAR(10)&amp;CHAR(10)&amp;IF('II_Program-level standards'!BT7="","",'II_Program-level standards'!BT7&amp;"; "&amp;CHAR(10)&amp;'II_Program-level standards'!BT9&amp;"; "&amp;CHAR(10)&amp;'II_Program-level standards'!BT14&amp;"; "&amp;CHAR(10)&amp;'II_Program-level standards'!BT15)</f>
        <v xml:space="preserve">Standard #68:
</v>
      </c>
      <c r="BU11" s="87" t="str">
        <f>"Standard #69:"&amp;CHAR(10)&amp;CHAR(10)&amp;IF('II_Program-level standards'!BU7="","",'II_Program-level standards'!BU7&amp;"; "&amp;CHAR(10)&amp;'II_Program-level standards'!BU9&amp;"; "&amp;CHAR(10)&amp;'II_Program-level standards'!BU14&amp;"; "&amp;CHAR(10)&amp;'II_Program-level standards'!BU15)</f>
        <v xml:space="preserve">Standard #69:
</v>
      </c>
      <c r="BV11" s="87" t="str">
        <f>"Standard #70:"&amp;CHAR(10)&amp;CHAR(10)&amp;IF('II_Program-level standards'!BV7="","",'II_Program-level standards'!BV7&amp;"; "&amp;CHAR(10)&amp;'II_Program-level standards'!BV9&amp;"; "&amp;CHAR(10)&amp;'II_Program-level standards'!BV14&amp;"; "&amp;CHAR(10)&amp;'II_Program-level standards'!BV15)</f>
        <v xml:space="preserve">Standard #70:
</v>
      </c>
      <c r="BW11" s="87" t="str">
        <f>"Standard #71:"&amp;CHAR(10)&amp;CHAR(10)&amp;IF('II_Program-level standards'!BW7="","",'II_Program-level standards'!BW7&amp;"; "&amp;CHAR(10)&amp;'II_Program-level standards'!BW9&amp;"; "&amp;CHAR(10)&amp;'II_Program-level standards'!BW14&amp;"; "&amp;CHAR(10)&amp;'II_Program-level standards'!BW15)</f>
        <v xml:space="preserve">Standard #71:
</v>
      </c>
      <c r="BX11" s="87" t="str">
        <f>"Standard #72:"&amp;CHAR(10)&amp;CHAR(10)&amp;IF('II_Program-level standards'!BX7="","",'II_Program-level standards'!BX7&amp;"; "&amp;CHAR(10)&amp;'II_Program-level standards'!BX9&amp;"; "&amp;CHAR(10)&amp;'II_Program-level standards'!BX14&amp;"; "&amp;CHAR(10)&amp;'II_Program-level standards'!BX15)</f>
        <v xml:space="preserve">Standard #72:
</v>
      </c>
      <c r="BY11" s="87" t="str">
        <f>"Standard #73:"&amp;CHAR(10)&amp;CHAR(10)&amp;IF('II_Program-level standards'!BY7="","",'II_Program-level standards'!BY7&amp;"; "&amp;CHAR(10)&amp;'II_Program-level standards'!BY9&amp;"; "&amp;CHAR(10)&amp;'II_Program-level standards'!BY14&amp;"; "&amp;CHAR(10)&amp;'II_Program-level standards'!BY15)</f>
        <v xml:space="preserve">Standard #73:
</v>
      </c>
      <c r="BZ11" s="87" t="str">
        <f>"Standard #74:"&amp;CHAR(10)&amp;CHAR(10)&amp;IF('II_Program-level standards'!BZ7="","",'II_Program-level standards'!BZ7&amp;"; "&amp;CHAR(10)&amp;'II_Program-level standards'!BZ9&amp;"; "&amp;CHAR(10)&amp;'II_Program-level standards'!BZ14&amp;"; "&amp;CHAR(10)&amp;'II_Program-level standards'!BZ15)</f>
        <v xml:space="preserve">Standard #74:
</v>
      </c>
      <c r="CA11" s="87" t="str">
        <f>"Standard #75:"&amp;CHAR(10)&amp;CHAR(10)&amp;IF('II_Program-level standards'!CA7="","",'II_Program-level standards'!CA7&amp;"; "&amp;CHAR(10)&amp;'II_Program-level standards'!CA9&amp;"; "&amp;CHAR(10)&amp;'II_Program-level standards'!CA14&amp;"; "&amp;CHAR(10)&amp;'II_Program-level standards'!CA15)</f>
        <v xml:space="preserve">Standard #75:
</v>
      </c>
      <c r="CB11" s="87" t="str">
        <f>"Standard #76:"&amp;CHAR(10)&amp;CHAR(10)&amp;IF('II_Program-level standards'!CB7="","",'II_Program-level standards'!CB7&amp;"; "&amp;CHAR(10)&amp;'II_Program-level standards'!CB9&amp;"; "&amp;CHAR(10)&amp;'II_Program-level standards'!CB14&amp;"; "&amp;CHAR(10)&amp;'II_Program-level standards'!CB15)</f>
        <v xml:space="preserve">Standard #76:
</v>
      </c>
      <c r="CC11" s="87" t="str">
        <f>"Standard #77:"&amp;CHAR(10)&amp;CHAR(10)&amp;IF('II_Program-level standards'!CC7="","",'II_Program-level standards'!CC7&amp;"; "&amp;CHAR(10)&amp;'II_Program-level standards'!CC9&amp;"; "&amp;CHAR(10)&amp;'II_Program-level standards'!CC14&amp;"; "&amp;CHAR(10)&amp;'II_Program-level standards'!CC15)</f>
        <v xml:space="preserve">Standard #77:
</v>
      </c>
      <c r="CD11" s="87" t="str">
        <f>"Standard #78:"&amp;CHAR(10)&amp;CHAR(10)&amp;IF('II_Program-level standards'!CD7="","",'II_Program-level standards'!CD7&amp;"; "&amp;CHAR(10)&amp;'II_Program-level standards'!CD9&amp;"; "&amp;CHAR(10)&amp;'II_Program-level standards'!CD14&amp;"; "&amp;CHAR(10)&amp;'II_Program-level standards'!CD15)</f>
        <v xml:space="preserve">Standard #78:
</v>
      </c>
      <c r="CE11" s="87" t="str">
        <f>"Standard #79:"&amp;CHAR(10)&amp;CHAR(10)&amp;IF('II_Program-level standards'!CE7="","",'II_Program-level standards'!CE7&amp;"; "&amp;CHAR(10)&amp;'II_Program-level standards'!CE9&amp;"; "&amp;CHAR(10)&amp;'II_Program-level standards'!CE14&amp;"; "&amp;CHAR(10)&amp;'II_Program-level standards'!CE15)</f>
        <v xml:space="preserve">Standard #79:
</v>
      </c>
      <c r="CF11" s="87" t="str">
        <f>"Standard #80:"&amp;CHAR(10)&amp;CHAR(10)&amp;IF('II_Program-level standards'!CF7="","",'II_Program-level standards'!CF7&amp;"; "&amp;CHAR(10)&amp;'II_Program-level standards'!CF9&amp;"; "&amp;CHAR(10)&amp;'II_Program-level standards'!CF14&amp;"; "&amp;CHAR(10)&amp;'II_Program-level standards'!CF15)</f>
        <v xml:space="preserve">Standard #80:
</v>
      </c>
      <c r="CG11" s="87" t="str">
        <f>"Standard #81:"&amp;CHAR(10)&amp;CHAR(10)&amp;IF('II_Program-level standards'!CG7="","",'II_Program-level standards'!CG7&amp;"; "&amp;CHAR(10)&amp;'II_Program-level standards'!CG9&amp;"; "&amp;CHAR(10)&amp;'II_Program-level standards'!CG14&amp;"; "&amp;CHAR(10)&amp;'II_Program-level standards'!CG15)</f>
        <v xml:space="preserve">Standard #81:
</v>
      </c>
      <c r="CH11" s="87" t="str">
        <f>"Standard #82:"&amp;CHAR(10)&amp;CHAR(10)&amp;IF('II_Program-level standards'!CH7="","",'II_Program-level standards'!CH7&amp;"; "&amp;CHAR(10)&amp;'II_Program-level standards'!CH9&amp;"; "&amp;CHAR(10)&amp;'II_Program-level standards'!CH14&amp;"; "&amp;CHAR(10)&amp;'II_Program-level standards'!CH15)</f>
        <v xml:space="preserve">Standard #82:
</v>
      </c>
      <c r="CI11" s="87" t="str">
        <f>"Standard #83:"&amp;CHAR(10)&amp;CHAR(10)&amp;IF('II_Program-level standards'!CI7="","",'II_Program-level standards'!CI7&amp;"; "&amp;CHAR(10)&amp;'II_Program-level standards'!CI9&amp;"; "&amp;CHAR(10)&amp;'II_Program-level standards'!CI14&amp;"; "&amp;CHAR(10)&amp;'II_Program-level standards'!CI15)</f>
        <v xml:space="preserve">Standard #83:
</v>
      </c>
      <c r="CJ11" s="87" t="str">
        <f>"Standard #84:"&amp;CHAR(10)&amp;CHAR(10)&amp;IF('II_Program-level standards'!CJ7="","",'II_Program-level standards'!CJ7&amp;"; "&amp;CHAR(10)&amp;'II_Program-level standards'!CJ9&amp;"; "&amp;CHAR(10)&amp;'II_Program-level standards'!CJ14&amp;"; "&amp;CHAR(10)&amp;'II_Program-level standards'!CJ15)</f>
        <v xml:space="preserve">Standard #84:
</v>
      </c>
      <c r="CK11" s="87" t="str">
        <f>"Standard #85:"&amp;CHAR(10)&amp;CHAR(10)&amp;IF('II_Program-level standards'!CK7="","",'II_Program-level standards'!CK7&amp;"; "&amp;CHAR(10)&amp;'II_Program-level standards'!CK9&amp;"; "&amp;CHAR(10)&amp;'II_Program-level standards'!CK14&amp;"; "&amp;CHAR(10)&amp;'II_Program-level standards'!CK15)</f>
        <v xml:space="preserve">Standard #85:
</v>
      </c>
      <c r="CL11" s="87" t="str">
        <f>"Standard #86:"&amp;CHAR(10)&amp;CHAR(10)&amp;IF('II_Program-level standards'!CL7="","",'II_Program-level standards'!CL7&amp;"; "&amp;CHAR(10)&amp;'II_Program-level standards'!CL9&amp;"; "&amp;CHAR(10)&amp;'II_Program-level standards'!CL14&amp;"; "&amp;CHAR(10)&amp;'II_Program-level standards'!CL15)</f>
        <v xml:space="preserve">Standard #86:
</v>
      </c>
      <c r="CM11" s="87" t="str">
        <f>"Standard #87:"&amp;CHAR(10)&amp;CHAR(10)&amp;IF('II_Program-level standards'!CM7="","",'II_Program-level standards'!CM7&amp;"; "&amp;CHAR(10)&amp;'II_Program-level standards'!CM9&amp;"; "&amp;CHAR(10)&amp;'II_Program-level standards'!CM14&amp;"; "&amp;CHAR(10)&amp;'II_Program-level standards'!CM15)</f>
        <v xml:space="preserve">Standard #87:
</v>
      </c>
      <c r="CN11" s="87" t="str">
        <f>"Standard #88:"&amp;CHAR(10)&amp;CHAR(10)&amp;IF('II_Program-level standards'!CN7="","",'II_Program-level standards'!CN7&amp;"; "&amp;CHAR(10)&amp;'II_Program-level standards'!CN9&amp;"; "&amp;CHAR(10)&amp;'II_Program-level standards'!CN14&amp;"; "&amp;CHAR(10)&amp;'II_Program-level standards'!CN15)</f>
        <v xml:space="preserve">Standard #88:
</v>
      </c>
      <c r="CO11" s="87" t="str">
        <f>"Standard #89:"&amp;CHAR(10)&amp;CHAR(10)&amp;IF('II_Program-level standards'!CO7="","",'II_Program-level standards'!CO7&amp;"; "&amp;CHAR(10)&amp;'II_Program-level standards'!CO9&amp;"; "&amp;CHAR(10)&amp;'II_Program-level standards'!CO14&amp;"; "&amp;CHAR(10)&amp;'II_Program-level standards'!CO15)</f>
        <v xml:space="preserve">Standard #89:
</v>
      </c>
      <c r="CP11" s="87" t="str">
        <f>"Standard #90:"&amp;CHAR(10)&amp;CHAR(10)&amp;IF('II_Program-level standards'!CP7="","",'II_Program-level standards'!CP7&amp;"; "&amp;CHAR(10)&amp;'II_Program-level standards'!CP9&amp;"; "&amp;CHAR(10)&amp;'II_Program-level standards'!CP14&amp;"; "&amp;CHAR(10)&amp;'II_Program-level standards'!CP15)</f>
        <v xml:space="preserve">Standard #90:
</v>
      </c>
      <c r="CQ11" s="87" t="str">
        <f>"Standard #91:"&amp;CHAR(10)&amp;CHAR(10)&amp;IF('II_Program-level standards'!CQ7="","",'II_Program-level standards'!CQ7&amp;"; "&amp;CHAR(10)&amp;'II_Program-level standards'!CQ9&amp;"; "&amp;CHAR(10)&amp;'II_Program-level standards'!CQ14&amp;"; "&amp;CHAR(10)&amp;'II_Program-level standards'!CQ15)</f>
        <v xml:space="preserve">Standard #91:
</v>
      </c>
      <c r="CR11" s="87" t="str">
        <f>"Standard #92:"&amp;CHAR(10)&amp;CHAR(10)&amp;IF('II_Program-level standards'!CR7="","",'II_Program-level standards'!CR7&amp;"; "&amp;CHAR(10)&amp;'II_Program-level standards'!CR9&amp;"; "&amp;CHAR(10)&amp;'II_Program-level standards'!CR14&amp;"; "&amp;CHAR(10)&amp;'II_Program-level standards'!CR15)</f>
        <v xml:space="preserve">Standard #92:
</v>
      </c>
      <c r="CS11" s="87" t="str">
        <f>"Standard #93:"&amp;CHAR(10)&amp;CHAR(10)&amp;IF('II_Program-level standards'!CS7="","",'II_Program-level standards'!CS7&amp;"; "&amp;CHAR(10)&amp;'II_Program-level standards'!CS9&amp;"; "&amp;CHAR(10)&amp;'II_Program-level standards'!CS14&amp;"; "&amp;CHAR(10)&amp;'II_Program-level standards'!CS15)</f>
        <v xml:space="preserve">Standard #93:
</v>
      </c>
      <c r="CT11" s="87" t="str">
        <f>"Standard #94:"&amp;CHAR(10)&amp;CHAR(10)&amp;IF('II_Program-level standards'!CT7="","",'II_Program-level standards'!CT7&amp;"; "&amp;CHAR(10)&amp;'II_Program-level standards'!CT9&amp;"; "&amp;CHAR(10)&amp;'II_Program-level standards'!CT14&amp;"; "&amp;CHAR(10)&amp;'II_Program-level standards'!CT15)</f>
        <v xml:space="preserve">Standard #94:
</v>
      </c>
      <c r="CU11" s="87" t="str">
        <f>"Standard #95:"&amp;CHAR(10)&amp;CHAR(10)&amp;IF('II_Program-level standards'!CU7="","",'II_Program-level standards'!CU7&amp;"; "&amp;CHAR(10)&amp;'II_Program-level standards'!CU9&amp;"; "&amp;CHAR(10)&amp;'II_Program-level standards'!CU14&amp;"; "&amp;CHAR(10)&amp;'II_Program-level standards'!CU15)</f>
        <v xml:space="preserve">Standard #95:
</v>
      </c>
      <c r="CV11" s="87" t="str">
        <f>"Standard #96:"&amp;CHAR(10)&amp;CHAR(10)&amp;IF('II_Program-level standards'!CV7="","",'II_Program-level standards'!CV7&amp;"; "&amp;CHAR(10)&amp;'II_Program-level standards'!CV9&amp;"; "&amp;CHAR(10)&amp;'II_Program-level standards'!CV14&amp;"; "&amp;CHAR(10)&amp;'II_Program-level standards'!CV15)</f>
        <v xml:space="preserve">Standard #96:
</v>
      </c>
      <c r="CW11" s="87" t="str">
        <f>"Standard #97:"&amp;CHAR(10)&amp;CHAR(10)&amp;IF('II_Program-level standards'!CW7="","",'II_Program-level standards'!CW7&amp;"; "&amp;CHAR(10)&amp;'II_Program-level standards'!CW9&amp;"; "&amp;CHAR(10)&amp;'II_Program-level standards'!CW14&amp;"; "&amp;CHAR(10)&amp;'II_Program-level standards'!CW15)</f>
        <v xml:space="preserve">Standard #97:
</v>
      </c>
      <c r="CX11" s="87" t="str">
        <f>"Standard #98:"&amp;CHAR(10)&amp;CHAR(10)&amp;IF('II_Program-level standards'!CX7="","",'II_Program-level standards'!CX7&amp;"; "&amp;CHAR(10)&amp;'II_Program-level standards'!CX9&amp;"; "&amp;CHAR(10)&amp;'II_Program-level standards'!CX14&amp;"; "&amp;CHAR(10)&amp;'II_Program-level standards'!CX15)</f>
        <v xml:space="preserve">Standard #98:
</v>
      </c>
      <c r="CY11" s="87" t="str">
        <f>"Standard #99:"&amp;CHAR(10)&amp;CHAR(10)&amp;IF('II_Program-level standards'!CY7="","",'II_Program-level standards'!CY7&amp;"; "&amp;CHAR(10)&amp;'II_Program-level standards'!CY9&amp;"; "&amp;CHAR(10)&amp;'II_Program-level standards'!CY14&amp;"; "&amp;CHAR(10)&amp;'II_Program-level standards'!CY15)</f>
        <v xml:space="preserve">Standard #99:
</v>
      </c>
      <c r="CZ11" s="87"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587</v>
      </c>
      <c r="B12" s="9" t="s">
        <v>561</v>
      </c>
      <c r="C12" s="15" t="s">
        <v>562</v>
      </c>
      <c r="D12" s="134" t="s">
        <v>103</v>
      </c>
      <c r="E12" s="241"/>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row>
    <row r="13" spans="1:104" ht="40.9" customHeight="1" x14ac:dyDescent="0.2">
      <c r="A13" s="225"/>
      <c r="B13" s="304" t="s">
        <v>651</v>
      </c>
      <c r="C13" s="305"/>
      <c r="D13" s="246" t="s">
        <v>100</v>
      </c>
      <c r="E13" s="247" t="s">
        <v>100</v>
      </c>
      <c r="F13" s="247" t="s">
        <v>100</v>
      </c>
      <c r="G13" s="247" t="s">
        <v>100</v>
      </c>
      <c r="H13" s="247" t="s">
        <v>100</v>
      </c>
      <c r="I13" s="247" t="s">
        <v>100</v>
      </c>
      <c r="J13" s="247" t="s">
        <v>100</v>
      </c>
      <c r="K13" s="247" t="s">
        <v>100</v>
      </c>
      <c r="L13" s="247" t="s">
        <v>100</v>
      </c>
      <c r="M13" s="247" t="s">
        <v>100</v>
      </c>
      <c r="N13" s="247" t="s">
        <v>100</v>
      </c>
      <c r="O13" s="247" t="s">
        <v>100</v>
      </c>
      <c r="P13" s="247" t="s">
        <v>100</v>
      </c>
      <c r="Q13" s="247" t="s">
        <v>100</v>
      </c>
      <c r="R13" s="247" t="s">
        <v>100</v>
      </c>
      <c r="S13" s="247" t="s">
        <v>100</v>
      </c>
      <c r="T13" s="247" t="s">
        <v>100</v>
      </c>
      <c r="U13" s="247" t="s">
        <v>100</v>
      </c>
      <c r="V13" s="247" t="s">
        <v>100</v>
      </c>
      <c r="W13" s="247" t="s">
        <v>100</v>
      </c>
      <c r="X13" s="247" t="s">
        <v>100</v>
      </c>
      <c r="Y13" s="247" t="s">
        <v>100</v>
      </c>
      <c r="Z13" s="247" t="s">
        <v>100</v>
      </c>
      <c r="AA13" s="247" t="s">
        <v>100</v>
      </c>
      <c r="AB13" s="247" t="s">
        <v>100</v>
      </c>
      <c r="AC13" s="247" t="s">
        <v>100</v>
      </c>
      <c r="AD13" s="247" t="s">
        <v>100</v>
      </c>
      <c r="AE13" s="247" t="s">
        <v>100</v>
      </c>
      <c r="AF13" s="247" t="s">
        <v>100</v>
      </c>
      <c r="AG13" s="247" t="s">
        <v>100</v>
      </c>
      <c r="AH13" s="247" t="s">
        <v>100</v>
      </c>
      <c r="AI13" s="247" t="s">
        <v>100</v>
      </c>
      <c r="AJ13" s="247" t="s">
        <v>100</v>
      </c>
      <c r="AK13" s="247" t="s">
        <v>100</v>
      </c>
      <c r="AL13" s="247" t="s">
        <v>100</v>
      </c>
      <c r="AM13" s="247" t="s">
        <v>100</v>
      </c>
      <c r="AN13" s="247" t="s">
        <v>100</v>
      </c>
      <c r="AO13" s="247" t="s">
        <v>100</v>
      </c>
      <c r="AP13" s="247" t="s">
        <v>100</v>
      </c>
      <c r="AQ13" s="247" t="s">
        <v>100</v>
      </c>
      <c r="AR13" s="247" t="s">
        <v>100</v>
      </c>
      <c r="AS13" s="247" t="s">
        <v>100</v>
      </c>
      <c r="AT13" s="247" t="s">
        <v>100</v>
      </c>
      <c r="AU13" s="247" t="s">
        <v>100</v>
      </c>
      <c r="AV13" s="247" t="s">
        <v>100</v>
      </c>
      <c r="AW13" s="247" t="s">
        <v>100</v>
      </c>
      <c r="AX13" s="247" t="s">
        <v>100</v>
      </c>
      <c r="AY13" s="247" t="s">
        <v>100</v>
      </c>
      <c r="AZ13" s="247" t="s">
        <v>100</v>
      </c>
      <c r="BA13" s="247" t="s">
        <v>100</v>
      </c>
      <c r="BB13" s="247" t="s">
        <v>100</v>
      </c>
      <c r="BC13" s="247" t="s">
        <v>100</v>
      </c>
      <c r="BD13" s="247" t="s">
        <v>100</v>
      </c>
      <c r="BE13" s="247" t="s">
        <v>100</v>
      </c>
      <c r="BF13" s="247" t="s">
        <v>100</v>
      </c>
      <c r="BG13" s="247" t="s">
        <v>100</v>
      </c>
      <c r="BH13" s="247" t="s">
        <v>100</v>
      </c>
      <c r="BI13" s="247" t="s">
        <v>100</v>
      </c>
      <c r="BJ13" s="247" t="s">
        <v>100</v>
      </c>
      <c r="BK13" s="247" t="s">
        <v>100</v>
      </c>
      <c r="BL13" s="247" t="s">
        <v>100</v>
      </c>
      <c r="BM13" s="247" t="s">
        <v>100</v>
      </c>
      <c r="BN13" s="247" t="s">
        <v>100</v>
      </c>
      <c r="BO13" s="247" t="s">
        <v>100</v>
      </c>
      <c r="BP13" s="247" t="s">
        <v>100</v>
      </c>
      <c r="BQ13" s="247" t="s">
        <v>100</v>
      </c>
      <c r="BR13" s="247" t="s">
        <v>100</v>
      </c>
      <c r="BS13" s="247" t="s">
        <v>100</v>
      </c>
      <c r="BT13" s="247" t="s">
        <v>100</v>
      </c>
      <c r="BU13" s="247" t="s">
        <v>100</v>
      </c>
      <c r="BV13" s="247" t="s">
        <v>100</v>
      </c>
      <c r="BW13" s="247" t="s">
        <v>100</v>
      </c>
      <c r="BX13" s="247" t="s">
        <v>100</v>
      </c>
      <c r="BY13" s="247" t="s">
        <v>100</v>
      </c>
      <c r="BZ13" s="247" t="s">
        <v>100</v>
      </c>
      <c r="CA13" s="247" t="s">
        <v>100</v>
      </c>
      <c r="CB13" s="247" t="s">
        <v>100</v>
      </c>
      <c r="CC13" s="247" t="s">
        <v>100</v>
      </c>
      <c r="CD13" s="247" t="s">
        <v>100</v>
      </c>
      <c r="CE13" s="247" t="s">
        <v>100</v>
      </c>
      <c r="CF13" s="247" t="s">
        <v>100</v>
      </c>
      <c r="CG13" s="247" t="s">
        <v>100</v>
      </c>
      <c r="CH13" s="247" t="s">
        <v>100</v>
      </c>
      <c r="CI13" s="247" t="s">
        <v>100</v>
      </c>
      <c r="CJ13" s="247" t="s">
        <v>100</v>
      </c>
      <c r="CK13" s="247" t="s">
        <v>100</v>
      </c>
      <c r="CL13" s="247" t="s">
        <v>100</v>
      </c>
      <c r="CM13" s="247" t="s">
        <v>100</v>
      </c>
      <c r="CN13" s="247" t="s">
        <v>100</v>
      </c>
      <c r="CO13" s="247" t="s">
        <v>100</v>
      </c>
      <c r="CP13" s="247" t="s">
        <v>100</v>
      </c>
      <c r="CQ13" s="247" t="s">
        <v>100</v>
      </c>
      <c r="CR13" s="247" t="s">
        <v>100</v>
      </c>
      <c r="CS13" s="247" t="s">
        <v>100</v>
      </c>
      <c r="CT13" s="247" t="s">
        <v>100</v>
      </c>
      <c r="CU13" s="247" t="s">
        <v>100</v>
      </c>
      <c r="CV13" s="247" t="s">
        <v>100</v>
      </c>
      <c r="CW13" s="247" t="s">
        <v>100</v>
      </c>
      <c r="CX13" s="247" t="s">
        <v>100</v>
      </c>
      <c r="CY13" s="247" t="s">
        <v>100</v>
      </c>
      <c r="CZ13" s="248" t="s">
        <v>100</v>
      </c>
    </row>
    <row r="14" spans="1:104" ht="29.45" customHeight="1" x14ac:dyDescent="0.2">
      <c r="A14" s="48"/>
      <c r="B14" s="295" t="s">
        <v>501</v>
      </c>
      <c r="C14" s="296"/>
      <c r="D14" s="24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5"/>
    </row>
    <row r="15" spans="1:104" x14ac:dyDescent="0.2">
      <c r="A15" s="16" t="s">
        <v>589</v>
      </c>
      <c r="B15" s="9" t="s">
        <v>640</v>
      </c>
      <c r="C15" s="214" t="s">
        <v>652</v>
      </c>
      <c r="D15" s="134" t="s">
        <v>103</v>
      </c>
      <c r="E15" s="241"/>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42.75" x14ac:dyDescent="0.2">
      <c r="A16" s="16" t="s">
        <v>590</v>
      </c>
      <c r="B16" s="9" t="s">
        <v>245</v>
      </c>
      <c r="C16" s="29" t="s">
        <v>550</v>
      </c>
      <c r="D16" s="134" t="s">
        <v>2</v>
      </c>
      <c r="E16" s="241"/>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row>
    <row r="17" spans="1:104" ht="28.5" x14ac:dyDescent="0.2">
      <c r="A17" s="16" t="s">
        <v>591</v>
      </c>
      <c r="B17" s="9" t="s">
        <v>246</v>
      </c>
      <c r="C17" s="15" t="s">
        <v>248</v>
      </c>
      <c r="D17" s="134" t="s">
        <v>2</v>
      </c>
      <c r="E17" s="241"/>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row>
    <row r="18" spans="1:104" x14ac:dyDescent="0.2">
      <c r="A18" s="16" t="s">
        <v>592</v>
      </c>
      <c r="B18" s="9" t="s">
        <v>247</v>
      </c>
      <c r="C18" s="9" t="s">
        <v>249</v>
      </c>
      <c r="D18" s="134" t="s">
        <v>2</v>
      </c>
      <c r="E18" s="241"/>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row>
    <row r="19" spans="1:104" ht="28.5" x14ac:dyDescent="0.2">
      <c r="A19" s="16" t="s">
        <v>641</v>
      </c>
      <c r="B19" s="9" t="s">
        <v>251</v>
      </c>
      <c r="C19" s="9" t="s">
        <v>250</v>
      </c>
      <c r="D19" s="134" t="s">
        <v>68</v>
      </c>
      <c r="E19" s="24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row>
    <row r="20" spans="1:104" ht="28.5" x14ac:dyDescent="0.2">
      <c r="A20" s="16" t="s">
        <v>593</v>
      </c>
      <c r="B20" s="9" t="s">
        <v>120</v>
      </c>
      <c r="C20" s="9" t="s">
        <v>259</v>
      </c>
      <c r="D20" s="134" t="s">
        <v>103</v>
      </c>
      <c r="E20" s="243"/>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ht="42.75" x14ac:dyDescent="0.2">
      <c r="A21" s="16" t="s">
        <v>594</v>
      </c>
      <c r="B21" s="9" t="s">
        <v>563</v>
      </c>
      <c r="C21" s="9" t="s">
        <v>564</v>
      </c>
      <c r="D21" s="134" t="s">
        <v>2</v>
      </c>
      <c r="E21" s="241"/>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row>
    <row r="22" spans="1:104" ht="28.5" x14ac:dyDescent="0.2">
      <c r="A22" s="16" t="s">
        <v>595</v>
      </c>
      <c r="B22" s="9" t="s">
        <v>565</v>
      </c>
      <c r="C22" s="9" t="s">
        <v>258</v>
      </c>
      <c r="D22" s="134" t="s">
        <v>2</v>
      </c>
      <c r="E22" s="241"/>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row>
    <row r="23" spans="1:104" ht="42" customHeight="1" x14ac:dyDescent="0.3">
      <c r="A23" s="24" t="s">
        <v>648</v>
      </c>
      <c r="B23" s="24"/>
      <c r="D23" s="65"/>
    </row>
    <row r="24" spans="1:104" s="68" customFormat="1" ht="61.9" customHeight="1" x14ac:dyDescent="0.25">
      <c r="A24" s="303" t="s">
        <v>675</v>
      </c>
      <c r="B24" s="303"/>
      <c r="C24" s="303"/>
      <c r="D24" s="303"/>
    </row>
    <row r="25" spans="1:104" s="68" customFormat="1" ht="26.45" customHeight="1" x14ac:dyDescent="0.25">
      <c r="A25" s="88" t="s">
        <v>514</v>
      </c>
      <c r="B25" s="88"/>
      <c r="C25" s="62"/>
      <c r="D25" s="209"/>
    </row>
    <row r="26" spans="1:104" s="68" customFormat="1" ht="15" customHeight="1" x14ac:dyDescent="0.25">
      <c r="A26" s="267" t="s">
        <v>676</v>
      </c>
      <c r="B26" s="88"/>
      <c r="C26" s="62"/>
      <c r="D26" s="209"/>
    </row>
    <row r="27" spans="1:104" ht="23.45" customHeight="1" x14ac:dyDescent="0.2">
      <c r="A27" s="49" t="s">
        <v>0</v>
      </c>
      <c r="B27" s="47" t="s">
        <v>1</v>
      </c>
      <c r="C27" s="47" t="s">
        <v>5</v>
      </c>
      <c r="D27" s="59" t="s">
        <v>65</v>
      </c>
      <c r="E27" s="85"/>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row>
    <row r="28" spans="1:104" ht="22.15" customHeight="1" x14ac:dyDescent="0.3">
      <c r="A28" s="232"/>
      <c r="B28" s="233" t="s">
        <v>677</v>
      </c>
      <c r="C28" s="231"/>
      <c r="D28" s="67"/>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row>
    <row r="29" spans="1:104" ht="40.15" customHeight="1" x14ac:dyDescent="0.2">
      <c r="A29" s="48"/>
      <c r="B29" s="222" t="s">
        <v>275</v>
      </c>
      <c r="C29" s="15" t="s">
        <v>276</v>
      </c>
      <c r="D29" s="15" t="s">
        <v>243</v>
      </c>
      <c r="E29" s="210" t="s">
        <v>100</v>
      </c>
      <c r="F29" s="211" t="s">
        <v>100</v>
      </c>
      <c r="G29" s="211" t="s">
        <v>100</v>
      </c>
      <c r="H29" s="211" t="s">
        <v>100</v>
      </c>
      <c r="I29" s="211" t="s">
        <v>100</v>
      </c>
      <c r="J29" s="211" t="s">
        <v>100</v>
      </c>
      <c r="K29" s="211" t="s">
        <v>100</v>
      </c>
      <c r="L29" s="211" t="s">
        <v>100</v>
      </c>
      <c r="M29" s="211" t="s">
        <v>100</v>
      </c>
      <c r="N29" s="211" t="s">
        <v>100</v>
      </c>
      <c r="O29" s="211" t="s">
        <v>100</v>
      </c>
      <c r="P29" s="211" t="s">
        <v>100</v>
      </c>
      <c r="Q29" s="211" t="s">
        <v>100</v>
      </c>
      <c r="R29" s="211" t="s">
        <v>100</v>
      </c>
      <c r="S29" s="211" t="s">
        <v>100</v>
      </c>
      <c r="T29" s="211" t="s">
        <v>100</v>
      </c>
      <c r="U29" s="211" t="s">
        <v>100</v>
      </c>
      <c r="V29" s="211" t="s">
        <v>100</v>
      </c>
      <c r="W29" s="211" t="s">
        <v>100</v>
      </c>
      <c r="X29" s="211" t="s">
        <v>100</v>
      </c>
      <c r="Y29" s="211" t="s">
        <v>100</v>
      </c>
      <c r="Z29" s="211" t="s">
        <v>100</v>
      </c>
      <c r="AA29" s="211" t="s">
        <v>100</v>
      </c>
      <c r="AB29" s="211" t="s">
        <v>100</v>
      </c>
      <c r="AC29" s="211" t="s">
        <v>100</v>
      </c>
      <c r="AD29" s="211" t="s">
        <v>100</v>
      </c>
      <c r="AE29" s="211" t="s">
        <v>100</v>
      </c>
      <c r="AF29" s="211" t="s">
        <v>100</v>
      </c>
      <c r="AG29" s="211" t="s">
        <v>100</v>
      </c>
      <c r="AH29" s="211" t="s">
        <v>100</v>
      </c>
      <c r="AI29" s="211" t="s">
        <v>100</v>
      </c>
      <c r="AJ29" s="211" t="s">
        <v>100</v>
      </c>
      <c r="AK29" s="211" t="s">
        <v>100</v>
      </c>
      <c r="AL29" s="211" t="s">
        <v>100</v>
      </c>
      <c r="AM29" s="211" t="s">
        <v>100</v>
      </c>
      <c r="AN29" s="211" t="s">
        <v>100</v>
      </c>
      <c r="AO29" s="211" t="s">
        <v>100</v>
      </c>
      <c r="AP29" s="211" t="s">
        <v>100</v>
      </c>
      <c r="AQ29" s="211" t="s">
        <v>100</v>
      </c>
      <c r="AR29" s="211" t="s">
        <v>100</v>
      </c>
      <c r="AS29" s="211" t="s">
        <v>100</v>
      </c>
      <c r="AT29" s="211" t="s">
        <v>100</v>
      </c>
      <c r="AU29" s="211" t="s">
        <v>100</v>
      </c>
      <c r="AV29" s="211" t="s">
        <v>100</v>
      </c>
      <c r="AW29" s="211" t="s">
        <v>100</v>
      </c>
      <c r="AX29" s="211" t="s">
        <v>100</v>
      </c>
      <c r="AY29" s="211" t="s">
        <v>100</v>
      </c>
      <c r="AZ29" s="211" t="s">
        <v>100</v>
      </c>
      <c r="BA29" s="211" t="s">
        <v>100</v>
      </c>
      <c r="BB29" s="211" t="s">
        <v>100</v>
      </c>
      <c r="BC29" s="211" t="s">
        <v>100</v>
      </c>
      <c r="BD29" s="211" t="s">
        <v>100</v>
      </c>
      <c r="BE29" s="211" t="s">
        <v>100</v>
      </c>
      <c r="BF29" s="211" t="s">
        <v>100</v>
      </c>
      <c r="BG29" s="211" t="s">
        <v>100</v>
      </c>
      <c r="BH29" s="211" t="s">
        <v>100</v>
      </c>
      <c r="BI29" s="211" t="s">
        <v>100</v>
      </c>
      <c r="BJ29" s="211" t="s">
        <v>100</v>
      </c>
      <c r="BK29" s="211" t="s">
        <v>100</v>
      </c>
      <c r="BL29" s="211" t="s">
        <v>100</v>
      </c>
      <c r="BM29" s="211" t="s">
        <v>100</v>
      </c>
      <c r="BN29" s="211" t="s">
        <v>100</v>
      </c>
      <c r="BO29" s="211" t="s">
        <v>100</v>
      </c>
      <c r="BP29" s="211" t="s">
        <v>100</v>
      </c>
      <c r="BQ29" s="211" t="s">
        <v>100</v>
      </c>
      <c r="BR29" s="211" t="s">
        <v>100</v>
      </c>
      <c r="BS29" s="211" t="s">
        <v>100</v>
      </c>
      <c r="BT29" s="211" t="s">
        <v>100</v>
      </c>
      <c r="BU29" s="211" t="s">
        <v>100</v>
      </c>
      <c r="BV29" s="211" t="s">
        <v>100</v>
      </c>
      <c r="BW29" s="211" t="s">
        <v>100</v>
      </c>
      <c r="BX29" s="211" t="s">
        <v>100</v>
      </c>
      <c r="BY29" s="211" t="s">
        <v>100</v>
      </c>
      <c r="BZ29" s="211" t="s">
        <v>100</v>
      </c>
      <c r="CA29" s="211" t="s">
        <v>100</v>
      </c>
      <c r="CB29" s="211" t="s">
        <v>100</v>
      </c>
      <c r="CC29" s="211" t="s">
        <v>100</v>
      </c>
      <c r="CD29" s="211" t="s">
        <v>100</v>
      </c>
      <c r="CE29" s="211" t="s">
        <v>100</v>
      </c>
      <c r="CF29" s="211" t="s">
        <v>100</v>
      </c>
      <c r="CG29" s="211" t="s">
        <v>100</v>
      </c>
      <c r="CH29" s="211" t="s">
        <v>100</v>
      </c>
      <c r="CI29" s="211" t="s">
        <v>100</v>
      </c>
      <c r="CJ29" s="211" t="s">
        <v>100</v>
      </c>
      <c r="CK29" s="211" t="s">
        <v>100</v>
      </c>
      <c r="CL29" s="211" t="s">
        <v>100</v>
      </c>
      <c r="CM29" s="211" t="s">
        <v>100</v>
      </c>
      <c r="CN29" s="211" t="s">
        <v>100</v>
      </c>
      <c r="CO29" s="211" t="s">
        <v>100</v>
      </c>
      <c r="CP29" s="211" t="s">
        <v>100</v>
      </c>
      <c r="CQ29" s="211" t="s">
        <v>100</v>
      </c>
      <c r="CR29" s="211" t="s">
        <v>100</v>
      </c>
      <c r="CS29" s="211" t="s">
        <v>100</v>
      </c>
      <c r="CT29" s="211" t="s">
        <v>100</v>
      </c>
      <c r="CU29" s="211" t="s">
        <v>100</v>
      </c>
      <c r="CV29" s="211" t="s">
        <v>100</v>
      </c>
      <c r="CW29" s="211" t="s">
        <v>100</v>
      </c>
      <c r="CX29" s="211" t="s">
        <v>100</v>
      </c>
      <c r="CY29" s="211" t="s">
        <v>100</v>
      </c>
      <c r="CZ29" s="211" t="s">
        <v>100</v>
      </c>
    </row>
    <row r="30" spans="1:104" x14ac:dyDescent="0.2">
      <c r="A30" s="16" t="s">
        <v>628</v>
      </c>
      <c r="B30" s="9" t="s">
        <v>180</v>
      </c>
      <c r="C30" s="15" t="s">
        <v>253</v>
      </c>
      <c r="D30" s="15" t="s">
        <v>2</v>
      </c>
      <c r="E30" s="86" t="s">
        <v>178</v>
      </c>
      <c r="F30" s="63" t="s">
        <v>178</v>
      </c>
      <c r="G30" s="63" t="s">
        <v>178</v>
      </c>
      <c r="H30" s="63" t="s">
        <v>178</v>
      </c>
      <c r="I30" s="63" t="s">
        <v>178</v>
      </c>
      <c r="J30" s="63" t="s">
        <v>178</v>
      </c>
      <c r="K30" s="63" t="s">
        <v>178</v>
      </c>
      <c r="L30" s="63" t="s">
        <v>178</v>
      </c>
      <c r="M30" s="63" t="s">
        <v>178</v>
      </c>
      <c r="N30" s="63" t="s">
        <v>178</v>
      </c>
      <c r="O30" s="63" t="s">
        <v>178</v>
      </c>
      <c r="P30" s="63" t="s">
        <v>178</v>
      </c>
      <c r="Q30" s="63" t="s">
        <v>178</v>
      </c>
      <c r="R30" s="63" t="s">
        <v>178</v>
      </c>
      <c r="S30" s="63" t="s">
        <v>178</v>
      </c>
      <c r="T30" s="63" t="s">
        <v>178</v>
      </c>
      <c r="U30" s="63" t="s">
        <v>178</v>
      </c>
      <c r="V30" s="63" t="s">
        <v>178</v>
      </c>
      <c r="W30" s="63" t="s">
        <v>178</v>
      </c>
      <c r="X30" s="63" t="s">
        <v>178</v>
      </c>
      <c r="Y30" s="63" t="s">
        <v>178</v>
      </c>
      <c r="Z30" s="63" t="s">
        <v>178</v>
      </c>
      <c r="AA30" s="63" t="s">
        <v>178</v>
      </c>
      <c r="AB30" s="63" t="s">
        <v>178</v>
      </c>
      <c r="AC30" s="63" t="s">
        <v>178</v>
      </c>
      <c r="AD30" s="63" t="s">
        <v>178</v>
      </c>
      <c r="AE30" s="63" t="s">
        <v>178</v>
      </c>
      <c r="AF30" s="63" t="s">
        <v>178</v>
      </c>
      <c r="AG30" s="63" t="s">
        <v>178</v>
      </c>
      <c r="AH30" s="63" t="s">
        <v>178</v>
      </c>
      <c r="AI30" s="63" t="s">
        <v>178</v>
      </c>
      <c r="AJ30" s="63" t="s">
        <v>178</v>
      </c>
      <c r="AK30" s="63" t="s">
        <v>178</v>
      </c>
      <c r="AL30" s="63" t="s">
        <v>178</v>
      </c>
      <c r="AM30" s="63" t="s">
        <v>178</v>
      </c>
      <c r="AN30" s="63" t="s">
        <v>178</v>
      </c>
      <c r="AO30" s="63" t="s">
        <v>178</v>
      </c>
      <c r="AP30" s="63" t="s">
        <v>178</v>
      </c>
      <c r="AQ30" s="63" t="s">
        <v>178</v>
      </c>
      <c r="AR30" s="63" t="s">
        <v>178</v>
      </c>
      <c r="AS30" s="63" t="s">
        <v>178</v>
      </c>
      <c r="AT30" s="63" t="s">
        <v>178</v>
      </c>
      <c r="AU30" s="63" t="s">
        <v>178</v>
      </c>
      <c r="AV30" s="63" t="s">
        <v>178</v>
      </c>
      <c r="AW30" s="63" t="s">
        <v>178</v>
      </c>
      <c r="AX30" s="63" t="s">
        <v>178</v>
      </c>
      <c r="AY30" s="63" t="s">
        <v>178</v>
      </c>
      <c r="AZ30" s="63" t="s">
        <v>178</v>
      </c>
      <c r="BA30" s="63" t="s">
        <v>178</v>
      </c>
      <c r="BB30" s="63" t="s">
        <v>178</v>
      </c>
      <c r="BC30" s="63" t="s">
        <v>178</v>
      </c>
      <c r="BD30" s="63" t="s">
        <v>178</v>
      </c>
      <c r="BE30" s="63" t="s">
        <v>178</v>
      </c>
      <c r="BF30" s="63" t="s">
        <v>178</v>
      </c>
      <c r="BG30" s="63" t="s">
        <v>178</v>
      </c>
      <c r="BH30" s="63" t="s">
        <v>178</v>
      </c>
      <c r="BI30" s="63" t="s">
        <v>178</v>
      </c>
      <c r="BJ30" s="63" t="s">
        <v>178</v>
      </c>
      <c r="BK30" s="63" t="s">
        <v>178</v>
      </c>
      <c r="BL30" s="63" t="s">
        <v>178</v>
      </c>
      <c r="BM30" s="63" t="s">
        <v>178</v>
      </c>
      <c r="BN30" s="63" t="s">
        <v>178</v>
      </c>
      <c r="BO30" s="63" t="s">
        <v>178</v>
      </c>
      <c r="BP30" s="63" t="s">
        <v>178</v>
      </c>
      <c r="BQ30" s="63" t="s">
        <v>178</v>
      </c>
      <c r="BR30" s="63" t="s">
        <v>178</v>
      </c>
      <c r="BS30" s="63" t="s">
        <v>178</v>
      </c>
      <c r="BT30" s="63" t="s">
        <v>178</v>
      </c>
      <c r="BU30" s="63" t="s">
        <v>178</v>
      </c>
      <c r="BV30" s="63" t="s">
        <v>178</v>
      </c>
      <c r="BW30" s="63" t="s">
        <v>178</v>
      </c>
      <c r="BX30" s="63" t="s">
        <v>178</v>
      </c>
      <c r="BY30" s="63" t="s">
        <v>178</v>
      </c>
      <c r="BZ30" s="63" t="s">
        <v>178</v>
      </c>
      <c r="CA30" s="63" t="s">
        <v>178</v>
      </c>
      <c r="CB30" s="63" t="s">
        <v>178</v>
      </c>
      <c r="CC30" s="63" t="s">
        <v>178</v>
      </c>
      <c r="CD30" s="63" t="s">
        <v>178</v>
      </c>
      <c r="CE30" s="63" t="s">
        <v>178</v>
      </c>
      <c r="CF30" s="63" t="s">
        <v>178</v>
      </c>
      <c r="CG30" s="63" t="s">
        <v>178</v>
      </c>
      <c r="CH30" s="63" t="s">
        <v>178</v>
      </c>
      <c r="CI30" s="63" t="s">
        <v>178</v>
      </c>
      <c r="CJ30" s="63" t="s">
        <v>178</v>
      </c>
      <c r="CK30" s="63" t="s">
        <v>178</v>
      </c>
      <c r="CL30" s="63" t="s">
        <v>178</v>
      </c>
      <c r="CM30" s="63" t="s">
        <v>178</v>
      </c>
      <c r="CN30" s="63" t="s">
        <v>178</v>
      </c>
      <c r="CO30" s="63" t="s">
        <v>178</v>
      </c>
      <c r="CP30" s="63" t="s">
        <v>178</v>
      </c>
      <c r="CQ30" s="63" t="s">
        <v>178</v>
      </c>
      <c r="CR30" s="63" t="s">
        <v>178</v>
      </c>
      <c r="CS30" s="63" t="s">
        <v>178</v>
      </c>
      <c r="CT30" s="63" t="s">
        <v>178</v>
      </c>
      <c r="CU30" s="63" t="s">
        <v>178</v>
      </c>
      <c r="CV30" s="63" t="s">
        <v>178</v>
      </c>
      <c r="CW30" s="63" t="s">
        <v>178</v>
      </c>
      <c r="CX30" s="63" t="s">
        <v>178</v>
      </c>
      <c r="CY30" s="63" t="s">
        <v>178</v>
      </c>
      <c r="CZ30" s="63" t="s">
        <v>178</v>
      </c>
    </row>
    <row r="31" spans="1:104" x14ac:dyDescent="0.2">
      <c r="A31" s="16" t="s">
        <v>629</v>
      </c>
      <c r="B31" s="9" t="s">
        <v>181</v>
      </c>
      <c r="C31" s="15" t="s">
        <v>253</v>
      </c>
      <c r="D31" s="15" t="s">
        <v>2</v>
      </c>
      <c r="E31" s="86" t="s">
        <v>178</v>
      </c>
      <c r="F31" s="63" t="s">
        <v>178</v>
      </c>
      <c r="G31" s="63" t="s">
        <v>178</v>
      </c>
      <c r="H31" s="63" t="s">
        <v>178</v>
      </c>
      <c r="I31" s="63" t="s">
        <v>178</v>
      </c>
      <c r="J31" s="63" t="s">
        <v>178</v>
      </c>
      <c r="K31" s="63" t="s">
        <v>178</v>
      </c>
      <c r="L31" s="63" t="s">
        <v>178</v>
      </c>
      <c r="M31" s="63" t="s">
        <v>178</v>
      </c>
      <c r="N31" s="63" t="s">
        <v>178</v>
      </c>
      <c r="O31" s="63" t="s">
        <v>178</v>
      </c>
      <c r="P31" s="63" t="s">
        <v>178</v>
      </c>
      <c r="Q31" s="63" t="s">
        <v>178</v>
      </c>
      <c r="R31" s="63" t="s">
        <v>178</v>
      </c>
      <c r="S31" s="63" t="s">
        <v>178</v>
      </c>
      <c r="T31" s="63" t="s">
        <v>178</v>
      </c>
      <c r="U31" s="63" t="s">
        <v>178</v>
      </c>
      <c r="V31" s="63" t="s">
        <v>178</v>
      </c>
      <c r="W31" s="63" t="s">
        <v>178</v>
      </c>
      <c r="X31" s="63" t="s">
        <v>178</v>
      </c>
      <c r="Y31" s="63" t="s">
        <v>178</v>
      </c>
      <c r="Z31" s="63" t="s">
        <v>178</v>
      </c>
      <c r="AA31" s="63" t="s">
        <v>178</v>
      </c>
      <c r="AB31" s="63" t="s">
        <v>178</v>
      </c>
      <c r="AC31" s="63" t="s">
        <v>178</v>
      </c>
      <c r="AD31" s="63" t="s">
        <v>178</v>
      </c>
      <c r="AE31" s="63" t="s">
        <v>178</v>
      </c>
      <c r="AF31" s="63" t="s">
        <v>178</v>
      </c>
      <c r="AG31" s="63" t="s">
        <v>178</v>
      </c>
      <c r="AH31" s="63" t="s">
        <v>178</v>
      </c>
      <c r="AI31" s="63" t="s">
        <v>178</v>
      </c>
      <c r="AJ31" s="63" t="s">
        <v>178</v>
      </c>
      <c r="AK31" s="63" t="s">
        <v>178</v>
      </c>
      <c r="AL31" s="63" t="s">
        <v>178</v>
      </c>
      <c r="AM31" s="63" t="s">
        <v>178</v>
      </c>
      <c r="AN31" s="63" t="s">
        <v>178</v>
      </c>
      <c r="AO31" s="63" t="s">
        <v>178</v>
      </c>
      <c r="AP31" s="63" t="s">
        <v>178</v>
      </c>
      <c r="AQ31" s="63" t="s">
        <v>178</v>
      </c>
      <c r="AR31" s="63" t="s">
        <v>178</v>
      </c>
      <c r="AS31" s="63" t="s">
        <v>178</v>
      </c>
      <c r="AT31" s="63" t="s">
        <v>178</v>
      </c>
      <c r="AU31" s="63" t="s">
        <v>178</v>
      </c>
      <c r="AV31" s="63" t="s">
        <v>178</v>
      </c>
      <c r="AW31" s="63" t="s">
        <v>178</v>
      </c>
      <c r="AX31" s="63" t="s">
        <v>178</v>
      </c>
      <c r="AY31" s="63" t="s">
        <v>178</v>
      </c>
      <c r="AZ31" s="63" t="s">
        <v>178</v>
      </c>
      <c r="BA31" s="63" t="s">
        <v>178</v>
      </c>
      <c r="BB31" s="63" t="s">
        <v>178</v>
      </c>
      <c r="BC31" s="63" t="s">
        <v>178</v>
      </c>
      <c r="BD31" s="63" t="s">
        <v>178</v>
      </c>
      <c r="BE31" s="63" t="s">
        <v>178</v>
      </c>
      <c r="BF31" s="63" t="s">
        <v>178</v>
      </c>
      <c r="BG31" s="63" t="s">
        <v>178</v>
      </c>
      <c r="BH31" s="63" t="s">
        <v>178</v>
      </c>
      <c r="BI31" s="63" t="s">
        <v>178</v>
      </c>
      <c r="BJ31" s="63" t="s">
        <v>178</v>
      </c>
      <c r="BK31" s="63" t="s">
        <v>178</v>
      </c>
      <c r="BL31" s="63" t="s">
        <v>178</v>
      </c>
      <c r="BM31" s="63" t="s">
        <v>178</v>
      </c>
      <c r="BN31" s="63" t="s">
        <v>178</v>
      </c>
      <c r="BO31" s="63" t="s">
        <v>178</v>
      </c>
      <c r="BP31" s="63" t="s">
        <v>178</v>
      </c>
      <c r="BQ31" s="63" t="s">
        <v>178</v>
      </c>
      <c r="BR31" s="63" t="s">
        <v>178</v>
      </c>
      <c r="BS31" s="63" t="s">
        <v>178</v>
      </c>
      <c r="BT31" s="63" t="s">
        <v>178</v>
      </c>
      <c r="BU31" s="63" t="s">
        <v>178</v>
      </c>
      <c r="BV31" s="63" t="s">
        <v>178</v>
      </c>
      <c r="BW31" s="63" t="s">
        <v>178</v>
      </c>
      <c r="BX31" s="63" t="s">
        <v>178</v>
      </c>
      <c r="BY31" s="63" t="s">
        <v>178</v>
      </c>
      <c r="BZ31" s="63" t="s">
        <v>178</v>
      </c>
      <c r="CA31" s="63" t="s">
        <v>178</v>
      </c>
      <c r="CB31" s="63" t="s">
        <v>178</v>
      </c>
      <c r="CC31" s="63" t="s">
        <v>178</v>
      </c>
      <c r="CD31" s="63" t="s">
        <v>178</v>
      </c>
      <c r="CE31" s="63" t="s">
        <v>178</v>
      </c>
      <c r="CF31" s="63" t="s">
        <v>178</v>
      </c>
      <c r="CG31" s="63" t="s">
        <v>178</v>
      </c>
      <c r="CH31" s="63" t="s">
        <v>178</v>
      </c>
      <c r="CI31" s="63" t="s">
        <v>178</v>
      </c>
      <c r="CJ31" s="63" t="s">
        <v>178</v>
      </c>
      <c r="CK31" s="63" t="s">
        <v>178</v>
      </c>
      <c r="CL31" s="63" t="s">
        <v>178</v>
      </c>
      <c r="CM31" s="63" t="s">
        <v>178</v>
      </c>
      <c r="CN31" s="63" t="s">
        <v>178</v>
      </c>
      <c r="CO31" s="63" t="s">
        <v>178</v>
      </c>
      <c r="CP31" s="63" t="s">
        <v>178</v>
      </c>
      <c r="CQ31" s="63" t="s">
        <v>178</v>
      </c>
      <c r="CR31" s="63" t="s">
        <v>178</v>
      </c>
      <c r="CS31" s="63" t="s">
        <v>178</v>
      </c>
      <c r="CT31" s="63" t="s">
        <v>178</v>
      </c>
      <c r="CU31" s="63" t="s">
        <v>178</v>
      </c>
      <c r="CV31" s="63" t="s">
        <v>178</v>
      </c>
      <c r="CW31" s="63" t="s">
        <v>178</v>
      </c>
      <c r="CX31" s="63" t="s">
        <v>178</v>
      </c>
      <c r="CY31" s="63" t="s">
        <v>178</v>
      </c>
      <c r="CZ31" s="63" t="s">
        <v>178</v>
      </c>
    </row>
    <row r="32" spans="1:104" x14ac:dyDescent="0.2">
      <c r="A32" s="16" t="s">
        <v>630</v>
      </c>
      <c r="B32" s="9" t="s">
        <v>182</v>
      </c>
      <c r="C32" s="15" t="s">
        <v>253</v>
      </c>
      <c r="D32" s="15" t="s">
        <v>2</v>
      </c>
      <c r="E32" s="86" t="s">
        <v>178</v>
      </c>
      <c r="F32" s="63" t="s">
        <v>178</v>
      </c>
      <c r="G32" s="63" t="s">
        <v>178</v>
      </c>
      <c r="H32" s="63" t="s">
        <v>178</v>
      </c>
      <c r="I32" s="63" t="s">
        <v>178</v>
      </c>
      <c r="J32" s="63" t="s">
        <v>178</v>
      </c>
      <c r="K32" s="63" t="s">
        <v>178</v>
      </c>
      <c r="L32" s="63" t="s">
        <v>178</v>
      </c>
      <c r="M32" s="63" t="s">
        <v>178</v>
      </c>
      <c r="N32" s="63" t="s">
        <v>178</v>
      </c>
      <c r="O32" s="63" t="s">
        <v>178</v>
      </c>
      <c r="P32" s="63" t="s">
        <v>178</v>
      </c>
      <c r="Q32" s="63" t="s">
        <v>178</v>
      </c>
      <c r="R32" s="63" t="s">
        <v>178</v>
      </c>
      <c r="S32" s="63" t="s">
        <v>178</v>
      </c>
      <c r="T32" s="63" t="s">
        <v>178</v>
      </c>
      <c r="U32" s="63" t="s">
        <v>178</v>
      </c>
      <c r="V32" s="63" t="s">
        <v>178</v>
      </c>
      <c r="W32" s="63" t="s">
        <v>178</v>
      </c>
      <c r="X32" s="63" t="s">
        <v>178</v>
      </c>
      <c r="Y32" s="63" t="s">
        <v>178</v>
      </c>
      <c r="Z32" s="63" t="s">
        <v>178</v>
      </c>
      <c r="AA32" s="63" t="s">
        <v>178</v>
      </c>
      <c r="AB32" s="63" t="s">
        <v>178</v>
      </c>
      <c r="AC32" s="63" t="s">
        <v>178</v>
      </c>
      <c r="AD32" s="63" t="s">
        <v>178</v>
      </c>
      <c r="AE32" s="63" t="s">
        <v>178</v>
      </c>
      <c r="AF32" s="63" t="s">
        <v>178</v>
      </c>
      <c r="AG32" s="63" t="s">
        <v>178</v>
      </c>
      <c r="AH32" s="63" t="s">
        <v>178</v>
      </c>
      <c r="AI32" s="63" t="s">
        <v>178</v>
      </c>
      <c r="AJ32" s="63" t="s">
        <v>178</v>
      </c>
      <c r="AK32" s="63" t="s">
        <v>178</v>
      </c>
      <c r="AL32" s="63" t="s">
        <v>178</v>
      </c>
      <c r="AM32" s="63" t="s">
        <v>178</v>
      </c>
      <c r="AN32" s="63" t="s">
        <v>178</v>
      </c>
      <c r="AO32" s="63" t="s">
        <v>178</v>
      </c>
      <c r="AP32" s="63" t="s">
        <v>178</v>
      </c>
      <c r="AQ32" s="63" t="s">
        <v>178</v>
      </c>
      <c r="AR32" s="63" t="s">
        <v>178</v>
      </c>
      <c r="AS32" s="63" t="s">
        <v>178</v>
      </c>
      <c r="AT32" s="63" t="s">
        <v>178</v>
      </c>
      <c r="AU32" s="63" t="s">
        <v>178</v>
      </c>
      <c r="AV32" s="63" t="s">
        <v>178</v>
      </c>
      <c r="AW32" s="63" t="s">
        <v>178</v>
      </c>
      <c r="AX32" s="63" t="s">
        <v>178</v>
      </c>
      <c r="AY32" s="63" t="s">
        <v>178</v>
      </c>
      <c r="AZ32" s="63" t="s">
        <v>178</v>
      </c>
      <c r="BA32" s="63" t="s">
        <v>178</v>
      </c>
      <c r="BB32" s="63" t="s">
        <v>178</v>
      </c>
      <c r="BC32" s="63" t="s">
        <v>178</v>
      </c>
      <c r="BD32" s="63" t="s">
        <v>178</v>
      </c>
      <c r="BE32" s="63" t="s">
        <v>178</v>
      </c>
      <c r="BF32" s="63" t="s">
        <v>178</v>
      </c>
      <c r="BG32" s="63" t="s">
        <v>178</v>
      </c>
      <c r="BH32" s="63" t="s">
        <v>178</v>
      </c>
      <c r="BI32" s="63" t="s">
        <v>178</v>
      </c>
      <c r="BJ32" s="63" t="s">
        <v>178</v>
      </c>
      <c r="BK32" s="63" t="s">
        <v>178</v>
      </c>
      <c r="BL32" s="63" t="s">
        <v>178</v>
      </c>
      <c r="BM32" s="63" t="s">
        <v>178</v>
      </c>
      <c r="BN32" s="63" t="s">
        <v>178</v>
      </c>
      <c r="BO32" s="63" t="s">
        <v>178</v>
      </c>
      <c r="BP32" s="63" t="s">
        <v>178</v>
      </c>
      <c r="BQ32" s="63" t="s">
        <v>178</v>
      </c>
      <c r="BR32" s="63" t="s">
        <v>178</v>
      </c>
      <c r="BS32" s="63" t="s">
        <v>178</v>
      </c>
      <c r="BT32" s="63" t="s">
        <v>178</v>
      </c>
      <c r="BU32" s="63" t="s">
        <v>178</v>
      </c>
      <c r="BV32" s="63" t="s">
        <v>178</v>
      </c>
      <c r="BW32" s="63" t="s">
        <v>178</v>
      </c>
      <c r="BX32" s="63" t="s">
        <v>178</v>
      </c>
      <c r="BY32" s="63" t="s">
        <v>178</v>
      </c>
      <c r="BZ32" s="63" t="s">
        <v>178</v>
      </c>
      <c r="CA32" s="63" t="s">
        <v>178</v>
      </c>
      <c r="CB32" s="63" t="s">
        <v>178</v>
      </c>
      <c r="CC32" s="63" t="s">
        <v>178</v>
      </c>
      <c r="CD32" s="63" t="s">
        <v>178</v>
      </c>
      <c r="CE32" s="63" t="s">
        <v>178</v>
      </c>
      <c r="CF32" s="63" t="s">
        <v>178</v>
      </c>
      <c r="CG32" s="63" t="s">
        <v>178</v>
      </c>
      <c r="CH32" s="63" t="s">
        <v>178</v>
      </c>
      <c r="CI32" s="63" t="s">
        <v>178</v>
      </c>
      <c r="CJ32" s="63" t="s">
        <v>178</v>
      </c>
      <c r="CK32" s="63" t="s">
        <v>178</v>
      </c>
      <c r="CL32" s="63" t="s">
        <v>178</v>
      </c>
      <c r="CM32" s="63" t="s">
        <v>178</v>
      </c>
      <c r="CN32" s="63" t="s">
        <v>178</v>
      </c>
      <c r="CO32" s="63" t="s">
        <v>178</v>
      </c>
      <c r="CP32" s="63" t="s">
        <v>178</v>
      </c>
      <c r="CQ32" s="63" t="s">
        <v>178</v>
      </c>
      <c r="CR32" s="63" t="s">
        <v>178</v>
      </c>
      <c r="CS32" s="63" t="s">
        <v>178</v>
      </c>
      <c r="CT32" s="63" t="s">
        <v>178</v>
      </c>
      <c r="CU32" s="63" t="s">
        <v>178</v>
      </c>
      <c r="CV32" s="63" t="s">
        <v>178</v>
      </c>
      <c r="CW32" s="63" t="s">
        <v>178</v>
      </c>
      <c r="CX32" s="63" t="s">
        <v>178</v>
      </c>
      <c r="CY32" s="63" t="s">
        <v>178</v>
      </c>
      <c r="CZ32" s="63" t="s">
        <v>178</v>
      </c>
    </row>
    <row r="33" spans="1:104" x14ac:dyDescent="0.2">
      <c r="A33" s="16" t="s">
        <v>631</v>
      </c>
      <c r="B33" s="9" t="s">
        <v>183</v>
      </c>
      <c r="C33" s="15" t="s">
        <v>253</v>
      </c>
      <c r="D33" s="15" t="s">
        <v>2</v>
      </c>
      <c r="E33" s="86" t="s">
        <v>178</v>
      </c>
      <c r="F33" s="63" t="s">
        <v>178</v>
      </c>
      <c r="G33" s="63" t="s">
        <v>178</v>
      </c>
      <c r="H33" s="63" t="s">
        <v>178</v>
      </c>
      <c r="I33" s="63" t="s">
        <v>178</v>
      </c>
      <c r="J33" s="63" t="s">
        <v>178</v>
      </c>
      <c r="K33" s="63" t="s">
        <v>178</v>
      </c>
      <c r="L33" s="63" t="s">
        <v>178</v>
      </c>
      <c r="M33" s="63" t="s">
        <v>178</v>
      </c>
      <c r="N33" s="63" t="s">
        <v>178</v>
      </c>
      <c r="O33" s="63" t="s">
        <v>178</v>
      </c>
      <c r="P33" s="63" t="s">
        <v>178</v>
      </c>
      <c r="Q33" s="63" t="s">
        <v>178</v>
      </c>
      <c r="R33" s="63" t="s">
        <v>178</v>
      </c>
      <c r="S33" s="63" t="s">
        <v>178</v>
      </c>
      <c r="T33" s="63" t="s">
        <v>178</v>
      </c>
      <c r="U33" s="63" t="s">
        <v>178</v>
      </c>
      <c r="V33" s="63" t="s">
        <v>178</v>
      </c>
      <c r="W33" s="63" t="s">
        <v>178</v>
      </c>
      <c r="X33" s="63" t="s">
        <v>178</v>
      </c>
      <c r="Y33" s="63" t="s">
        <v>178</v>
      </c>
      <c r="Z33" s="63" t="s">
        <v>178</v>
      </c>
      <c r="AA33" s="63" t="s">
        <v>178</v>
      </c>
      <c r="AB33" s="63" t="s">
        <v>178</v>
      </c>
      <c r="AC33" s="63" t="s">
        <v>178</v>
      </c>
      <c r="AD33" s="63" t="s">
        <v>178</v>
      </c>
      <c r="AE33" s="63" t="s">
        <v>178</v>
      </c>
      <c r="AF33" s="63" t="s">
        <v>178</v>
      </c>
      <c r="AG33" s="63" t="s">
        <v>178</v>
      </c>
      <c r="AH33" s="63" t="s">
        <v>178</v>
      </c>
      <c r="AI33" s="63" t="s">
        <v>178</v>
      </c>
      <c r="AJ33" s="63" t="s">
        <v>178</v>
      </c>
      <c r="AK33" s="63" t="s">
        <v>178</v>
      </c>
      <c r="AL33" s="63" t="s">
        <v>178</v>
      </c>
      <c r="AM33" s="63" t="s">
        <v>178</v>
      </c>
      <c r="AN33" s="63" t="s">
        <v>178</v>
      </c>
      <c r="AO33" s="63" t="s">
        <v>178</v>
      </c>
      <c r="AP33" s="63" t="s">
        <v>178</v>
      </c>
      <c r="AQ33" s="63" t="s">
        <v>178</v>
      </c>
      <c r="AR33" s="63" t="s">
        <v>178</v>
      </c>
      <c r="AS33" s="63" t="s">
        <v>178</v>
      </c>
      <c r="AT33" s="63" t="s">
        <v>178</v>
      </c>
      <c r="AU33" s="63" t="s">
        <v>178</v>
      </c>
      <c r="AV33" s="63" t="s">
        <v>178</v>
      </c>
      <c r="AW33" s="63" t="s">
        <v>178</v>
      </c>
      <c r="AX33" s="63" t="s">
        <v>178</v>
      </c>
      <c r="AY33" s="63" t="s">
        <v>178</v>
      </c>
      <c r="AZ33" s="63" t="s">
        <v>178</v>
      </c>
      <c r="BA33" s="63" t="s">
        <v>178</v>
      </c>
      <c r="BB33" s="63" t="s">
        <v>178</v>
      </c>
      <c r="BC33" s="63" t="s">
        <v>178</v>
      </c>
      <c r="BD33" s="63" t="s">
        <v>178</v>
      </c>
      <c r="BE33" s="63" t="s">
        <v>178</v>
      </c>
      <c r="BF33" s="63" t="s">
        <v>178</v>
      </c>
      <c r="BG33" s="63" t="s">
        <v>178</v>
      </c>
      <c r="BH33" s="63" t="s">
        <v>178</v>
      </c>
      <c r="BI33" s="63" t="s">
        <v>178</v>
      </c>
      <c r="BJ33" s="63" t="s">
        <v>178</v>
      </c>
      <c r="BK33" s="63" t="s">
        <v>178</v>
      </c>
      <c r="BL33" s="63" t="s">
        <v>178</v>
      </c>
      <c r="BM33" s="63" t="s">
        <v>178</v>
      </c>
      <c r="BN33" s="63" t="s">
        <v>178</v>
      </c>
      <c r="BO33" s="63" t="s">
        <v>178</v>
      </c>
      <c r="BP33" s="63" t="s">
        <v>178</v>
      </c>
      <c r="BQ33" s="63" t="s">
        <v>178</v>
      </c>
      <c r="BR33" s="63" t="s">
        <v>178</v>
      </c>
      <c r="BS33" s="63" t="s">
        <v>178</v>
      </c>
      <c r="BT33" s="63" t="s">
        <v>178</v>
      </c>
      <c r="BU33" s="63" t="s">
        <v>178</v>
      </c>
      <c r="BV33" s="63" t="s">
        <v>178</v>
      </c>
      <c r="BW33" s="63" t="s">
        <v>178</v>
      </c>
      <c r="BX33" s="63" t="s">
        <v>178</v>
      </c>
      <c r="BY33" s="63" t="s">
        <v>178</v>
      </c>
      <c r="BZ33" s="63" t="s">
        <v>178</v>
      </c>
      <c r="CA33" s="63" t="s">
        <v>178</v>
      </c>
      <c r="CB33" s="63" t="s">
        <v>178</v>
      </c>
      <c r="CC33" s="63" t="s">
        <v>178</v>
      </c>
      <c r="CD33" s="63" t="s">
        <v>178</v>
      </c>
      <c r="CE33" s="63" t="s">
        <v>178</v>
      </c>
      <c r="CF33" s="63" t="s">
        <v>178</v>
      </c>
      <c r="CG33" s="63" t="s">
        <v>178</v>
      </c>
      <c r="CH33" s="63" t="s">
        <v>178</v>
      </c>
      <c r="CI33" s="63" t="s">
        <v>178</v>
      </c>
      <c r="CJ33" s="63" t="s">
        <v>178</v>
      </c>
      <c r="CK33" s="63" t="s">
        <v>178</v>
      </c>
      <c r="CL33" s="63" t="s">
        <v>178</v>
      </c>
      <c r="CM33" s="63" t="s">
        <v>178</v>
      </c>
      <c r="CN33" s="63" t="s">
        <v>178</v>
      </c>
      <c r="CO33" s="63" t="s">
        <v>178</v>
      </c>
      <c r="CP33" s="63" t="s">
        <v>178</v>
      </c>
      <c r="CQ33" s="63" t="s">
        <v>178</v>
      </c>
      <c r="CR33" s="63" t="s">
        <v>178</v>
      </c>
      <c r="CS33" s="63" t="s">
        <v>178</v>
      </c>
      <c r="CT33" s="63" t="s">
        <v>178</v>
      </c>
      <c r="CU33" s="63" t="s">
        <v>178</v>
      </c>
      <c r="CV33" s="63" t="s">
        <v>178</v>
      </c>
      <c r="CW33" s="63" t="s">
        <v>178</v>
      </c>
      <c r="CX33" s="63" t="s">
        <v>178</v>
      </c>
      <c r="CY33" s="63" t="s">
        <v>178</v>
      </c>
      <c r="CZ33" s="63" t="s">
        <v>178</v>
      </c>
    </row>
    <row r="34" spans="1:104" ht="28.5" x14ac:dyDescent="0.2">
      <c r="A34" s="16" t="s">
        <v>632</v>
      </c>
      <c r="B34" s="9" t="s">
        <v>184</v>
      </c>
      <c r="C34" s="15" t="s">
        <v>256</v>
      </c>
      <c r="D34" s="15" t="s">
        <v>2</v>
      </c>
      <c r="E34" s="86"/>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row>
    <row r="35" spans="1:104" ht="28.5" x14ac:dyDescent="0.2">
      <c r="A35" s="16" t="s">
        <v>633</v>
      </c>
      <c r="B35" s="9" t="s">
        <v>185</v>
      </c>
      <c r="C35" s="15" t="s">
        <v>254</v>
      </c>
      <c r="D35" s="15" t="s">
        <v>68</v>
      </c>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row>
    <row r="36" spans="1:104" ht="40.15" customHeight="1" x14ac:dyDescent="0.2">
      <c r="A36" s="16"/>
      <c r="B36" s="222" t="s">
        <v>551</v>
      </c>
      <c r="C36" s="15" t="s">
        <v>552</v>
      </c>
      <c r="D36" s="15" t="s">
        <v>243</v>
      </c>
      <c r="E36" s="210" t="s">
        <v>100</v>
      </c>
      <c r="F36" s="211" t="s">
        <v>100</v>
      </c>
      <c r="G36" s="211" t="s">
        <v>100</v>
      </c>
      <c r="H36" s="211" t="s">
        <v>100</v>
      </c>
      <c r="I36" s="211" t="s">
        <v>100</v>
      </c>
      <c r="J36" s="211" t="s">
        <v>100</v>
      </c>
      <c r="K36" s="211" t="s">
        <v>100</v>
      </c>
      <c r="L36" s="211" t="s">
        <v>100</v>
      </c>
      <c r="M36" s="211" t="s">
        <v>100</v>
      </c>
      <c r="N36" s="211" t="s">
        <v>100</v>
      </c>
      <c r="O36" s="211" t="s">
        <v>100</v>
      </c>
      <c r="P36" s="211" t="s">
        <v>100</v>
      </c>
      <c r="Q36" s="211" t="s">
        <v>100</v>
      </c>
      <c r="R36" s="211" t="s">
        <v>100</v>
      </c>
      <c r="S36" s="211" t="s">
        <v>100</v>
      </c>
      <c r="T36" s="211" t="s">
        <v>100</v>
      </c>
      <c r="U36" s="211" t="s">
        <v>100</v>
      </c>
      <c r="V36" s="211" t="s">
        <v>100</v>
      </c>
      <c r="W36" s="211" t="s">
        <v>100</v>
      </c>
      <c r="X36" s="211" t="s">
        <v>100</v>
      </c>
      <c r="Y36" s="211" t="s">
        <v>100</v>
      </c>
      <c r="Z36" s="211" t="s">
        <v>100</v>
      </c>
      <c r="AA36" s="211" t="s">
        <v>100</v>
      </c>
      <c r="AB36" s="211" t="s">
        <v>100</v>
      </c>
      <c r="AC36" s="211" t="s">
        <v>100</v>
      </c>
      <c r="AD36" s="211" t="s">
        <v>100</v>
      </c>
      <c r="AE36" s="211" t="s">
        <v>100</v>
      </c>
      <c r="AF36" s="211" t="s">
        <v>100</v>
      </c>
      <c r="AG36" s="211" t="s">
        <v>100</v>
      </c>
      <c r="AH36" s="211" t="s">
        <v>100</v>
      </c>
      <c r="AI36" s="211" t="s">
        <v>100</v>
      </c>
      <c r="AJ36" s="211" t="s">
        <v>100</v>
      </c>
      <c r="AK36" s="211" t="s">
        <v>100</v>
      </c>
      <c r="AL36" s="211" t="s">
        <v>100</v>
      </c>
      <c r="AM36" s="211" t="s">
        <v>100</v>
      </c>
      <c r="AN36" s="211" t="s">
        <v>100</v>
      </c>
      <c r="AO36" s="211" t="s">
        <v>100</v>
      </c>
      <c r="AP36" s="211" t="s">
        <v>100</v>
      </c>
      <c r="AQ36" s="211" t="s">
        <v>100</v>
      </c>
      <c r="AR36" s="211" t="s">
        <v>100</v>
      </c>
      <c r="AS36" s="211" t="s">
        <v>100</v>
      </c>
      <c r="AT36" s="211" t="s">
        <v>100</v>
      </c>
      <c r="AU36" s="211" t="s">
        <v>100</v>
      </c>
      <c r="AV36" s="211" t="s">
        <v>100</v>
      </c>
      <c r="AW36" s="211" t="s">
        <v>100</v>
      </c>
      <c r="AX36" s="211" t="s">
        <v>100</v>
      </c>
      <c r="AY36" s="211" t="s">
        <v>100</v>
      </c>
      <c r="AZ36" s="211" t="s">
        <v>100</v>
      </c>
      <c r="BA36" s="211" t="s">
        <v>100</v>
      </c>
      <c r="BB36" s="211" t="s">
        <v>100</v>
      </c>
      <c r="BC36" s="211" t="s">
        <v>100</v>
      </c>
      <c r="BD36" s="211" t="s">
        <v>100</v>
      </c>
      <c r="BE36" s="211" t="s">
        <v>100</v>
      </c>
      <c r="BF36" s="211" t="s">
        <v>100</v>
      </c>
      <c r="BG36" s="211" t="s">
        <v>100</v>
      </c>
      <c r="BH36" s="211" t="s">
        <v>100</v>
      </c>
      <c r="BI36" s="211" t="s">
        <v>100</v>
      </c>
      <c r="BJ36" s="211" t="s">
        <v>100</v>
      </c>
      <c r="BK36" s="211" t="s">
        <v>100</v>
      </c>
      <c r="BL36" s="211" t="s">
        <v>100</v>
      </c>
      <c r="BM36" s="211" t="s">
        <v>100</v>
      </c>
      <c r="BN36" s="211" t="s">
        <v>100</v>
      </c>
      <c r="BO36" s="211" t="s">
        <v>100</v>
      </c>
      <c r="BP36" s="211" t="s">
        <v>100</v>
      </c>
      <c r="BQ36" s="211" t="s">
        <v>100</v>
      </c>
      <c r="BR36" s="211" t="s">
        <v>100</v>
      </c>
      <c r="BS36" s="211" t="s">
        <v>100</v>
      </c>
      <c r="BT36" s="211" t="s">
        <v>100</v>
      </c>
      <c r="BU36" s="211" t="s">
        <v>100</v>
      </c>
      <c r="BV36" s="211" t="s">
        <v>100</v>
      </c>
      <c r="BW36" s="211" t="s">
        <v>100</v>
      </c>
      <c r="BX36" s="211" t="s">
        <v>100</v>
      </c>
      <c r="BY36" s="211" t="s">
        <v>100</v>
      </c>
      <c r="BZ36" s="211" t="s">
        <v>100</v>
      </c>
      <c r="CA36" s="211" t="s">
        <v>100</v>
      </c>
      <c r="CB36" s="211" t="s">
        <v>100</v>
      </c>
      <c r="CC36" s="211" t="s">
        <v>100</v>
      </c>
      <c r="CD36" s="211" t="s">
        <v>100</v>
      </c>
      <c r="CE36" s="211" t="s">
        <v>100</v>
      </c>
      <c r="CF36" s="211" t="s">
        <v>100</v>
      </c>
      <c r="CG36" s="211" t="s">
        <v>100</v>
      </c>
      <c r="CH36" s="211" t="s">
        <v>100</v>
      </c>
      <c r="CI36" s="211" t="s">
        <v>100</v>
      </c>
      <c r="CJ36" s="211" t="s">
        <v>100</v>
      </c>
      <c r="CK36" s="211" t="s">
        <v>100</v>
      </c>
      <c r="CL36" s="211" t="s">
        <v>100</v>
      </c>
      <c r="CM36" s="211" t="s">
        <v>100</v>
      </c>
      <c r="CN36" s="211" t="s">
        <v>100</v>
      </c>
      <c r="CO36" s="211" t="s">
        <v>100</v>
      </c>
      <c r="CP36" s="211" t="s">
        <v>100</v>
      </c>
      <c r="CQ36" s="211" t="s">
        <v>100</v>
      </c>
      <c r="CR36" s="211" t="s">
        <v>100</v>
      </c>
      <c r="CS36" s="211" t="s">
        <v>100</v>
      </c>
      <c r="CT36" s="211" t="s">
        <v>100</v>
      </c>
      <c r="CU36" s="211" t="s">
        <v>100</v>
      </c>
      <c r="CV36" s="211" t="s">
        <v>100</v>
      </c>
      <c r="CW36" s="211" t="s">
        <v>100</v>
      </c>
      <c r="CX36" s="211" t="s">
        <v>100</v>
      </c>
      <c r="CY36" s="211" t="s">
        <v>100</v>
      </c>
      <c r="CZ36" s="211" t="s">
        <v>100</v>
      </c>
    </row>
    <row r="37" spans="1:104" x14ac:dyDescent="0.2">
      <c r="A37" s="16" t="s">
        <v>597</v>
      </c>
      <c r="B37" s="9" t="s">
        <v>180</v>
      </c>
      <c r="C37" s="15" t="s">
        <v>253</v>
      </c>
      <c r="D37" s="15" t="s">
        <v>2</v>
      </c>
      <c r="E37" s="86" t="s">
        <v>178</v>
      </c>
      <c r="F37" s="63" t="s">
        <v>178</v>
      </c>
      <c r="G37" s="63" t="s">
        <v>178</v>
      </c>
      <c r="H37" s="63" t="s">
        <v>178</v>
      </c>
      <c r="I37" s="63" t="s">
        <v>178</v>
      </c>
      <c r="J37" s="63" t="s">
        <v>178</v>
      </c>
      <c r="K37" s="63" t="s">
        <v>178</v>
      </c>
      <c r="L37" s="63" t="s">
        <v>178</v>
      </c>
      <c r="M37" s="63" t="s">
        <v>178</v>
      </c>
      <c r="N37" s="63" t="s">
        <v>178</v>
      </c>
      <c r="O37" s="63" t="s">
        <v>178</v>
      </c>
      <c r="P37" s="63" t="s">
        <v>178</v>
      </c>
      <c r="Q37" s="63" t="s">
        <v>178</v>
      </c>
      <c r="R37" s="63" t="s">
        <v>178</v>
      </c>
      <c r="S37" s="63" t="s">
        <v>178</v>
      </c>
      <c r="T37" s="63" t="s">
        <v>178</v>
      </c>
      <c r="U37" s="63" t="s">
        <v>178</v>
      </c>
      <c r="V37" s="63" t="s">
        <v>178</v>
      </c>
      <c r="W37" s="63" t="s">
        <v>178</v>
      </c>
      <c r="X37" s="63" t="s">
        <v>178</v>
      </c>
      <c r="Y37" s="63" t="s">
        <v>178</v>
      </c>
      <c r="Z37" s="63" t="s">
        <v>178</v>
      </c>
      <c r="AA37" s="63" t="s">
        <v>178</v>
      </c>
      <c r="AB37" s="63" t="s">
        <v>178</v>
      </c>
      <c r="AC37" s="63" t="s">
        <v>178</v>
      </c>
      <c r="AD37" s="63" t="s">
        <v>178</v>
      </c>
      <c r="AE37" s="63" t="s">
        <v>178</v>
      </c>
      <c r="AF37" s="63" t="s">
        <v>178</v>
      </c>
      <c r="AG37" s="63" t="s">
        <v>178</v>
      </c>
      <c r="AH37" s="63" t="s">
        <v>178</v>
      </c>
      <c r="AI37" s="63" t="s">
        <v>178</v>
      </c>
      <c r="AJ37" s="63" t="s">
        <v>178</v>
      </c>
      <c r="AK37" s="63" t="s">
        <v>178</v>
      </c>
      <c r="AL37" s="63" t="s">
        <v>178</v>
      </c>
      <c r="AM37" s="63" t="s">
        <v>178</v>
      </c>
      <c r="AN37" s="63" t="s">
        <v>178</v>
      </c>
      <c r="AO37" s="63" t="s">
        <v>178</v>
      </c>
      <c r="AP37" s="63" t="s">
        <v>178</v>
      </c>
      <c r="AQ37" s="63" t="s">
        <v>178</v>
      </c>
      <c r="AR37" s="63" t="s">
        <v>178</v>
      </c>
      <c r="AS37" s="63" t="s">
        <v>178</v>
      </c>
      <c r="AT37" s="63" t="s">
        <v>178</v>
      </c>
      <c r="AU37" s="63" t="s">
        <v>178</v>
      </c>
      <c r="AV37" s="63" t="s">
        <v>178</v>
      </c>
      <c r="AW37" s="63" t="s">
        <v>178</v>
      </c>
      <c r="AX37" s="63" t="s">
        <v>178</v>
      </c>
      <c r="AY37" s="63" t="s">
        <v>178</v>
      </c>
      <c r="AZ37" s="63" t="s">
        <v>178</v>
      </c>
      <c r="BA37" s="63" t="s">
        <v>178</v>
      </c>
      <c r="BB37" s="63" t="s">
        <v>178</v>
      </c>
      <c r="BC37" s="63" t="s">
        <v>178</v>
      </c>
      <c r="BD37" s="63" t="s">
        <v>178</v>
      </c>
      <c r="BE37" s="63" t="s">
        <v>178</v>
      </c>
      <c r="BF37" s="63" t="s">
        <v>178</v>
      </c>
      <c r="BG37" s="63" t="s">
        <v>178</v>
      </c>
      <c r="BH37" s="63" t="s">
        <v>178</v>
      </c>
      <c r="BI37" s="63" t="s">
        <v>178</v>
      </c>
      <c r="BJ37" s="63" t="s">
        <v>178</v>
      </c>
      <c r="BK37" s="63" t="s">
        <v>178</v>
      </c>
      <c r="BL37" s="63" t="s">
        <v>178</v>
      </c>
      <c r="BM37" s="63" t="s">
        <v>178</v>
      </c>
      <c r="BN37" s="63" t="s">
        <v>178</v>
      </c>
      <c r="BO37" s="63" t="s">
        <v>178</v>
      </c>
      <c r="BP37" s="63" t="s">
        <v>178</v>
      </c>
      <c r="BQ37" s="63" t="s">
        <v>178</v>
      </c>
      <c r="BR37" s="63" t="s">
        <v>178</v>
      </c>
      <c r="BS37" s="63" t="s">
        <v>178</v>
      </c>
      <c r="BT37" s="63" t="s">
        <v>178</v>
      </c>
      <c r="BU37" s="63" t="s">
        <v>178</v>
      </c>
      <c r="BV37" s="63" t="s">
        <v>178</v>
      </c>
      <c r="BW37" s="63" t="s">
        <v>178</v>
      </c>
      <c r="BX37" s="63" t="s">
        <v>178</v>
      </c>
      <c r="BY37" s="63" t="s">
        <v>178</v>
      </c>
      <c r="BZ37" s="63" t="s">
        <v>178</v>
      </c>
      <c r="CA37" s="63" t="s">
        <v>178</v>
      </c>
      <c r="CB37" s="63" t="s">
        <v>178</v>
      </c>
      <c r="CC37" s="63" t="s">
        <v>178</v>
      </c>
      <c r="CD37" s="63" t="s">
        <v>178</v>
      </c>
      <c r="CE37" s="63" t="s">
        <v>178</v>
      </c>
      <c r="CF37" s="63" t="s">
        <v>178</v>
      </c>
      <c r="CG37" s="63" t="s">
        <v>178</v>
      </c>
      <c r="CH37" s="63" t="s">
        <v>178</v>
      </c>
      <c r="CI37" s="63" t="s">
        <v>178</v>
      </c>
      <c r="CJ37" s="63" t="s">
        <v>178</v>
      </c>
      <c r="CK37" s="63" t="s">
        <v>178</v>
      </c>
      <c r="CL37" s="63" t="s">
        <v>178</v>
      </c>
      <c r="CM37" s="63" t="s">
        <v>178</v>
      </c>
      <c r="CN37" s="63" t="s">
        <v>178</v>
      </c>
      <c r="CO37" s="63" t="s">
        <v>178</v>
      </c>
      <c r="CP37" s="63" t="s">
        <v>178</v>
      </c>
      <c r="CQ37" s="63" t="s">
        <v>178</v>
      </c>
      <c r="CR37" s="63" t="s">
        <v>178</v>
      </c>
      <c r="CS37" s="63" t="s">
        <v>178</v>
      </c>
      <c r="CT37" s="63" t="s">
        <v>178</v>
      </c>
      <c r="CU37" s="63" t="s">
        <v>178</v>
      </c>
      <c r="CV37" s="63" t="s">
        <v>178</v>
      </c>
      <c r="CW37" s="63" t="s">
        <v>178</v>
      </c>
      <c r="CX37" s="63" t="s">
        <v>178</v>
      </c>
      <c r="CY37" s="63" t="s">
        <v>178</v>
      </c>
      <c r="CZ37" s="63" t="s">
        <v>178</v>
      </c>
    </row>
    <row r="38" spans="1:104" x14ac:dyDescent="0.2">
      <c r="A38" s="16" t="s">
        <v>598</v>
      </c>
      <c r="B38" s="9" t="s">
        <v>181</v>
      </c>
      <c r="C38" s="15" t="s">
        <v>253</v>
      </c>
      <c r="D38" s="15" t="s">
        <v>2</v>
      </c>
      <c r="E38" s="86" t="s">
        <v>178</v>
      </c>
      <c r="F38" s="63" t="s">
        <v>178</v>
      </c>
      <c r="G38" s="63" t="s">
        <v>178</v>
      </c>
      <c r="H38" s="63" t="s">
        <v>178</v>
      </c>
      <c r="I38" s="63" t="s">
        <v>178</v>
      </c>
      <c r="J38" s="63" t="s">
        <v>178</v>
      </c>
      <c r="K38" s="63" t="s">
        <v>178</v>
      </c>
      <c r="L38" s="63" t="s">
        <v>178</v>
      </c>
      <c r="M38" s="63" t="s">
        <v>178</v>
      </c>
      <c r="N38" s="63" t="s">
        <v>178</v>
      </c>
      <c r="O38" s="63" t="s">
        <v>178</v>
      </c>
      <c r="P38" s="63" t="s">
        <v>178</v>
      </c>
      <c r="Q38" s="63" t="s">
        <v>178</v>
      </c>
      <c r="R38" s="63" t="s">
        <v>178</v>
      </c>
      <c r="S38" s="63" t="s">
        <v>178</v>
      </c>
      <c r="T38" s="63" t="s">
        <v>178</v>
      </c>
      <c r="U38" s="63" t="s">
        <v>178</v>
      </c>
      <c r="V38" s="63" t="s">
        <v>178</v>
      </c>
      <c r="W38" s="63" t="s">
        <v>178</v>
      </c>
      <c r="X38" s="63" t="s">
        <v>178</v>
      </c>
      <c r="Y38" s="63" t="s">
        <v>178</v>
      </c>
      <c r="Z38" s="63" t="s">
        <v>178</v>
      </c>
      <c r="AA38" s="63" t="s">
        <v>178</v>
      </c>
      <c r="AB38" s="63" t="s">
        <v>178</v>
      </c>
      <c r="AC38" s="63" t="s">
        <v>178</v>
      </c>
      <c r="AD38" s="63" t="s">
        <v>178</v>
      </c>
      <c r="AE38" s="63" t="s">
        <v>178</v>
      </c>
      <c r="AF38" s="63" t="s">
        <v>178</v>
      </c>
      <c r="AG38" s="63" t="s">
        <v>178</v>
      </c>
      <c r="AH38" s="63" t="s">
        <v>178</v>
      </c>
      <c r="AI38" s="63" t="s">
        <v>178</v>
      </c>
      <c r="AJ38" s="63" t="s">
        <v>178</v>
      </c>
      <c r="AK38" s="63" t="s">
        <v>178</v>
      </c>
      <c r="AL38" s="63" t="s">
        <v>178</v>
      </c>
      <c r="AM38" s="63" t="s">
        <v>178</v>
      </c>
      <c r="AN38" s="63" t="s">
        <v>178</v>
      </c>
      <c r="AO38" s="63" t="s">
        <v>178</v>
      </c>
      <c r="AP38" s="63" t="s">
        <v>178</v>
      </c>
      <c r="AQ38" s="63" t="s">
        <v>178</v>
      </c>
      <c r="AR38" s="63" t="s">
        <v>178</v>
      </c>
      <c r="AS38" s="63" t="s">
        <v>178</v>
      </c>
      <c r="AT38" s="63" t="s">
        <v>178</v>
      </c>
      <c r="AU38" s="63" t="s">
        <v>178</v>
      </c>
      <c r="AV38" s="63" t="s">
        <v>178</v>
      </c>
      <c r="AW38" s="63" t="s">
        <v>178</v>
      </c>
      <c r="AX38" s="63" t="s">
        <v>178</v>
      </c>
      <c r="AY38" s="63" t="s">
        <v>178</v>
      </c>
      <c r="AZ38" s="63" t="s">
        <v>178</v>
      </c>
      <c r="BA38" s="63" t="s">
        <v>178</v>
      </c>
      <c r="BB38" s="63" t="s">
        <v>178</v>
      </c>
      <c r="BC38" s="63" t="s">
        <v>178</v>
      </c>
      <c r="BD38" s="63" t="s">
        <v>178</v>
      </c>
      <c r="BE38" s="63" t="s">
        <v>178</v>
      </c>
      <c r="BF38" s="63" t="s">
        <v>178</v>
      </c>
      <c r="BG38" s="63" t="s">
        <v>178</v>
      </c>
      <c r="BH38" s="63" t="s">
        <v>178</v>
      </c>
      <c r="BI38" s="63" t="s">
        <v>178</v>
      </c>
      <c r="BJ38" s="63" t="s">
        <v>178</v>
      </c>
      <c r="BK38" s="63" t="s">
        <v>178</v>
      </c>
      <c r="BL38" s="63" t="s">
        <v>178</v>
      </c>
      <c r="BM38" s="63" t="s">
        <v>178</v>
      </c>
      <c r="BN38" s="63" t="s">
        <v>178</v>
      </c>
      <c r="BO38" s="63" t="s">
        <v>178</v>
      </c>
      <c r="BP38" s="63" t="s">
        <v>178</v>
      </c>
      <c r="BQ38" s="63" t="s">
        <v>178</v>
      </c>
      <c r="BR38" s="63" t="s">
        <v>178</v>
      </c>
      <c r="BS38" s="63" t="s">
        <v>178</v>
      </c>
      <c r="BT38" s="63" t="s">
        <v>178</v>
      </c>
      <c r="BU38" s="63" t="s">
        <v>178</v>
      </c>
      <c r="BV38" s="63" t="s">
        <v>178</v>
      </c>
      <c r="BW38" s="63" t="s">
        <v>178</v>
      </c>
      <c r="BX38" s="63" t="s">
        <v>178</v>
      </c>
      <c r="BY38" s="63" t="s">
        <v>178</v>
      </c>
      <c r="BZ38" s="63" t="s">
        <v>178</v>
      </c>
      <c r="CA38" s="63" t="s">
        <v>178</v>
      </c>
      <c r="CB38" s="63" t="s">
        <v>178</v>
      </c>
      <c r="CC38" s="63" t="s">
        <v>178</v>
      </c>
      <c r="CD38" s="63" t="s">
        <v>178</v>
      </c>
      <c r="CE38" s="63" t="s">
        <v>178</v>
      </c>
      <c r="CF38" s="63" t="s">
        <v>178</v>
      </c>
      <c r="CG38" s="63" t="s">
        <v>178</v>
      </c>
      <c r="CH38" s="63" t="s">
        <v>178</v>
      </c>
      <c r="CI38" s="63" t="s">
        <v>178</v>
      </c>
      <c r="CJ38" s="63" t="s">
        <v>178</v>
      </c>
      <c r="CK38" s="63" t="s">
        <v>178</v>
      </c>
      <c r="CL38" s="63" t="s">
        <v>178</v>
      </c>
      <c r="CM38" s="63" t="s">
        <v>178</v>
      </c>
      <c r="CN38" s="63" t="s">
        <v>178</v>
      </c>
      <c r="CO38" s="63" t="s">
        <v>178</v>
      </c>
      <c r="CP38" s="63" t="s">
        <v>178</v>
      </c>
      <c r="CQ38" s="63" t="s">
        <v>178</v>
      </c>
      <c r="CR38" s="63" t="s">
        <v>178</v>
      </c>
      <c r="CS38" s="63" t="s">
        <v>178</v>
      </c>
      <c r="CT38" s="63" t="s">
        <v>178</v>
      </c>
      <c r="CU38" s="63" t="s">
        <v>178</v>
      </c>
      <c r="CV38" s="63" t="s">
        <v>178</v>
      </c>
      <c r="CW38" s="63" t="s">
        <v>178</v>
      </c>
      <c r="CX38" s="63" t="s">
        <v>178</v>
      </c>
      <c r="CY38" s="63" t="s">
        <v>178</v>
      </c>
      <c r="CZ38" s="63" t="s">
        <v>178</v>
      </c>
    </row>
    <row r="39" spans="1:104" x14ac:dyDescent="0.2">
      <c r="A39" s="16" t="s">
        <v>599</v>
      </c>
      <c r="B39" s="9" t="s">
        <v>182</v>
      </c>
      <c r="C39" s="15" t="s">
        <v>253</v>
      </c>
      <c r="D39" s="15" t="s">
        <v>2</v>
      </c>
      <c r="E39" s="86" t="s">
        <v>178</v>
      </c>
      <c r="F39" s="63" t="s">
        <v>178</v>
      </c>
      <c r="G39" s="63" t="s">
        <v>178</v>
      </c>
      <c r="H39" s="63" t="s">
        <v>178</v>
      </c>
      <c r="I39" s="63" t="s">
        <v>178</v>
      </c>
      <c r="J39" s="63" t="s">
        <v>178</v>
      </c>
      <c r="K39" s="63" t="s">
        <v>178</v>
      </c>
      <c r="L39" s="63" t="s">
        <v>178</v>
      </c>
      <c r="M39" s="63" t="s">
        <v>178</v>
      </c>
      <c r="N39" s="63" t="s">
        <v>178</v>
      </c>
      <c r="O39" s="63" t="s">
        <v>178</v>
      </c>
      <c r="P39" s="63" t="s">
        <v>178</v>
      </c>
      <c r="Q39" s="63" t="s">
        <v>178</v>
      </c>
      <c r="R39" s="63" t="s">
        <v>178</v>
      </c>
      <c r="S39" s="63" t="s">
        <v>178</v>
      </c>
      <c r="T39" s="63" t="s">
        <v>178</v>
      </c>
      <c r="U39" s="63" t="s">
        <v>178</v>
      </c>
      <c r="V39" s="63" t="s">
        <v>178</v>
      </c>
      <c r="W39" s="63" t="s">
        <v>178</v>
      </c>
      <c r="X39" s="63" t="s">
        <v>178</v>
      </c>
      <c r="Y39" s="63" t="s">
        <v>178</v>
      </c>
      <c r="Z39" s="63" t="s">
        <v>178</v>
      </c>
      <c r="AA39" s="63" t="s">
        <v>178</v>
      </c>
      <c r="AB39" s="63" t="s">
        <v>178</v>
      </c>
      <c r="AC39" s="63" t="s">
        <v>178</v>
      </c>
      <c r="AD39" s="63" t="s">
        <v>178</v>
      </c>
      <c r="AE39" s="63" t="s">
        <v>178</v>
      </c>
      <c r="AF39" s="63" t="s">
        <v>178</v>
      </c>
      <c r="AG39" s="63" t="s">
        <v>178</v>
      </c>
      <c r="AH39" s="63" t="s">
        <v>178</v>
      </c>
      <c r="AI39" s="63" t="s">
        <v>178</v>
      </c>
      <c r="AJ39" s="63" t="s">
        <v>178</v>
      </c>
      <c r="AK39" s="63" t="s">
        <v>178</v>
      </c>
      <c r="AL39" s="63" t="s">
        <v>178</v>
      </c>
      <c r="AM39" s="63" t="s">
        <v>178</v>
      </c>
      <c r="AN39" s="63" t="s">
        <v>178</v>
      </c>
      <c r="AO39" s="63" t="s">
        <v>178</v>
      </c>
      <c r="AP39" s="63" t="s">
        <v>178</v>
      </c>
      <c r="AQ39" s="63" t="s">
        <v>178</v>
      </c>
      <c r="AR39" s="63" t="s">
        <v>178</v>
      </c>
      <c r="AS39" s="63" t="s">
        <v>178</v>
      </c>
      <c r="AT39" s="63" t="s">
        <v>178</v>
      </c>
      <c r="AU39" s="63" t="s">
        <v>178</v>
      </c>
      <c r="AV39" s="63" t="s">
        <v>178</v>
      </c>
      <c r="AW39" s="63" t="s">
        <v>178</v>
      </c>
      <c r="AX39" s="63" t="s">
        <v>178</v>
      </c>
      <c r="AY39" s="63" t="s">
        <v>178</v>
      </c>
      <c r="AZ39" s="63" t="s">
        <v>178</v>
      </c>
      <c r="BA39" s="63" t="s">
        <v>178</v>
      </c>
      <c r="BB39" s="63" t="s">
        <v>178</v>
      </c>
      <c r="BC39" s="63" t="s">
        <v>178</v>
      </c>
      <c r="BD39" s="63" t="s">
        <v>178</v>
      </c>
      <c r="BE39" s="63" t="s">
        <v>178</v>
      </c>
      <c r="BF39" s="63" t="s">
        <v>178</v>
      </c>
      <c r="BG39" s="63" t="s">
        <v>178</v>
      </c>
      <c r="BH39" s="63" t="s">
        <v>178</v>
      </c>
      <c r="BI39" s="63" t="s">
        <v>178</v>
      </c>
      <c r="BJ39" s="63" t="s">
        <v>178</v>
      </c>
      <c r="BK39" s="63" t="s">
        <v>178</v>
      </c>
      <c r="BL39" s="63" t="s">
        <v>178</v>
      </c>
      <c r="BM39" s="63" t="s">
        <v>178</v>
      </c>
      <c r="BN39" s="63" t="s">
        <v>178</v>
      </c>
      <c r="BO39" s="63" t="s">
        <v>178</v>
      </c>
      <c r="BP39" s="63" t="s">
        <v>178</v>
      </c>
      <c r="BQ39" s="63" t="s">
        <v>178</v>
      </c>
      <c r="BR39" s="63" t="s">
        <v>178</v>
      </c>
      <c r="BS39" s="63" t="s">
        <v>178</v>
      </c>
      <c r="BT39" s="63" t="s">
        <v>178</v>
      </c>
      <c r="BU39" s="63" t="s">
        <v>178</v>
      </c>
      <c r="BV39" s="63" t="s">
        <v>178</v>
      </c>
      <c r="BW39" s="63" t="s">
        <v>178</v>
      </c>
      <c r="BX39" s="63" t="s">
        <v>178</v>
      </c>
      <c r="BY39" s="63" t="s">
        <v>178</v>
      </c>
      <c r="BZ39" s="63" t="s">
        <v>178</v>
      </c>
      <c r="CA39" s="63" t="s">
        <v>178</v>
      </c>
      <c r="CB39" s="63" t="s">
        <v>178</v>
      </c>
      <c r="CC39" s="63" t="s">
        <v>178</v>
      </c>
      <c r="CD39" s="63" t="s">
        <v>178</v>
      </c>
      <c r="CE39" s="63" t="s">
        <v>178</v>
      </c>
      <c r="CF39" s="63" t="s">
        <v>178</v>
      </c>
      <c r="CG39" s="63" t="s">
        <v>178</v>
      </c>
      <c r="CH39" s="63" t="s">
        <v>178</v>
      </c>
      <c r="CI39" s="63" t="s">
        <v>178</v>
      </c>
      <c r="CJ39" s="63" t="s">
        <v>178</v>
      </c>
      <c r="CK39" s="63" t="s">
        <v>178</v>
      </c>
      <c r="CL39" s="63" t="s">
        <v>178</v>
      </c>
      <c r="CM39" s="63" t="s">
        <v>178</v>
      </c>
      <c r="CN39" s="63" t="s">
        <v>178</v>
      </c>
      <c r="CO39" s="63" t="s">
        <v>178</v>
      </c>
      <c r="CP39" s="63" t="s">
        <v>178</v>
      </c>
      <c r="CQ39" s="63" t="s">
        <v>178</v>
      </c>
      <c r="CR39" s="63" t="s">
        <v>178</v>
      </c>
      <c r="CS39" s="63" t="s">
        <v>178</v>
      </c>
      <c r="CT39" s="63" t="s">
        <v>178</v>
      </c>
      <c r="CU39" s="63" t="s">
        <v>178</v>
      </c>
      <c r="CV39" s="63" t="s">
        <v>178</v>
      </c>
      <c r="CW39" s="63" t="s">
        <v>178</v>
      </c>
      <c r="CX39" s="63" t="s">
        <v>178</v>
      </c>
      <c r="CY39" s="63" t="s">
        <v>178</v>
      </c>
      <c r="CZ39" s="63" t="s">
        <v>178</v>
      </c>
    </row>
    <row r="40" spans="1:104" x14ac:dyDescent="0.2">
      <c r="A40" s="16" t="s">
        <v>600</v>
      </c>
      <c r="B40" s="9" t="s">
        <v>183</v>
      </c>
      <c r="C40" s="15" t="s">
        <v>253</v>
      </c>
      <c r="D40" s="15" t="s">
        <v>2</v>
      </c>
      <c r="E40" s="86" t="s">
        <v>178</v>
      </c>
      <c r="F40" s="63" t="s">
        <v>178</v>
      </c>
      <c r="G40" s="63" t="s">
        <v>178</v>
      </c>
      <c r="H40" s="63" t="s">
        <v>178</v>
      </c>
      <c r="I40" s="63" t="s">
        <v>178</v>
      </c>
      <c r="J40" s="63" t="s">
        <v>178</v>
      </c>
      <c r="K40" s="63" t="s">
        <v>178</v>
      </c>
      <c r="L40" s="63" t="s">
        <v>178</v>
      </c>
      <c r="M40" s="63" t="s">
        <v>178</v>
      </c>
      <c r="N40" s="63" t="s">
        <v>178</v>
      </c>
      <c r="O40" s="63" t="s">
        <v>178</v>
      </c>
      <c r="P40" s="63" t="s">
        <v>178</v>
      </c>
      <c r="Q40" s="63" t="s">
        <v>178</v>
      </c>
      <c r="R40" s="63" t="s">
        <v>178</v>
      </c>
      <c r="S40" s="63" t="s">
        <v>178</v>
      </c>
      <c r="T40" s="63" t="s">
        <v>178</v>
      </c>
      <c r="U40" s="63" t="s">
        <v>178</v>
      </c>
      <c r="V40" s="63" t="s">
        <v>178</v>
      </c>
      <c r="W40" s="63" t="s">
        <v>178</v>
      </c>
      <c r="X40" s="63" t="s">
        <v>178</v>
      </c>
      <c r="Y40" s="63" t="s">
        <v>178</v>
      </c>
      <c r="Z40" s="63" t="s">
        <v>178</v>
      </c>
      <c r="AA40" s="63" t="s">
        <v>178</v>
      </c>
      <c r="AB40" s="63" t="s">
        <v>178</v>
      </c>
      <c r="AC40" s="63" t="s">
        <v>178</v>
      </c>
      <c r="AD40" s="63" t="s">
        <v>178</v>
      </c>
      <c r="AE40" s="63" t="s">
        <v>178</v>
      </c>
      <c r="AF40" s="63" t="s">
        <v>178</v>
      </c>
      <c r="AG40" s="63" t="s">
        <v>178</v>
      </c>
      <c r="AH40" s="63" t="s">
        <v>178</v>
      </c>
      <c r="AI40" s="63" t="s">
        <v>178</v>
      </c>
      <c r="AJ40" s="63" t="s">
        <v>178</v>
      </c>
      <c r="AK40" s="63" t="s">
        <v>178</v>
      </c>
      <c r="AL40" s="63" t="s">
        <v>178</v>
      </c>
      <c r="AM40" s="63" t="s">
        <v>178</v>
      </c>
      <c r="AN40" s="63" t="s">
        <v>178</v>
      </c>
      <c r="AO40" s="63" t="s">
        <v>178</v>
      </c>
      <c r="AP40" s="63" t="s">
        <v>178</v>
      </c>
      <c r="AQ40" s="63" t="s">
        <v>178</v>
      </c>
      <c r="AR40" s="63" t="s">
        <v>178</v>
      </c>
      <c r="AS40" s="63" t="s">
        <v>178</v>
      </c>
      <c r="AT40" s="63" t="s">
        <v>178</v>
      </c>
      <c r="AU40" s="63" t="s">
        <v>178</v>
      </c>
      <c r="AV40" s="63" t="s">
        <v>178</v>
      </c>
      <c r="AW40" s="63" t="s">
        <v>178</v>
      </c>
      <c r="AX40" s="63" t="s">
        <v>178</v>
      </c>
      <c r="AY40" s="63" t="s">
        <v>178</v>
      </c>
      <c r="AZ40" s="63" t="s">
        <v>178</v>
      </c>
      <c r="BA40" s="63" t="s">
        <v>178</v>
      </c>
      <c r="BB40" s="63" t="s">
        <v>178</v>
      </c>
      <c r="BC40" s="63" t="s">
        <v>178</v>
      </c>
      <c r="BD40" s="63" t="s">
        <v>178</v>
      </c>
      <c r="BE40" s="63" t="s">
        <v>178</v>
      </c>
      <c r="BF40" s="63" t="s">
        <v>178</v>
      </c>
      <c r="BG40" s="63" t="s">
        <v>178</v>
      </c>
      <c r="BH40" s="63" t="s">
        <v>178</v>
      </c>
      <c r="BI40" s="63" t="s">
        <v>178</v>
      </c>
      <c r="BJ40" s="63" t="s">
        <v>178</v>
      </c>
      <c r="BK40" s="63" t="s">
        <v>178</v>
      </c>
      <c r="BL40" s="63" t="s">
        <v>178</v>
      </c>
      <c r="BM40" s="63" t="s">
        <v>178</v>
      </c>
      <c r="BN40" s="63" t="s">
        <v>178</v>
      </c>
      <c r="BO40" s="63" t="s">
        <v>178</v>
      </c>
      <c r="BP40" s="63" t="s">
        <v>178</v>
      </c>
      <c r="BQ40" s="63" t="s">
        <v>178</v>
      </c>
      <c r="BR40" s="63" t="s">
        <v>178</v>
      </c>
      <c r="BS40" s="63" t="s">
        <v>178</v>
      </c>
      <c r="BT40" s="63" t="s">
        <v>178</v>
      </c>
      <c r="BU40" s="63" t="s">
        <v>178</v>
      </c>
      <c r="BV40" s="63" t="s">
        <v>178</v>
      </c>
      <c r="BW40" s="63" t="s">
        <v>178</v>
      </c>
      <c r="BX40" s="63" t="s">
        <v>178</v>
      </c>
      <c r="BY40" s="63" t="s">
        <v>178</v>
      </c>
      <c r="BZ40" s="63" t="s">
        <v>178</v>
      </c>
      <c r="CA40" s="63" t="s">
        <v>178</v>
      </c>
      <c r="CB40" s="63" t="s">
        <v>178</v>
      </c>
      <c r="CC40" s="63" t="s">
        <v>178</v>
      </c>
      <c r="CD40" s="63" t="s">
        <v>178</v>
      </c>
      <c r="CE40" s="63" t="s">
        <v>178</v>
      </c>
      <c r="CF40" s="63" t="s">
        <v>178</v>
      </c>
      <c r="CG40" s="63" t="s">
        <v>178</v>
      </c>
      <c r="CH40" s="63" t="s">
        <v>178</v>
      </c>
      <c r="CI40" s="63" t="s">
        <v>178</v>
      </c>
      <c r="CJ40" s="63" t="s">
        <v>178</v>
      </c>
      <c r="CK40" s="63" t="s">
        <v>178</v>
      </c>
      <c r="CL40" s="63" t="s">
        <v>178</v>
      </c>
      <c r="CM40" s="63" t="s">
        <v>178</v>
      </c>
      <c r="CN40" s="63" t="s">
        <v>178</v>
      </c>
      <c r="CO40" s="63" t="s">
        <v>178</v>
      </c>
      <c r="CP40" s="63" t="s">
        <v>178</v>
      </c>
      <c r="CQ40" s="63" t="s">
        <v>178</v>
      </c>
      <c r="CR40" s="63" t="s">
        <v>178</v>
      </c>
      <c r="CS40" s="63" t="s">
        <v>178</v>
      </c>
      <c r="CT40" s="63" t="s">
        <v>178</v>
      </c>
      <c r="CU40" s="63" t="s">
        <v>178</v>
      </c>
      <c r="CV40" s="63" t="s">
        <v>178</v>
      </c>
      <c r="CW40" s="63" t="s">
        <v>178</v>
      </c>
      <c r="CX40" s="63" t="s">
        <v>178</v>
      </c>
      <c r="CY40" s="63" t="s">
        <v>178</v>
      </c>
      <c r="CZ40" s="63" t="s">
        <v>178</v>
      </c>
    </row>
    <row r="41" spans="1:104" ht="28.5" x14ac:dyDescent="0.2">
      <c r="A41" s="16" t="s">
        <v>601</v>
      </c>
      <c r="B41" s="9" t="s">
        <v>184</v>
      </c>
      <c r="C41" s="15" t="s">
        <v>256</v>
      </c>
      <c r="D41" s="15" t="s">
        <v>2</v>
      </c>
      <c r="E41" s="86"/>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row>
    <row r="42" spans="1:104" ht="28.5" x14ac:dyDescent="0.2">
      <c r="A42" s="16" t="s">
        <v>602</v>
      </c>
      <c r="B42" s="9" t="s">
        <v>185</v>
      </c>
      <c r="C42" s="15" t="s">
        <v>254</v>
      </c>
      <c r="D42" s="15" t="s">
        <v>68</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row>
    <row r="43" spans="1:104" ht="40.15" customHeight="1" x14ac:dyDescent="0.2">
      <c r="A43" s="16"/>
      <c r="B43" s="222" t="s">
        <v>553</v>
      </c>
      <c r="C43" s="15" t="s">
        <v>554</v>
      </c>
      <c r="D43" s="15" t="s">
        <v>243</v>
      </c>
      <c r="E43" s="210" t="s">
        <v>100</v>
      </c>
      <c r="F43" s="211" t="s">
        <v>100</v>
      </c>
      <c r="G43" s="211" t="s">
        <v>100</v>
      </c>
      <c r="H43" s="211" t="s">
        <v>100</v>
      </c>
      <c r="I43" s="211" t="s">
        <v>100</v>
      </c>
      <c r="J43" s="211" t="s">
        <v>100</v>
      </c>
      <c r="K43" s="211" t="s">
        <v>100</v>
      </c>
      <c r="L43" s="211" t="s">
        <v>100</v>
      </c>
      <c r="M43" s="211" t="s">
        <v>100</v>
      </c>
      <c r="N43" s="211" t="s">
        <v>100</v>
      </c>
      <c r="O43" s="211" t="s">
        <v>100</v>
      </c>
      <c r="P43" s="211" t="s">
        <v>100</v>
      </c>
      <c r="Q43" s="211" t="s">
        <v>100</v>
      </c>
      <c r="R43" s="211" t="s">
        <v>100</v>
      </c>
      <c r="S43" s="211" t="s">
        <v>100</v>
      </c>
      <c r="T43" s="211" t="s">
        <v>100</v>
      </c>
      <c r="U43" s="211" t="s">
        <v>100</v>
      </c>
      <c r="V43" s="211" t="s">
        <v>100</v>
      </c>
      <c r="W43" s="211" t="s">
        <v>100</v>
      </c>
      <c r="X43" s="211" t="s">
        <v>100</v>
      </c>
      <c r="Y43" s="211" t="s">
        <v>100</v>
      </c>
      <c r="Z43" s="211" t="s">
        <v>100</v>
      </c>
      <c r="AA43" s="211" t="s">
        <v>100</v>
      </c>
      <c r="AB43" s="211" t="s">
        <v>100</v>
      </c>
      <c r="AC43" s="211" t="s">
        <v>100</v>
      </c>
      <c r="AD43" s="211" t="s">
        <v>100</v>
      </c>
      <c r="AE43" s="211" t="s">
        <v>100</v>
      </c>
      <c r="AF43" s="211" t="s">
        <v>100</v>
      </c>
      <c r="AG43" s="211" t="s">
        <v>100</v>
      </c>
      <c r="AH43" s="211" t="s">
        <v>100</v>
      </c>
      <c r="AI43" s="211" t="s">
        <v>100</v>
      </c>
      <c r="AJ43" s="211" t="s">
        <v>100</v>
      </c>
      <c r="AK43" s="211" t="s">
        <v>100</v>
      </c>
      <c r="AL43" s="211" t="s">
        <v>100</v>
      </c>
      <c r="AM43" s="211" t="s">
        <v>100</v>
      </c>
      <c r="AN43" s="211" t="s">
        <v>100</v>
      </c>
      <c r="AO43" s="211" t="s">
        <v>100</v>
      </c>
      <c r="AP43" s="211" t="s">
        <v>100</v>
      </c>
      <c r="AQ43" s="211" t="s">
        <v>100</v>
      </c>
      <c r="AR43" s="211" t="s">
        <v>100</v>
      </c>
      <c r="AS43" s="211" t="s">
        <v>100</v>
      </c>
      <c r="AT43" s="211" t="s">
        <v>100</v>
      </c>
      <c r="AU43" s="211" t="s">
        <v>100</v>
      </c>
      <c r="AV43" s="211" t="s">
        <v>100</v>
      </c>
      <c r="AW43" s="211" t="s">
        <v>100</v>
      </c>
      <c r="AX43" s="211" t="s">
        <v>100</v>
      </c>
      <c r="AY43" s="211" t="s">
        <v>100</v>
      </c>
      <c r="AZ43" s="211" t="s">
        <v>100</v>
      </c>
      <c r="BA43" s="211" t="s">
        <v>100</v>
      </c>
      <c r="BB43" s="211" t="s">
        <v>100</v>
      </c>
      <c r="BC43" s="211" t="s">
        <v>100</v>
      </c>
      <c r="BD43" s="211" t="s">
        <v>100</v>
      </c>
      <c r="BE43" s="211" t="s">
        <v>100</v>
      </c>
      <c r="BF43" s="211" t="s">
        <v>100</v>
      </c>
      <c r="BG43" s="211" t="s">
        <v>100</v>
      </c>
      <c r="BH43" s="211" t="s">
        <v>100</v>
      </c>
      <c r="BI43" s="211" t="s">
        <v>100</v>
      </c>
      <c r="BJ43" s="211" t="s">
        <v>100</v>
      </c>
      <c r="BK43" s="211" t="s">
        <v>100</v>
      </c>
      <c r="BL43" s="211" t="s">
        <v>100</v>
      </c>
      <c r="BM43" s="211" t="s">
        <v>100</v>
      </c>
      <c r="BN43" s="211" t="s">
        <v>100</v>
      </c>
      <c r="BO43" s="211" t="s">
        <v>100</v>
      </c>
      <c r="BP43" s="211" t="s">
        <v>100</v>
      </c>
      <c r="BQ43" s="211" t="s">
        <v>100</v>
      </c>
      <c r="BR43" s="211" t="s">
        <v>100</v>
      </c>
      <c r="BS43" s="211" t="s">
        <v>100</v>
      </c>
      <c r="BT43" s="211" t="s">
        <v>100</v>
      </c>
      <c r="BU43" s="211" t="s">
        <v>100</v>
      </c>
      <c r="BV43" s="211" t="s">
        <v>100</v>
      </c>
      <c r="BW43" s="211" t="s">
        <v>100</v>
      </c>
      <c r="BX43" s="211" t="s">
        <v>100</v>
      </c>
      <c r="BY43" s="211" t="s">
        <v>100</v>
      </c>
      <c r="BZ43" s="211" t="s">
        <v>100</v>
      </c>
      <c r="CA43" s="211" t="s">
        <v>100</v>
      </c>
      <c r="CB43" s="211" t="s">
        <v>100</v>
      </c>
      <c r="CC43" s="211" t="s">
        <v>100</v>
      </c>
      <c r="CD43" s="211" t="s">
        <v>100</v>
      </c>
      <c r="CE43" s="211" t="s">
        <v>100</v>
      </c>
      <c r="CF43" s="211" t="s">
        <v>100</v>
      </c>
      <c r="CG43" s="211" t="s">
        <v>100</v>
      </c>
      <c r="CH43" s="211" t="s">
        <v>100</v>
      </c>
      <c r="CI43" s="211" t="s">
        <v>100</v>
      </c>
      <c r="CJ43" s="211" t="s">
        <v>100</v>
      </c>
      <c r="CK43" s="211" t="s">
        <v>100</v>
      </c>
      <c r="CL43" s="211" t="s">
        <v>100</v>
      </c>
      <c r="CM43" s="211" t="s">
        <v>100</v>
      </c>
      <c r="CN43" s="211" t="s">
        <v>100</v>
      </c>
      <c r="CO43" s="211" t="s">
        <v>100</v>
      </c>
      <c r="CP43" s="211" t="s">
        <v>100</v>
      </c>
      <c r="CQ43" s="211" t="s">
        <v>100</v>
      </c>
      <c r="CR43" s="211" t="s">
        <v>100</v>
      </c>
      <c r="CS43" s="211" t="s">
        <v>100</v>
      </c>
      <c r="CT43" s="211" t="s">
        <v>100</v>
      </c>
      <c r="CU43" s="211" t="s">
        <v>100</v>
      </c>
      <c r="CV43" s="211" t="s">
        <v>100</v>
      </c>
      <c r="CW43" s="211" t="s">
        <v>100</v>
      </c>
      <c r="CX43" s="211" t="s">
        <v>100</v>
      </c>
      <c r="CY43" s="211" t="s">
        <v>100</v>
      </c>
      <c r="CZ43" s="211" t="s">
        <v>100</v>
      </c>
    </row>
    <row r="44" spans="1:104" x14ac:dyDescent="0.2">
      <c r="A44" s="16" t="s">
        <v>603</v>
      </c>
      <c r="B44" s="9" t="s">
        <v>180</v>
      </c>
      <c r="C44" s="15" t="s">
        <v>253</v>
      </c>
      <c r="D44" s="15" t="s">
        <v>2</v>
      </c>
      <c r="E44" s="86" t="s">
        <v>178</v>
      </c>
      <c r="F44" s="63" t="s">
        <v>178</v>
      </c>
      <c r="G44" s="63" t="s">
        <v>178</v>
      </c>
      <c r="H44" s="63" t="s">
        <v>178</v>
      </c>
      <c r="I44" s="63" t="s">
        <v>178</v>
      </c>
      <c r="J44" s="63" t="s">
        <v>178</v>
      </c>
      <c r="K44" s="63" t="s">
        <v>178</v>
      </c>
      <c r="L44" s="63" t="s">
        <v>178</v>
      </c>
      <c r="M44" s="63" t="s">
        <v>178</v>
      </c>
      <c r="N44" s="63" t="s">
        <v>178</v>
      </c>
      <c r="O44" s="63" t="s">
        <v>178</v>
      </c>
      <c r="P44" s="63" t="s">
        <v>178</v>
      </c>
      <c r="Q44" s="63" t="s">
        <v>178</v>
      </c>
      <c r="R44" s="63" t="s">
        <v>178</v>
      </c>
      <c r="S44" s="63" t="s">
        <v>178</v>
      </c>
      <c r="T44" s="63" t="s">
        <v>178</v>
      </c>
      <c r="U44" s="63" t="s">
        <v>178</v>
      </c>
      <c r="V44" s="63" t="s">
        <v>178</v>
      </c>
      <c r="W44" s="63" t="s">
        <v>178</v>
      </c>
      <c r="X44" s="63" t="s">
        <v>178</v>
      </c>
      <c r="Y44" s="63" t="s">
        <v>178</v>
      </c>
      <c r="Z44" s="63" t="s">
        <v>178</v>
      </c>
      <c r="AA44" s="63" t="s">
        <v>178</v>
      </c>
      <c r="AB44" s="63" t="s">
        <v>178</v>
      </c>
      <c r="AC44" s="63" t="s">
        <v>178</v>
      </c>
      <c r="AD44" s="63" t="s">
        <v>178</v>
      </c>
      <c r="AE44" s="63" t="s">
        <v>178</v>
      </c>
      <c r="AF44" s="63" t="s">
        <v>178</v>
      </c>
      <c r="AG44" s="63" t="s">
        <v>178</v>
      </c>
      <c r="AH44" s="63" t="s">
        <v>178</v>
      </c>
      <c r="AI44" s="63" t="s">
        <v>178</v>
      </c>
      <c r="AJ44" s="63" t="s">
        <v>178</v>
      </c>
      <c r="AK44" s="63" t="s">
        <v>178</v>
      </c>
      <c r="AL44" s="63" t="s">
        <v>178</v>
      </c>
      <c r="AM44" s="63" t="s">
        <v>178</v>
      </c>
      <c r="AN44" s="63" t="s">
        <v>178</v>
      </c>
      <c r="AO44" s="63" t="s">
        <v>178</v>
      </c>
      <c r="AP44" s="63" t="s">
        <v>178</v>
      </c>
      <c r="AQ44" s="63" t="s">
        <v>178</v>
      </c>
      <c r="AR44" s="63" t="s">
        <v>178</v>
      </c>
      <c r="AS44" s="63" t="s">
        <v>178</v>
      </c>
      <c r="AT44" s="63" t="s">
        <v>178</v>
      </c>
      <c r="AU44" s="63" t="s">
        <v>178</v>
      </c>
      <c r="AV44" s="63" t="s">
        <v>178</v>
      </c>
      <c r="AW44" s="63" t="s">
        <v>178</v>
      </c>
      <c r="AX44" s="63" t="s">
        <v>178</v>
      </c>
      <c r="AY44" s="63" t="s">
        <v>178</v>
      </c>
      <c r="AZ44" s="63" t="s">
        <v>178</v>
      </c>
      <c r="BA44" s="63" t="s">
        <v>178</v>
      </c>
      <c r="BB44" s="63" t="s">
        <v>178</v>
      </c>
      <c r="BC44" s="63" t="s">
        <v>178</v>
      </c>
      <c r="BD44" s="63" t="s">
        <v>178</v>
      </c>
      <c r="BE44" s="63" t="s">
        <v>178</v>
      </c>
      <c r="BF44" s="63" t="s">
        <v>178</v>
      </c>
      <c r="BG44" s="63" t="s">
        <v>178</v>
      </c>
      <c r="BH44" s="63" t="s">
        <v>178</v>
      </c>
      <c r="BI44" s="63" t="s">
        <v>178</v>
      </c>
      <c r="BJ44" s="63" t="s">
        <v>178</v>
      </c>
      <c r="BK44" s="63" t="s">
        <v>178</v>
      </c>
      <c r="BL44" s="63" t="s">
        <v>178</v>
      </c>
      <c r="BM44" s="63" t="s">
        <v>178</v>
      </c>
      <c r="BN44" s="63" t="s">
        <v>178</v>
      </c>
      <c r="BO44" s="63" t="s">
        <v>178</v>
      </c>
      <c r="BP44" s="63" t="s">
        <v>178</v>
      </c>
      <c r="BQ44" s="63" t="s">
        <v>178</v>
      </c>
      <c r="BR44" s="63" t="s">
        <v>178</v>
      </c>
      <c r="BS44" s="63" t="s">
        <v>178</v>
      </c>
      <c r="BT44" s="63" t="s">
        <v>178</v>
      </c>
      <c r="BU44" s="63" t="s">
        <v>178</v>
      </c>
      <c r="BV44" s="63" t="s">
        <v>178</v>
      </c>
      <c r="BW44" s="63" t="s">
        <v>178</v>
      </c>
      <c r="BX44" s="63" t="s">
        <v>178</v>
      </c>
      <c r="BY44" s="63" t="s">
        <v>178</v>
      </c>
      <c r="BZ44" s="63" t="s">
        <v>178</v>
      </c>
      <c r="CA44" s="63" t="s">
        <v>178</v>
      </c>
      <c r="CB44" s="63" t="s">
        <v>178</v>
      </c>
      <c r="CC44" s="63" t="s">
        <v>178</v>
      </c>
      <c r="CD44" s="63" t="s">
        <v>178</v>
      </c>
      <c r="CE44" s="63" t="s">
        <v>178</v>
      </c>
      <c r="CF44" s="63" t="s">
        <v>178</v>
      </c>
      <c r="CG44" s="63" t="s">
        <v>178</v>
      </c>
      <c r="CH44" s="63" t="s">
        <v>178</v>
      </c>
      <c r="CI44" s="63" t="s">
        <v>178</v>
      </c>
      <c r="CJ44" s="63" t="s">
        <v>178</v>
      </c>
      <c r="CK44" s="63" t="s">
        <v>178</v>
      </c>
      <c r="CL44" s="63" t="s">
        <v>178</v>
      </c>
      <c r="CM44" s="63" t="s">
        <v>178</v>
      </c>
      <c r="CN44" s="63" t="s">
        <v>178</v>
      </c>
      <c r="CO44" s="63" t="s">
        <v>178</v>
      </c>
      <c r="CP44" s="63" t="s">
        <v>178</v>
      </c>
      <c r="CQ44" s="63" t="s">
        <v>178</v>
      </c>
      <c r="CR44" s="63" t="s">
        <v>178</v>
      </c>
      <c r="CS44" s="63" t="s">
        <v>178</v>
      </c>
      <c r="CT44" s="63" t="s">
        <v>178</v>
      </c>
      <c r="CU44" s="63" t="s">
        <v>178</v>
      </c>
      <c r="CV44" s="63" t="s">
        <v>178</v>
      </c>
      <c r="CW44" s="63" t="s">
        <v>178</v>
      </c>
      <c r="CX44" s="63" t="s">
        <v>178</v>
      </c>
      <c r="CY44" s="63" t="s">
        <v>178</v>
      </c>
      <c r="CZ44" s="63" t="s">
        <v>178</v>
      </c>
    </row>
    <row r="45" spans="1:104" x14ac:dyDescent="0.2">
      <c r="A45" s="16" t="s">
        <v>604</v>
      </c>
      <c r="B45" s="9" t="s">
        <v>181</v>
      </c>
      <c r="C45" s="15" t="s">
        <v>253</v>
      </c>
      <c r="D45" s="15" t="s">
        <v>2</v>
      </c>
      <c r="E45" s="86" t="s">
        <v>178</v>
      </c>
      <c r="F45" s="63" t="s">
        <v>178</v>
      </c>
      <c r="G45" s="63" t="s">
        <v>178</v>
      </c>
      <c r="H45" s="63" t="s">
        <v>178</v>
      </c>
      <c r="I45" s="63" t="s">
        <v>178</v>
      </c>
      <c r="J45" s="63" t="s">
        <v>178</v>
      </c>
      <c r="K45" s="63" t="s">
        <v>178</v>
      </c>
      <c r="L45" s="63" t="s">
        <v>178</v>
      </c>
      <c r="M45" s="63" t="s">
        <v>178</v>
      </c>
      <c r="N45" s="63" t="s">
        <v>178</v>
      </c>
      <c r="O45" s="63" t="s">
        <v>178</v>
      </c>
      <c r="P45" s="63" t="s">
        <v>178</v>
      </c>
      <c r="Q45" s="63" t="s">
        <v>178</v>
      </c>
      <c r="R45" s="63" t="s">
        <v>178</v>
      </c>
      <c r="S45" s="63" t="s">
        <v>178</v>
      </c>
      <c r="T45" s="63" t="s">
        <v>178</v>
      </c>
      <c r="U45" s="63" t="s">
        <v>178</v>
      </c>
      <c r="V45" s="63" t="s">
        <v>178</v>
      </c>
      <c r="W45" s="63" t="s">
        <v>178</v>
      </c>
      <c r="X45" s="63" t="s">
        <v>178</v>
      </c>
      <c r="Y45" s="63" t="s">
        <v>178</v>
      </c>
      <c r="Z45" s="63" t="s">
        <v>178</v>
      </c>
      <c r="AA45" s="63" t="s">
        <v>178</v>
      </c>
      <c r="AB45" s="63" t="s">
        <v>178</v>
      </c>
      <c r="AC45" s="63" t="s">
        <v>178</v>
      </c>
      <c r="AD45" s="63" t="s">
        <v>178</v>
      </c>
      <c r="AE45" s="63" t="s">
        <v>178</v>
      </c>
      <c r="AF45" s="63" t="s">
        <v>178</v>
      </c>
      <c r="AG45" s="63" t="s">
        <v>178</v>
      </c>
      <c r="AH45" s="63" t="s">
        <v>178</v>
      </c>
      <c r="AI45" s="63" t="s">
        <v>178</v>
      </c>
      <c r="AJ45" s="63" t="s">
        <v>178</v>
      </c>
      <c r="AK45" s="63" t="s">
        <v>178</v>
      </c>
      <c r="AL45" s="63" t="s">
        <v>178</v>
      </c>
      <c r="AM45" s="63" t="s">
        <v>178</v>
      </c>
      <c r="AN45" s="63" t="s">
        <v>178</v>
      </c>
      <c r="AO45" s="63" t="s">
        <v>178</v>
      </c>
      <c r="AP45" s="63" t="s">
        <v>178</v>
      </c>
      <c r="AQ45" s="63" t="s">
        <v>178</v>
      </c>
      <c r="AR45" s="63" t="s">
        <v>178</v>
      </c>
      <c r="AS45" s="63" t="s">
        <v>178</v>
      </c>
      <c r="AT45" s="63" t="s">
        <v>178</v>
      </c>
      <c r="AU45" s="63" t="s">
        <v>178</v>
      </c>
      <c r="AV45" s="63" t="s">
        <v>178</v>
      </c>
      <c r="AW45" s="63" t="s">
        <v>178</v>
      </c>
      <c r="AX45" s="63" t="s">
        <v>178</v>
      </c>
      <c r="AY45" s="63" t="s">
        <v>178</v>
      </c>
      <c r="AZ45" s="63" t="s">
        <v>178</v>
      </c>
      <c r="BA45" s="63" t="s">
        <v>178</v>
      </c>
      <c r="BB45" s="63" t="s">
        <v>178</v>
      </c>
      <c r="BC45" s="63" t="s">
        <v>178</v>
      </c>
      <c r="BD45" s="63" t="s">
        <v>178</v>
      </c>
      <c r="BE45" s="63" t="s">
        <v>178</v>
      </c>
      <c r="BF45" s="63" t="s">
        <v>178</v>
      </c>
      <c r="BG45" s="63" t="s">
        <v>178</v>
      </c>
      <c r="BH45" s="63" t="s">
        <v>178</v>
      </c>
      <c r="BI45" s="63" t="s">
        <v>178</v>
      </c>
      <c r="BJ45" s="63" t="s">
        <v>178</v>
      </c>
      <c r="BK45" s="63" t="s">
        <v>178</v>
      </c>
      <c r="BL45" s="63" t="s">
        <v>178</v>
      </c>
      <c r="BM45" s="63" t="s">
        <v>178</v>
      </c>
      <c r="BN45" s="63" t="s">
        <v>178</v>
      </c>
      <c r="BO45" s="63" t="s">
        <v>178</v>
      </c>
      <c r="BP45" s="63" t="s">
        <v>178</v>
      </c>
      <c r="BQ45" s="63" t="s">
        <v>178</v>
      </c>
      <c r="BR45" s="63" t="s">
        <v>178</v>
      </c>
      <c r="BS45" s="63" t="s">
        <v>178</v>
      </c>
      <c r="BT45" s="63" t="s">
        <v>178</v>
      </c>
      <c r="BU45" s="63" t="s">
        <v>178</v>
      </c>
      <c r="BV45" s="63" t="s">
        <v>178</v>
      </c>
      <c r="BW45" s="63" t="s">
        <v>178</v>
      </c>
      <c r="BX45" s="63" t="s">
        <v>178</v>
      </c>
      <c r="BY45" s="63" t="s">
        <v>178</v>
      </c>
      <c r="BZ45" s="63" t="s">
        <v>178</v>
      </c>
      <c r="CA45" s="63" t="s">
        <v>178</v>
      </c>
      <c r="CB45" s="63" t="s">
        <v>178</v>
      </c>
      <c r="CC45" s="63" t="s">
        <v>178</v>
      </c>
      <c r="CD45" s="63" t="s">
        <v>178</v>
      </c>
      <c r="CE45" s="63" t="s">
        <v>178</v>
      </c>
      <c r="CF45" s="63" t="s">
        <v>178</v>
      </c>
      <c r="CG45" s="63" t="s">
        <v>178</v>
      </c>
      <c r="CH45" s="63" t="s">
        <v>178</v>
      </c>
      <c r="CI45" s="63" t="s">
        <v>178</v>
      </c>
      <c r="CJ45" s="63" t="s">
        <v>178</v>
      </c>
      <c r="CK45" s="63" t="s">
        <v>178</v>
      </c>
      <c r="CL45" s="63" t="s">
        <v>178</v>
      </c>
      <c r="CM45" s="63" t="s">
        <v>178</v>
      </c>
      <c r="CN45" s="63" t="s">
        <v>178</v>
      </c>
      <c r="CO45" s="63" t="s">
        <v>178</v>
      </c>
      <c r="CP45" s="63" t="s">
        <v>178</v>
      </c>
      <c r="CQ45" s="63" t="s">
        <v>178</v>
      </c>
      <c r="CR45" s="63" t="s">
        <v>178</v>
      </c>
      <c r="CS45" s="63" t="s">
        <v>178</v>
      </c>
      <c r="CT45" s="63" t="s">
        <v>178</v>
      </c>
      <c r="CU45" s="63" t="s">
        <v>178</v>
      </c>
      <c r="CV45" s="63" t="s">
        <v>178</v>
      </c>
      <c r="CW45" s="63" t="s">
        <v>178</v>
      </c>
      <c r="CX45" s="63" t="s">
        <v>178</v>
      </c>
      <c r="CY45" s="63" t="s">
        <v>178</v>
      </c>
      <c r="CZ45" s="63" t="s">
        <v>178</v>
      </c>
    </row>
    <row r="46" spans="1:104" x14ac:dyDescent="0.2">
      <c r="A46" s="16" t="s">
        <v>596</v>
      </c>
      <c r="B46" s="9" t="s">
        <v>182</v>
      </c>
      <c r="C46" s="15" t="s">
        <v>253</v>
      </c>
      <c r="D46" s="15" t="s">
        <v>2</v>
      </c>
      <c r="E46" s="86" t="s">
        <v>178</v>
      </c>
      <c r="F46" s="63" t="s">
        <v>178</v>
      </c>
      <c r="G46" s="63" t="s">
        <v>178</v>
      </c>
      <c r="H46" s="63" t="s">
        <v>178</v>
      </c>
      <c r="I46" s="63" t="s">
        <v>178</v>
      </c>
      <c r="J46" s="63" t="s">
        <v>178</v>
      </c>
      <c r="K46" s="63" t="s">
        <v>178</v>
      </c>
      <c r="L46" s="63" t="s">
        <v>178</v>
      </c>
      <c r="M46" s="63" t="s">
        <v>178</v>
      </c>
      <c r="N46" s="63" t="s">
        <v>178</v>
      </c>
      <c r="O46" s="63" t="s">
        <v>178</v>
      </c>
      <c r="P46" s="63" t="s">
        <v>178</v>
      </c>
      <c r="Q46" s="63" t="s">
        <v>178</v>
      </c>
      <c r="R46" s="63" t="s">
        <v>178</v>
      </c>
      <c r="S46" s="63" t="s">
        <v>178</v>
      </c>
      <c r="T46" s="63" t="s">
        <v>178</v>
      </c>
      <c r="U46" s="63" t="s">
        <v>178</v>
      </c>
      <c r="V46" s="63" t="s">
        <v>178</v>
      </c>
      <c r="W46" s="63" t="s">
        <v>178</v>
      </c>
      <c r="X46" s="63" t="s">
        <v>178</v>
      </c>
      <c r="Y46" s="63" t="s">
        <v>178</v>
      </c>
      <c r="Z46" s="63" t="s">
        <v>178</v>
      </c>
      <c r="AA46" s="63" t="s">
        <v>178</v>
      </c>
      <c r="AB46" s="63" t="s">
        <v>178</v>
      </c>
      <c r="AC46" s="63" t="s">
        <v>178</v>
      </c>
      <c r="AD46" s="63" t="s">
        <v>178</v>
      </c>
      <c r="AE46" s="63" t="s">
        <v>178</v>
      </c>
      <c r="AF46" s="63" t="s">
        <v>178</v>
      </c>
      <c r="AG46" s="63" t="s">
        <v>178</v>
      </c>
      <c r="AH46" s="63" t="s">
        <v>178</v>
      </c>
      <c r="AI46" s="63" t="s">
        <v>178</v>
      </c>
      <c r="AJ46" s="63" t="s">
        <v>178</v>
      </c>
      <c r="AK46" s="63" t="s">
        <v>178</v>
      </c>
      <c r="AL46" s="63" t="s">
        <v>178</v>
      </c>
      <c r="AM46" s="63" t="s">
        <v>178</v>
      </c>
      <c r="AN46" s="63" t="s">
        <v>178</v>
      </c>
      <c r="AO46" s="63" t="s">
        <v>178</v>
      </c>
      <c r="AP46" s="63" t="s">
        <v>178</v>
      </c>
      <c r="AQ46" s="63" t="s">
        <v>178</v>
      </c>
      <c r="AR46" s="63" t="s">
        <v>178</v>
      </c>
      <c r="AS46" s="63" t="s">
        <v>178</v>
      </c>
      <c r="AT46" s="63" t="s">
        <v>178</v>
      </c>
      <c r="AU46" s="63" t="s">
        <v>178</v>
      </c>
      <c r="AV46" s="63" t="s">
        <v>178</v>
      </c>
      <c r="AW46" s="63" t="s">
        <v>178</v>
      </c>
      <c r="AX46" s="63" t="s">
        <v>178</v>
      </c>
      <c r="AY46" s="63" t="s">
        <v>178</v>
      </c>
      <c r="AZ46" s="63" t="s">
        <v>178</v>
      </c>
      <c r="BA46" s="63" t="s">
        <v>178</v>
      </c>
      <c r="BB46" s="63" t="s">
        <v>178</v>
      </c>
      <c r="BC46" s="63" t="s">
        <v>178</v>
      </c>
      <c r="BD46" s="63" t="s">
        <v>178</v>
      </c>
      <c r="BE46" s="63" t="s">
        <v>178</v>
      </c>
      <c r="BF46" s="63" t="s">
        <v>178</v>
      </c>
      <c r="BG46" s="63" t="s">
        <v>178</v>
      </c>
      <c r="BH46" s="63" t="s">
        <v>178</v>
      </c>
      <c r="BI46" s="63" t="s">
        <v>178</v>
      </c>
      <c r="BJ46" s="63" t="s">
        <v>178</v>
      </c>
      <c r="BK46" s="63" t="s">
        <v>178</v>
      </c>
      <c r="BL46" s="63" t="s">
        <v>178</v>
      </c>
      <c r="BM46" s="63" t="s">
        <v>178</v>
      </c>
      <c r="BN46" s="63" t="s">
        <v>178</v>
      </c>
      <c r="BO46" s="63" t="s">
        <v>178</v>
      </c>
      <c r="BP46" s="63" t="s">
        <v>178</v>
      </c>
      <c r="BQ46" s="63" t="s">
        <v>178</v>
      </c>
      <c r="BR46" s="63" t="s">
        <v>178</v>
      </c>
      <c r="BS46" s="63" t="s">
        <v>178</v>
      </c>
      <c r="BT46" s="63" t="s">
        <v>178</v>
      </c>
      <c r="BU46" s="63" t="s">
        <v>178</v>
      </c>
      <c r="BV46" s="63" t="s">
        <v>178</v>
      </c>
      <c r="BW46" s="63" t="s">
        <v>178</v>
      </c>
      <c r="BX46" s="63" t="s">
        <v>178</v>
      </c>
      <c r="BY46" s="63" t="s">
        <v>178</v>
      </c>
      <c r="BZ46" s="63" t="s">
        <v>178</v>
      </c>
      <c r="CA46" s="63" t="s">
        <v>178</v>
      </c>
      <c r="CB46" s="63" t="s">
        <v>178</v>
      </c>
      <c r="CC46" s="63" t="s">
        <v>178</v>
      </c>
      <c r="CD46" s="63" t="s">
        <v>178</v>
      </c>
      <c r="CE46" s="63" t="s">
        <v>178</v>
      </c>
      <c r="CF46" s="63" t="s">
        <v>178</v>
      </c>
      <c r="CG46" s="63" t="s">
        <v>178</v>
      </c>
      <c r="CH46" s="63" t="s">
        <v>178</v>
      </c>
      <c r="CI46" s="63" t="s">
        <v>178</v>
      </c>
      <c r="CJ46" s="63" t="s">
        <v>178</v>
      </c>
      <c r="CK46" s="63" t="s">
        <v>178</v>
      </c>
      <c r="CL46" s="63" t="s">
        <v>178</v>
      </c>
      <c r="CM46" s="63" t="s">
        <v>178</v>
      </c>
      <c r="CN46" s="63" t="s">
        <v>178</v>
      </c>
      <c r="CO46" s="63" t="s">
        <v>178</v>
      </c>
      <c r="CP46" s="63" t="s">
        <v>178</v>
      </c>
      <c r="CQ46" s="63" t="s">
        <v>178</v>
      </c>
      <c r="CR46" s="63" t="s">
        <v>178</v>
      </c>
      <c r="CS46" s="63" t="s">
        <v>178</v>
      </c>
      <c r="CT46" s="63" t="s">
        <v>178</v>
      </c>
      <c r="CU46" s="63" t="s">
        <v>178</v>
      </c>
      <c r="CV46" s="63" t="s">
        <v>178</v>
      </c>
      <c r="CW46" s="63" t="s">
        <v>178</v>
      </c>
      <c r="CX46" s="63" t="s">
        <v>178</v>
      </c>
      <c r="CY46" s="63" t="s">
        <v>178</v>
      </c>
      <c r="CZ46" s="63" t="s">
        <v>178</v>
      </c>
    </row>
    <row r="47" spans="1:104" x14ac:dyDescent="0.2">
      <c r="A47" s="16" t="s">
        <v>605</v>
      </c>
      <c r="B47" s="9" t="s">
        <v>183</v>
      </c>
      <c r="C47" s="15" t="s">
        <v>253</v>
      </c>
      <c r="D47" s="15" t="s">
        <v>2</v>
      </c>
      <c r="E47" s="86" t="s">
        <v>178</v>
      </c>
      <c r="F47" s="63" t="s">
        <v>178</v>
      </c>
      <c r="G47" s="63" t="s">
        <v>178</v>
      </c>
      <c r="H47" s="63" t="s">
        <v>178</v>
      </c>
      <c r="I47" s="63" t="s">
        <v>178</v>
      </c>
      <c r="J47" s="63" t="s">
        <v>178</v>
      </c>
      <c r="K47" s="63" t="s">
        <v>178</v>
      </c>
      <c r="L47" s="63" t="s">
        <v>178</v>
      </c>
      <c r="M47" s="63" t="s">
        <v>178</v>
      </c>
      <c r="N47" s="63" t="s">
        <v>178</v>
      </c>
      <c r="O47" s="63" t="s">
        <v>178</v>
      </c>
      <c r="P47" s="63" t="s">
        <v>178</v>
      </c>
      <c r="Q47" s="63" t="s">
        <v>178</v>
      </c>
      <c r="R47" s="63" t="s">
        <v>178</v>
      </c>
      <c r="S47" s="63" t="s">
        <v>178</v>
      </c>
      <c r="T47" s="63" t="s">
        <v>178</v>
      </c>
      <c r="U47" s="63" t="s">
        <v>178</v>
      </c>
      <c r="V47" s="63" t="s">
        <v>178</v>
      </c>
      <c r="W47" s="63" t="s">
        <v>178</v>
      </c>
      <c r="X47" s="63" t="s">
        <v>178</v>
      </c>
      <c r="Y47" s="63" t="s">
        <v>178</v>
      </c>
      <c r="Z47" s="63" t="s">
        <v>178</v>
      </c>
      <c r="AA47" s="63" t="s">
        <v>178</v>
      </c>
      <c r="AB47" s="63" t="s">
        <v>178</v>
      </c>
      <c r="AC47" s="63" t="s">
        <v>178</v>
      </c>
      <c r="AD47" s="63" t="s">
        <v>178</v>
      </c>
      <c r="AE47" s="63" t="s">
        <v>178</v>
      </c>
      <c r="AF47" s="63" t="s">
        <v>178</v>
      </c>
      <c r="AG47" s="63" t="s">
        <v>178</v>
      </c>
      <c r="AH47" s="63" t="s">
        <v>178</v>
      </c>
      <c r="AI47" s="63" t="s">
        <v>178</v>
      </c>
      <c r="AJ47" s="63" t="s">
        <v>178</v>
      </c>
      <c r="AK47" s="63" t="s">
        <v>178</v>
      </c>
      <c r="AL47" s="63" t="s">
        <v>178</v>
      </c>
      <c r="AM47" s="63" t="s">
        <v>178</v>
      </c>
      <c r="AN47" s="63" t="s">
        <v>178</v>
      </c>
      <c r="AO47" s="63" t="s">
        <v>178</v>
      </c>
      <c r="AP47" s="63" t="s">
        <v>178</v>
      </c>
      <c r="AQ47" s="63" t="s">
        <v>178</v>
      </c>
      <c r="AR47" s="63" t="s">
        <v>178</v>
      </c>
      <c r="AS47" s="63" t="s">
        <v>178</v>
      </c>
      <c r="AT47" s="63" t="s">
        <v>178</v>
      </c>
      <c r="AU47" s="63" t="s">
        <v>178</v>
      </c>
      <c r="AV47" s="63" t="s">
        <v>178</v>
      </c>
      <c r="AW47" s="63" t="s">
        <v>178</v>
      </c>
      <c r="AX47" s="63" t="s">
        <v>178</v>
      </c>
      <c r="AY47" s="63" t="s">
        <v>178</v>
      </c>
      <c r="AZ47" s="63" t="s">
        <v>178</v>
      </c>
      <c r="BA47" s="63" t="s">
        <v>178</v>
      </c>
      <c r="BB47" s="63" t="s">
        <v>178</v>
      </c>
      <c r="BC47" s="63" t="s">
        <v>178</v>
      </c>
      <c r="BD47" s="63" t="s">
        <v>178</v>
      </c>
      <c r="BE47" s="63" t="s">
        <v>178</v>
      </c>
      <c r="BF47" s="63" t="s">
        <v>178</v>
      </c>
      <c r="BG47" s="63" t="s">
        <v>178</v>
      </c>
      <c r="BH47" s="63" t="s">
        <v>178</v>
      </c>
      <c r="BI47" s="63" t="s">
        <v>178</v>
      </c>
      <c r="BJ47" s="63" t="s">
        <v>178</v>
      </c>
      <c r="BK47" s="63" t="s">
        <v>178</v>
      </c>
      <c r="BL47" s="63" t="s">
        <v>178</v>
      </c>
      <c r="BM47" s="63" t="s">
        <v>178</v>
      </c>
      <c r="BN47" s="63" t="s">
        <v>178</v>
      </c>
      <c r="BO47" s="63" t="s">
        <v>178</v>
      </c>
      <c r="BP47" s="63" t="s">
        <v>178</v>
      </c>
      <c r="BQ47" s="63" t="s">
        <v>178</v>
      </c>
      <c r="BR47" s="63" t="s">
        <v>178</v>
      </c>
      <c r="BS47" s="63" t="s">
        <v>178</v>
      </c>
      <c r="BT47" s="63" t="s">
        <v>178</v>
      </c>
      <c r="BU47" s="63" t="s">
        <v>178</v>
      </c>
      <c r="BV47" s="63" t="s">
        <v>178</v>
      </c>
      <c r="BW47" s="63" t="s">
        <v>178</v>
      </c>
      <c r="BX47" s="63" t="s">
        <v>178</v>
      </c>
      <c r="BY47" s="63" t="s">
        <v>178</v>
      </c>
      <c r="BZ47" s="63" t="s">
        <v>178</v>
      </c>
      <c r="CA47" s="63" t="s">
        <v>178</v>
      </c>
      <c r="CB47" s="63" t="s">
        <v>178</v>
      </c>
      <c r="CC47" s="63" t="s">
        <v>178</v>
      </c>
      <c r="CD47" s="63" t="s">
        <v>178</v>
      </c>
      <c r="CE47" s="63" t="s">
        <v>178</v>
      </c>
      <c r="CF47" s="63" t="s">
        <v>178</v>
      </c>
      <c r="CG47" s="63" t="s">
        <v>178</v>
      </c>
      <c r="CH47" s="63" t="s">
        <v>178</v>
      </c>
      <c r="CI47" s="63" t="s">
        <v>178</v>
      </c>
      <c r="CJ47" s="63" t="s">
        <v>178</v>
      </c>
      <c r="CK47" s="63" t="s">
        <v>178</v>
      </c>
      <c r="CL47" s="63" t="s">
        <v>178</v>
      </c>
      <c r="CM47" s="63" t="s">
        <v>178</v>
      </c>
      <c r="CN47" s="63" t="s">
        <v>178</v>
      </c>
      <c r="CO47" s="63" t="s">
        <v>178</v>
      </c>
      <c r="CP47" s="63" t="s">
        <v>178</v>
      </c>
      <c r="CQ47" s="63" t="s">
        <v>178</v>
      </c>
      <c r="CR47" s="63" t="s">
        <v>178</v>
      </c>
      <c r="CS47" s="63" t="s">
        <v>178</v>
      </c>
      <c r="CT47" s="63" t="s">
        <v>178</v>
      </c>
      <c r="CU47" s="63" t="s">
        <v>178</v>
      </c>
      <c r="CV47" s="63" t="s">
        <v>178</v>
      </c>
      <c r="CW47" s="63" t="s">
        <v>178</v>
      </c>
      <c r="CX47" s="63" t="s">
        <v>178</v>
      </c>
      <c r="CY47" s="63" t="s">
        <v>178</v>
      </c>
      <c r="CZ47" s="63" t="s">
        <v>178</v>
      </c>
    </row>
    <row r="48" spans="1:104" ht="28.5" x14ac:dyDescent="0.2">
      <c r="A48" s="16" t="s">
        <v>606</v>
      </c>
      <c r="B48" s="9" t="s">
        <v>184</v>
      </c>
      <c r="C48" s="15" t="s">
        <v>256</v>
      </c>
      <c r="D48" s="15" t="s">
        <v>2</v>
      </c>
      <c r="E48" s="86"/>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row>
    <row r="49" spans="1:104" ht="28.5" x14ac:dyDescent="0.2">
      <c r="A49" s="16" t="s">
        <v>607</v>
      </c>
      <c r="B49" s="9" t="s">
        <v>185</v>
      </c>
      <c r="C49" s="15" t="s">
        <v>254</v>
      </c>
      <c r="D49" s="15" t="s">
        <v>68</v>
      </c>
      <c r="E49" s="91"/>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row>
    <row r="50" spans="1:104" ht="106.5" hidden="1" customHeight="1" thickBot="1" x14ac:dyDescent="0.25">
      <c r="A50" s="26" t="s">
        <v>123</v>
      </c>
      <c r="B50" s="27" t="s">
        <v>122</v>
      </c>
      <c r="C50" s="27" t="s">
        <v>124</v>
      </c>
      <c r="D50" s="28" t="s">
        <v>68</v>
      </c>
      <c r="E50" s="212"/>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row>
    <row r="51" spans="1:104" ht="21" customHeight="1" x14ac:dyDescent="0.3">
      <c r="A51" s="66"/>
      <c r="B51" s="66" t="s">
        <v>678</v>
      </c>
      <c r="E51" s="71"/>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row>
    <row r="52" spans="1:104" ht="40.15" customHeight="1" x14ac:dyDescent="0.2">
      <c r="A52" s="234"/>
      <c r="B52" s="222" t="s">
        <v>278</v>
      </c>
      <c r="C52" s="15" t="s">
        <v>555</v>
      </c>
      <c r="D52" s="15" t="s">
        <v>243</v>
      </c>
      <c r="E52" s="210" t="s">
        <v>100</v>
      </c>
      <c r="F52" s="211" t="s">
        <v>100</v>
      </c>
      <c r="G52" s="211" t="s">
        <v>100</v>
      </c>
      <c r="H52" s="211" t="s">
        <v>100</v>
      </c>
      <c r="I52" s="211" t="s">
        <v>100</v>
      </c>
      <c r="J52" s="211" t="s">
        <v>100</v>
      </c>
      <c r="K52" s="211" t="s">
        <v>100</v>
      </c>
      <c r="L52" s="211" t="s">
        <v>100</v>
      </c>
      <c r="M52" s="211" t="s">
        <v>100</v>
      </c>
      <c r="N52" s="211" t="s">
        <v>100</v>
      </c>
      <c r="O52" s="211" t="s">
        <v>100</v>
      </c>
      <c r="P52" s="211" t="s">
        <v>100</v>
      </c>
      <c r="Q52" s="211" t="s">
        <v>100</v>
      </c>
      <c r="R52" s="211" t="s">
        <v>100</v>
      </c>
      <c r="S52" s="211" t="s">
        <v>100</v>
      </c>
      <c r="T52" s="211" t="s">
        <v>100</v>
      </c>
      <c r="U52" s="211" t="s">
        <v>100</v>
      </c>
      <c r="V52" s="211" t="s">
        <v>100</v>
      </c>
      <c r="W52" s="211" t="s">
        <v>100</v>
      </c>
      <c r="X52" s="211" t="s">
        <v>100</v>
      </c>
      <c r="Y52" s="211" t="s">
        <v>100</v>
      </c>
      <c r="Z52" s="211" t="s">
        <v>100</v>
      </c>
      <c r="AA52" s="211" t="s">
        <v>100</v>
      </c>
      <c r="AB52" s="211" t="s">
        <v>100</v>
      </c>
      <c r="AC52" s="211" t="s">
        <v>100</v>
      </c>
      <c r="AD52" s="211" t="s">
        <v>100</v>
      </c>
      <c r="AE52" s="211" t="s">
        <v>100</v>
      </c>
      <c r="AF52" s="211" t="s">
        <v>100</v>
      </c>
      <c r="AG52" s="211" t="s">
        <v>100</v>
      </c>
      <c r="AH52" s="211" t="s">
        <v>100</v>
      </c>
      <c r="AI52" s="211" t="s">
        <v>100</v>
      </c>
      <c r="AJ52" s="211" t="s">
        <v>100</v>
      </c>
      <c r="AK52" s="211" t="s">
        <v>100</v>
      </c>
      <c r="AL52" s="211" t="s">
        <v>100</v>
      </c>
      <c r="AM52" s="211" t="s">
        <v>100</v>
      </c>
      <c r="AN52" s="211" t="s">
        <v>100</v>
      </c>
      <c r="AO52" s="211" t="s">
        <v>100</v>
      </c>
      <c r="AP52" s="211" t="s">
        <v>100</v>
      </c>
      <c r="AQ52" s="211" t="s">
        <v>100</v>
      </c>
      <c r="AR52" s="211" t="s">
        <v>100</v>
      </c>
      <c r="AS52" s="211" t="s">
        <v>100</v>
      </c>
      <c r="AT52" s="211" t="s">
        <v>100</v>
      </c>
      <c r="AU52" s="211" t="s">
        <v>100</v>
      </c>
      <c r="AV52" s="211" t="s">
        <v>100</v>
      </c>
      <c r="AW52" s="211" t="s">
        <v>100</v>
      </c>
      <c r="AX52" s="211" t="s">
        <v>100</v>
      </c>
      <c r="AY52" s="211" t="s">
        <v>100</v>
      </c>
      <c r="AZ52" s="211" t="s">
        <v>100</v>
      </c>
      <c r="BA52" s="211" t="s">
        <v>100</v>
      </c>
      <c r="BB52" s="211" t="s">
        <v>100</v>
      </c>
      <c r="BC52" s="211" t="s">
        <v>100</v>
      </c>
      <c r="BD52" s="211" t="s">
        <v>100</v>
      </c>
      <c r="BE52" s="211" t="s">
        <v>100</v>
      </c>
      <c r="BF52" s="211" t="s">
        <v>100</v>
      </c>
      <c r="BG52" s="211" t="s">
        <v>100</v>
      </c>
      <c r="BH52" s="211" t="s">
        <v>100</v>
      </c>
      <c r="BI52" s="211" t="s">
        <v>100</v>
      </c>
      <c r="BJ52" s="211" t="s">
        <v>100</v>
      </c>
      <c r="BK52" s="211" t="s">
        <v>100</v>
      </c>
      <c r="BL52" s="211" t="s">
        <v>100</v>
      </c>
      <c r="BM52" s="211" t="s">
        <v>100</v>
      </c>
      <c r="BN52" s="211" t="s">
        <v>100</v>
      </c>
      <c r="BO52" s="211" t="s">
        <v>100</v>
      </c>
      <c r="BP52" s="211" t="s">
        <v>100</v>
      </c>
      <c r="BQ52" s="211" t="s">
        <v>100</v>
      </c>
      <c r="BR52" s="211" t="s">
        <v>100</v>
      </c>
      <c r="BS52" s="211" t="s">
        <v>100</v>
      </c>
      <c r="BT52" s="211" t="s">
        <v>100</v>
      </c>
      <c r="BU52" s="211" t="s">
        <v>100</v>
      </c>
      <c r="BV52" s="211" t="s">
        <v>100</v>
      </c>
      <c r="BW52" s="211" t="s">
        <v>100</v>
      </c>
      <c r="BX52" s="211" t="s">
        <v>100</v>
      </c>
      <c r="BY52" s="211" t="s">
        <v>100</v>
      </c>
      <c r="BZ52" s="211" t="s">
        <v>100</v>
      </c>
      <c r="CA52" s="211" t="s">
        <v>100</v>
      </c>
      <c r="CB52" s="211" t="s">
        <v>100</v>
      </c>
      <c r="CC52" s="211" t="s">
        <v>100</v>
      </c>
      <c r="CD52" s="211" t="s">
        <v>100</v>
      </c>
      <c r="CE52" s="211" t="s">
        <v>100</v>
      </c>
      <c r="CF52" s="211" t="s">
        <v>100</v>
      </c>
      <c r="CG52" s="211" t="s">
        <v>100</v>
      </c>
      <c r="CH52" s="211" t="s">
        <v>100</v>
      </c>
      <c r="CI52" s="211" t="s">
        <v>100</v>
      </c>
      <c r="CJ52" s="211" t="s">
        <v>100</v>
      </c>
      <c r="CK52" s="211" t="s">
        <v>100</v>
      </c>
      <c r="CL52" s="211" t="s">
        <v>100</v>
      </c>
      <c r="CM52" s="211" t="s">
        <v>100</v>
      </c>
      <c r="CN52" s="211" t="s">
        <v>100</v>
      </c>
      <c r="CO52" s="211" t="s">
        <v>100</v>
      </c>
      <c r="CP52" s="211" t="s">
        <v>100</v>
      </c>
      <c r="CQ52" s="211" t="s">
        <v>100</v>
      </c>
      <c r="CR52" s="211" t="s">
        <v>100</v>
      </c>
      <c r="CS52" s="211" t="s">
        <v>100</v>
      </c>
      <c r="CT52" s="211" t="s">
        <v>100</v>
      </c>
      <c r="CU52" s="211" t="s">
        <v>100</v>
      </c>
      <c r="CV52" s="211" t="s">
        <v>100</v>
      </c>
      <c r="CW52" s="211" t="s">
        <v>100</v>
      </c>
      <c r="CX52" s="211" t="s">
        <v>100</v>
      </c>
      <c r="CY52" s="211" t="s">
        <v>100</v>
      </c>
      <c r="CZ52" s="211" t="s">
        <v>100</v>
      </c>
    </row>
    <row r="53" spans="1:104" x14ac:dyDescent="0.2">
      <c r="A53" s="16" t="s">
        <v>608</v>
      </c>
      <c r="B53" s="9" t="s">
        <v>180</v>
      </c>
      <c r="C53" s="15" t="s">
        <v>253</v>
      </c>
      <c r="D53" s="15" t="s">
        <v>2</v>
      </c>
      <c r="E53" s="86" t="s">
        <v>178</v>
      </c>
      <c r="F53" s="63" t="s">
        <v>178</v>
      </c>
      <c r="G53" s="63" t="s">
        <v>178</v>
      </c>
      <c r="H53" s="63" t="s">
        <v>178</v>
      </c>
      <c r="I53" s="63" t="s">
        <v>178</v>
      </c>
      <c r="J53" s="63" t="s">
        <v>178</v>
      </c>
      <c r="K53" s="63" t="s">
        <v>178</v>
      </c>
      <c r="L53" s="63" t="s">
        <v>178</v>
      </c>
      <c r="M53" s="63" t="s">
        <v>178</v>
      </c>
      <c r="N53" s="63" t="s">
        <v>178</v>
      </c>
      <c r="O53" s="63" t="s">
        <v>178</v>
      </c>
      <c r="P53" s="63" t="s">
        <v>178</v>
      </c>
      <c r="Q53" s="63" t="s">
        <v>178</v>
      </c>
      <c r="R53" s="63" t="s">
        <v>178</v>
      </c>
      <c r="S53" s="63" t="s">
        <v>178</v>
      </c>
      <c r="T53" s="63" t="s">
        <v>178</v>
      </c>
      <c r="U53" s="63" t="s">
        <v>178</v>
      </c>
      <c r="V53" s="63" t="s">
        <v>178</v>
      </c>
      <c r="W53" s="63" t="s">
        <v>178</v>
      </c>
      <c r="X53" s="63" t="s">
        <v>178</v>
      </c>
      <c r="Y53" s="63" t="s">
        <v>178</v>
      </c>
      <c r="Z53" s="63" t="s">
        <v>178</v>
      </c>
      <c r="AA53" s="63" t="s">
        <v>178</v>
      </c>
      <c r="AB53" s="63" t="s">
        <v>178</v>
      </c>
      <c r="AC53" s="63" t="s">
        <v>178</v>
      </c>
      <c r="AD53" s="63" t="s">
        <v>178</v>
      </c>
      <c r="AE53" s="63" t="s">
        <v>178</v>
      </c>
      <c r="AF53" s="63" t="s">
        <v>178</v>
      </c>
      <c r="AG53" s="63" t="s">
        <v>178</v>
      </c>
      <c r="AH53" s="63" t="s">
        <v>178</v>
      </c>
      <c r="AI53" s="63" t="s">
        <v>178</v>
      </c>
      <c r="AJ53" s="63" t="s">
        <v>178</v>
      </c>
      <c r="AK53" s="63" t="s">
        <v>178</v>
      </c>
      <c r="AL53" s="63" t="s">
        <v>178</v>
      </c>
      <c r="AM53" s="63" t="s">
        <v>178</v>
      </c>
      <c r="AN53" s="63" t="s">
        <v>178</v>
      </c>
      <c r="AO53" s="63" t="s">
        <v>178</v>
      </c>
      <c r="AP53" s="63" t="s">
        <v>178</v>
      </c>
      <c r="AQ53" s="63" t="s">
        <v>178</v>
      </c>
      <c r="AR53" s="63" t="s">
        <v>178</v>
      </c>
      <c r="AS53" s="63" t="s">
        <v>178</v>
      </c>
      <c r="AT53" s="63" t="s">
        <v>178</v>
      </c>
      <c r="AU53" s="63" t="s">
        <v>178</v>
      </c>
      <c r="AV53" s="63" t="s">
        <v>178</v>
      </c>
      <c r="AW53" s="63" t="s">
        <v>178</v>
      </c>
      <c r="AX53" s="63" t="s">
        <v>178</v>
      </c>
      <c r="AY53" s="63" t="s">
        <v>178</v>
      </c>
      <c r="AZ53" s="63" t="s">
        <v>178</v>
      </c>
      <c r="BA53" s="63" t="s">
        <v>178</v>
      </c>
      <c r="BB53" s="63" t="s">
        <v>178</v>
      </c>
      <c r="BC53" s="63" t="s">
        <v>178</v>
      </c>
      <c r="BD53" s="63" t="s">
        <v>178</v>
      </c>
      <c r="BE53" s="63" t="s">
        <v>178</v>
      </c>
      <c r="BF53" s="63" t="s">
        <v>178</v>
      </c>
      <c r="BG53" s="63" t="s">
        <v>178</v>
      </c>
      <c r="BH53" s="63" t="s">
        <v>178</v>
      </c>
      <c r="BI53" s="63" t="s">
        <v>178</v>
      </c>
      <c r="BJ53" s="63" t="s">
        <v>178</v>
      </c>
      <c r="BK53" s="63" t="s">
        <v>178</v>
      </c>
      <c r="BL53" s="63" t="s">
        <v>178</v>
      </c>
      <c r="BM53" s="63" t="s">
        <v>178</v>
      </c>
      <c r="BN53" s="63" t="s">
        <v>178</v>
      </c>
      <c r="BO53" s="63" t="s">
        <v>178</v>
      </c>
      <c r="BP53" s="63" t="s">
        <v>178</v>
      </c>
      <c r="BQ53" s="63" t="s">
        <v>178</v>
      </c>
      <c r="BR53" s="63" t="s">
        <v>178</v>
      </c>
      <c r="BS53" s="63" t="s">
        <v>178</v>
      </c>
      <c r="BT53" s="63" t="s">
        <v>178</v>
      </c>
      <c r="BU53" s="63" t="s">
        <v>178</v>
      </c>
      <c r="BV53" s="63" t="s">
        <v>178</v>
      </c>
      <c r="BW53" s="63" t="s">
        <v>178</v>
      </c>
      <c r="BX53" s="63" t="s">
        <v>178</v>
      </c>
      <c r="BY53" s="63" t="s">
        <v>178</v>
      </c>
      <c r="BZ53" s="63" t="s">
        <v>178</v>
      </c>
      <c r="CA53" s="63" t="s">
        <v>178</v>
      </c>
      <c r="CB53" s="63" t="s">
        <v>178</v>
      </c>
      <c r="CC53" s="63" t="s">
        <v>178</v>
      </c>
      <c r="CD53" s="63" t="s">
        <v>178</v>
      </c>
      <c r="CE53" s="63" t="s">
        <v>178</v>
      </c>
      <c r="CF53" s="63" t="s">
        <v>178</v>
      </c>
      <c r="CG53" s="63" t="s">
        <v>178</v>
      </c>
      <c r="CH53" s="63" t="s">
        <v>178</v>
      </c>
      <c r="CI53" s="63" t="s">
        <v>178</v>
      </c>
      <c r="CJ53" s="63" t="s">
        <v>178</v>
      </c>
      <c r="CK53" s="63" t="s">
        <v>178</v>
      </c>
      <c r="CL53" s="63" t="s">
        <v>178</v>
      </c>
      <c r="CM53" s="63" t="s">
        <v>178</v>
      </c>
      <c r="CN53" s="63" t="s">
        <v>178</v>
      </c>
      <c r="CO53" s="63" t="s">
        <v>178</v>
      </c>
      <c r="CP53" s="63" t="s">
        <v>178</v>
      </c>
      <c r="CQ53" s="63" t="s">
        <v>178</v>
      </c>
      <c r="CR53" s="63" t="s">
        <v>178</v>
      </c>
      <c r="CS53" s="63" t="s">
        <v>178</v>
      </c>
      <c r="CT53" s="63" t="s">
        <v>178</v>
      </c>
      <c r="CU53" s="63" t="s">
        <v>178</v>
      </c>
      <c r="CV53" s="63" t="s">
        <v>178</v>
      </c>
      <c r="CW53" s="63" t="s">
        <v>178</v>
      </c>
      <c r="CX53" s="63" t="s">
        <v>178</v>
      </c>
      <c r="CY53" s="63" t="s">
        <v>178</v>
      </c>
      <c r="CZ53" s="63" t="s">
        <v>178</v>
      </c>
    </row>
    <row r="54" spans="1:104" x14ac:dyDescent="0.2">
      <c r="A54" s="16" t="s">
        <v>609</v>
      </c>
      <c r="B54" s="9" t="s">
        <v>181</v>
      </c>
      <c r="C54" s="15" t="s">
        <v>253</v>
      </c>
      <c r="D54" s="15" t="s">
        <v>2</v>
      </c>
      <c r="E54" s="86" t="s">
        <v>178</v>
      </c>
      <c r="F54" s="63" t="s">
        <v>178</v>
      </c>
      <c r="G54" s="63" t="s">
        <v>178</v>
      </c>
      <c r="H54" s="63" t="s">
        <v>178</v>
      </c>
      <c r="I54" s="63" t="s">
        <v>178</v>
      </c>
      <c r="J54" s="63" t="s">
        <v>178</v>
      </c>
      <c r="K54" s="63" t="s">
        <v>178</v>
      </c>
      <c r="L54" s="63" t="s">
        <v>178</v>
      </c>
      <c r="M54" s="63" t="s">
        <v>178</v>
      </c>
      <c r="N54" s="63" t="s">
        <v>178</v>
      </c>
      <c r="O54" s="63" t="s">
        <v>178</v>
      </c>
      <c r="P54" s="63" t="s">
        <v>178</v>
      </c>
      <c r="Q54" s="63" t="s">
        <v>178</v>
      </c>
      <c r="R54" s="63" t="s">
        <v>178</v>
      </c>
      <c r="S54" s="63" t="s">
        <v>178</v>
      </c>
      <c r="T54" s="63" t="s">
        <v>178</v>
      </c>
      <c r="U54" s="63" t="s">
        <v>178</v>
      </c>
      <c r="V54" s="63" t="s">
        <v>178</v>
      </c>
      <c r="W54" s="63" t="s">
        <v>178</v>
      </c>
      <c r="X54" s="63" t="s">
        <v>178</v>
      </c>
      <c r="Y54" s="63" t="s">
        <v>178</v>
      </c>
      <c r="Z54" s="63" t="s">
        <v>178</v>
      </c>
      <c r="AA54" s="63" t="s">
        <v>178</v>
      </c>
      <c r="AB54" s="63" t="s">
        <v>178</v>
      </c>
      <c r="AC54" s="63" t="s">
        <v>178</v>
      </c>
      <c r="AD54" s="63" t="s">
        <v>178</v>
      </c>
      <c r="AE54" s="63" t="s">
        <v>178</v>
      </c>
      <c r="AF54" s="63" t="s">
        <v>178</v>
      </c>
      <c r="AG54" s="63" t="s">
        <v>178</v>
      </c>
      <c r="AH54" s="63" t="s">
        <v>178</v>
      </c>
      <c r="AI54" s="63" t="s">
        <v>178</v>
      </c>
      <c r="AJ54" s="63" t="s">
        <v>178</v>
      </c>
      <c r="AK54" s="63" t="s">
        <v>178</v>
      </c>
      <c r="AL54" s="63" t="s">
        <v>178</v>
      </c>
      <c r="AM54" s="63" t="s">
        <v>178</v>
      </c>
      <c r="AN54" s="63" t="s">
        <v>178</v>
      </c>
      <c r="AO54" s="63" t="s">
        <v>178</v>
      </c>
      <c r="AP54" s="63" t="s">
        <v>178</v>
      </c>
      <c r="AQ54" s="63" t="s">
        <v>178</v>
      </c>
      <c r="AR54" s="63" t="s">
        <v>178</v>
      </c>
      <c r="AS54" s="63" t="s">
        <v>178</v>
      </c>
      <c r="AT54" s="63" t="s">
        <v>178</v>
      </c>
      <c r="AU54" s="63" t="s">
        <v>178</v>
      </c>
      <c r="AV54" s="63" t="s">
        <v>178</v>
      </c>
      <c r="AW54" s="63" t="s">
        <v>178</v>
      </c>
      <c r="AX54" s="63" t="s">
        <v>178</v>
      </c>
      <c r="AY54" s="63" t="s">
        <v>178</v>
      </c>
      <c r="AZ54" s="63" t="s">
        <v>178</v>
      </c>
      <c r="BA54" s="63" t="s">
        <v>178</v>
      </c>
      <c r="BB54" s="63" t="s">
        <v>178</v>
      </c>
      <c r="BC54" s="63" t="s">
        <v>178</v>
      </c>
      <c r="BD54" s="63" t="s">
        <v>178</v>
      </c>
      <c r="BE54" s="63" t="s">
        <v>178</v>
      </c>
      <c r="BF54" s="63" t="s">
        <v>178</v>
      </c>
      <c r="BG54" s="63" t="s">
        <v>178</v>
      </c>
      <c r="BH54" s="63" t="s">
        <v>178</v>
      </c>
      <c r="BI54" s="63" t="s">
        <v>178</v>
      </c>
      <c r="BJ54" s="63" t="s">
        <v>178</v>
      </c>
      <c r="BK54" s="63" t="s">
        <v>178</v>
      </c>
      <c r="BL54" s="63" t="s">
        <v>178</v>
      </c>
      <c r="BM54" s="63" t="s">
        <v>178</v>
      </c>
      <c r="BN54" s="63" t="s">
        <v>178</v>
      </c>
      <c r="BO54" s="63" t="s">
        <v>178</v>
      </c>
      <c r="BP54" s="63" t="s">
        <v>178</v>
      </c>
      <c r="BQ54" s="63" t="s">
        <v>178</v>
      </c>
      <c r="BR54" s="63" t="s">
        <v>178</v>
      </c>
      <c r="BS54" s="63" t="s">
        <v>178</v>
      </c>
      <c r="BT54" s="63" t="s">
        <v>178</v>
      </c>
      <c r="BU54" s="63" t="s">
        <v>178</v>
      </c>
      <c r="BV54" s="63" t="s">
        <v>178</v>
      </c>
      <c r="BW54" s="63" t="s">
        <v>178</v>
      </c>
      <c r="BX54" s="63" t="s">
        <v>178</v>
      </c>
      <c r="BY54" s="63" t="s">
        <v>178</v>
      </c>
      <c r="BZ54" s="63" t="s">
        <v>178</v>
      </c>
      <c r="CA54" s="63" t="s">
        <v>178</v>
      </c>
      <c r="CB54" s="63" t="s">
        <v>178</v>
      </c>
      <c r="CC54" s="63" t="s">
        <v>178</v>
      </c>
      <c r="CD54" s="63" t="s">
        <v>178</v>
      </c>
      <c r="CE54" s="63" t="s">
        <v>178</v>
      </c>
      <c r="CF54" s="63" t="s">
        <v>178</v>
      </c>
      <c r="CG54" s="63" t="s">
        <v>178</v>
      </c>
      <c r="CH54" s="63" t="s">
        <v>178</v>
      </c>
      <c r="CI54" s="63" t="s">
        <v>178</v>
      </c>
      <c r="CJ54" s="63" t="s">
        <v>178</v>
      </c>
      <c r="CK54" s="63" t="s">
        <v>178</v>
      </c>
      <c r="CL54" s="63" t="s">
        <v>178</v>
      </c>
      <c r="CM54" s="63" t="s">
        <v>178</v>
      </c>
      <c r="CN54" s="63" t="s">
        <v>178</v>
      </c>
      <c r="CO54" s="63" t="s">
        <v>178</v>
      </c>
      <c r="CP54" s="63" t="s">
        <v>178</v>
      </c>
      <c r="CQ54" s="63" t="s">
        <v>178</v>
      </c>
      <c r="CR54" s="63" t="s">
        <v>178</v>
      </c>
      <c r="CS54" s="63" t="s">
        <v>178</v>
      </c>
      <c r="CT54" s="63" t="s">
        <v>178</v>
      </c>
      <c r="CU54" s="63" t="s">
        <v>178</v>
      </c>
      <c r="CV54" s="63" t="s">
        <v>178</v>
      </c>
      <c r="CW54" s="63" t="s">
        <v>178</v>
      </c>
      <c r="CX54" s="63" t="s">
        <v>178</v>
      </c>
      <c r="CY54" s="63" t="s">
        <v>178</v>
      </c>
      <c r="CZ54" s="63" t="s">
        <v>178</v>
      </c>
    </row>
    <row r="55" spans="1:104" x14ac:dyDescent="0.2">
      <c r="A55" s="16" t="s">
        <v>610</v>
      </c>
      <c r="B55" s="9" t="s">
        <v>182</v>
      </c>
      <c r="C55" s="15" t="s">
        <v>253</v>
      </c>
      <c r="D55" s="15" t="s">
        <v>2</v>
      </c>
      <c r="E55" s="86" t="s">
        <v>178</v>
      </c>
      <c r="F55" s="63" t="s">
        <v>178</v>
      </c>
      <c r="G55" s="63" t="s">
        <v>178</v>
      </c>
      <c r="H55" s="63" t="s">
        <v>178</v>
      </c>
      <c r="I55" s="63" t="s">
        <v>178</v>
      </c>
      <c r="J55" s="63" t="s">
        <v>178</v>
      </c>
      <c r="K55" s="63" t="s">
        <v>178</v>
      </c>
      <c r="L55" s="63" t="s">
        <v>178</v>
      </c>
      <c r="M55" s="63" t="s">
        <v>178</v>
      </c>
      <c r="N55" s="63" t="s">
        <v>178</v>
      </c>
      <c r="O55" s="63" t="s">
        <v>178</v>
      </c>
      <c r="P55" s="63" t="s">
        <v>178</v>
      </c>
      <c r="Q55" s="63" t="s">
        <v>178</v>
      </c>
      <c r="R55" s="63" t="s">
        <v>178</v>
      </c>
      <c r="S55" s="63" t="s">
        <v>178</v>
      </c>
      <c r="T55" s="63" t="s">
        <v>178</v>
      </c>
      <c r="U55" s="63" t="s">
        <v>178</v>
      </c>
      <c r="V55" s="63" t="s">
        <v>178</v>
      </c>
      <c r="W55" s="63" t="s">
        <v>178</v>
      </c>
      <c r="X55" s="63" t="s">
        <v>178</v>
      </c>
      <c r="Y55" s="63" t="s">
        <v>178</v>
      </c>
      <c r="Z55" s="63" t="s">
        <v>178</v>
      </c>
      <c r="AA55" s="63" t="s">
        <v>178</v>
      </c>
      <c r="AB55" s="63" t="s">
        <v>178</v>
      </c>
      <c r="AC55" s="63" t="s">
        <v>178</v>
      </c>
      <c r="AD55" s="63" t="s">
        <v>178</v>
      </c>
      <c r="AE55" s="63" t="s">
        <v>178</v>
      </c>
      <c r="AF55" s="63" t="s">
        <v>178</v>
      </c>
      <c r="AG55" s="63" t="s">
        <v>178</v>
      </c>
      <c r="AH55" s="63" t="s">
        <v>178</v>
      </c>
      <c r="AI55" s="63" t="s">
        <v>178</v>
      </c>
      <c r="AJ55" s="63" t="s">
        <v>178</v>
      </c>
      <c r="AK55" s="63" t="s">
        <v>178</v>
      </c>
      <c r="AL55" s="63" t="s">
        <v>178</v>
      </c>
      <c r="AM55" s="63" t="s">
        <v>178</v>
      </c>
      <c r="AN55" s="63" t="s">
        <v>178</v>
      </c>
      <c r="AO55" s="63" t="s">
        <v>178</v>
      </c>
      <c r="AP55" s="63" t="s">
        <v>178</v>
      </c>
      <c r="AQ55" s="63" t="s">
        <v>178</v>
      </c>
      <c r="AR55" s="63" t="s">
        <v>178</v>
      </c>
      <c r="AS55" s="63" t="s">
        <v>178</v>
      </c>
      <c r="AT55" s="63" t="s">
        <v>178</v>
      </c>
      <c r="AU55" s="63" t="s">
        <v>178</v>
      </c>
      <c r="AV55" s="63" t="s">
        <v>178</v>
      </c>
      <c r="AW55" s="63" t="s">
        <v>178</v>
      </c>
      <c r="AX55" s="63" t="s">
        <v>178</v>
      </c>
      <c r="AY55" s="63" t="s">
        <v>178</v>
      </c>
      <c r="AZ55" s="63" t="s">
        <v>178</v>
      </c>
      <c r="BA55" s="63" t="s">
        <v>178</v>
      </c>
      <c r="BB55" s="63" t="s">
        <v>178</v>
      </c>
      <c r="BC55" s="63" t="s">
        <v>178</v>
      </c>
      <c r="BD55" s="63" t="s">
        <v>178</v>
      </c>
      <c r="BE55" s="63" t="s">
        <v>178</v>
      </c>
      <c r="BF55" s="63" t="s">
        <v>178</v>
      </c>
      <c r="BG55" s="63" t="s">
        <v>178</v>
      </c>
      <c r="BH55" s="63" t="s">
        <v>178</v>
      </c>
      <c r="BI55" s="63" t="s">
        <v>178</v>
      </c>
      <c r="BJ55" s="63" t="s">
        <v>178</v>
      </c>
      <c r="BK55" s="63" t="s">
        <v>178</v>
      </c>
      <c r="BL55" s="63" t="s">
        <v>178</v>
      </c>
      <c r="BM55" s="63" t="s">
        <v>178</v>
      </c>
      <c r="BN55" s="63" t="s">
        <v>178</v>
      </c>
      <c r="BO55" s="63" t="s">
        <v>178</v>
      </c>
      <c r="BP55" s="63" t="s">
        <v>178</v>
      </c>
      <c r="BQ55" s="63" t="s">
        <v>178</v>
      </c>
      <c r="BR55" s="63" t="s">
        <v>178</v>
      </c>
      <c r="BS55" s="63" t="s">
        <v>178</v>
      </c>
      <c r="BT55" s="63" t="s">
        <v>178</v>
      </c>
      <c r="BU55" s="63" t="s">
        <v>178</v>
      </c>
      <c r="BV55" s="63" t="s">
        <v>178</v>
      </c>
      <c r="BW55" s="63" t="s">
        <v>178</v>
      </c>
      <c r="BX55" s="63" t="s">
        <v>178</v>
      </c>
      <c r="BY55" s="63" t="s">
        <v>178</v>
      </c>
      <c r="BZ55" s="63" t="s">
        <v>178</v>
      </c>
      <c r="CA55" s="63" t="s">
        <v>178</v>
      </c>
      <c r="CB55" s="63" t="s">
        <v>178</v>
      </c>
      <c r="CC55" s="63" t="s">
        <v>178</v>
      </c>
      <c r="CD55" s="63" t="s">
        <v>178</v>
      </c>
      <c r="CE55" s="63" t="s">
        <v>178</v>
      </c>
      <c r="CF55" s="63" t="s">
        <v>178</v>
      </c>
      <c r="CG55" s="63" t="s">
        <v>178</v>
      </c>
      <c r="CH55" s="63" t="s">
        <v>178</v>
      </c>
      <c r="CI55" s="63" t="s">
        <v>178</v>
      </c>
      <c r="CJ55" s="63" t="s">
        <v>178</v>
      </c>
      <c r="CK55" s="63" t="s">
        <v>178</v>
      </c>
      <c r="CL55" s="63" t="s">
        <v>178</v>
      </c>
      <c r="CM55" s="63" t="s">
        <v>178</v>
      </c>
      <c r="CN55" s="63" t="s">
        <v>178</v>
      </c>
      <c r="CO55" s="63" t="s">
        <v>178</v>
      </c>
      <c r="CP55" s="63" t="s">
        <v>178</v>
      </c>
      <c r="CQ55" s="63" t="s">
        <v>178</v>
      </c>
      <c r="CR55" s="63" t="s">
        <v>178</v>
      </c>
      <c r="CS55" s="63" t="s">
        <v>178</v>
      </c>
      <c r="CT55" s="63" t="s">
        <v>178</v>
      </c>
      <c r="CU55" s="63" t="s">
        <v>178</v>
      </c>
      <c r="CV55" s="63" t="s">
        <v>178</v>
      </c>
      <c r="CW55" s="63" t="s">
        <v>178</v>
      </c>
      <c r="CX55" s="63" t="s">
        <v>178</v>
      </c>
      <c r="CY55" s="63" t="s">
        <v>178</v>
      </c>
      <c r="CZ55" s="63" t="s">
        <v>178</v>
      </c>
    </row>
    <row r="56" spans="1:104" x14ac:dyDescent="0.2">
      <c r="A56" s="16" t="s">
        <v>611</v>
      </c>
      <c r="B56" s="9" t="s">
        <v>183</v>
      </c>
      <c r="C56" s="15" t="s">
        <v>253</v>
      </c>
      <c r="D56" s="15" t="s">
        <v>2</v>
      </c>
      <c r="E56" s="86" t="s">
        <v>178</v>
      </c>
      <c r="F56" s="63" t="s">
        <v>178</v>
      </c>
      <c r="G56" s="63" t="s">
        <v>178</v>
      </c>
      <c r="H56" s="63" t="s">
        <v>178</v>
      </c>
      <c r="I56" s="63" t="s">
        <v>178</v>
      </c>
      <c r="J56" s="63" t="s">
        <v>178</v>
      </c>
      <c r="K56" s="63" t="s">
        <v>178</v>
      </c>
      <c r="L56" s="63" t="s">
        <v>178</v>
      </c>
      <c r="M56" s="63" t="s">
        <v>178</v>
      </c>
      <c r="N56" s="63" t="s">
        <v>178</v>
      </c>
      <c r="O56" s="63" t="s">
        <v>178</v>
      </c>
      <c r="P56" s="63" t="s">
        <v>178</v>
      </c>
      <c r="Q56" s="63" t="s">
        <v>178</v>
      </c>
      <c r="R56" s="63" t="s">
        <v>178</v>
      </c>
      <c r="S56" s="63" t="s">
        <v>178</v>
      </c>
      <c r="T56" s="63" t="s">
        <v>178</v>
      </c>
      <c r="U56" s="63" t="s">
        <v>178</v>
      </c>
      <c r="V56" s="63" t="s">
        <v>178</v>
      </c>
      <c r="W56" s="63" t="s">
        <v>178</v>
      </c>
      <c r="X56" s="63" t="s">
        <v>178</v>
      </c>
      <c r="Y56" s="63" t="s">
        <v>178</v>
      </c>
      <c r="Z56" s="63" t="s">
        <v>178</v>
      </c>
      <c r="AA56" s="63" t="s">
        <v>178</v>
      </c>
      <c r="AB56" s="63" t="s">
        <v>178</v>
      </c>
      <c r="AC56" s="63" t="s">
        <v>178</v>
      </c>
      <c r="AD56" s="63" t="s">
        <v>178</v>
      </c>
      <c r="AE56" s="63" t="s">
        <v>178</v>
      </c>
      <c r="AF56" s="63" t="s">
        <v>178</v>
      </c>
      <c r="AG56" s="63" t="s">
        <v>178</v>
      </c>
      <c r="AH56" s="63" t="s">
        <v>178</v>
      </c>
      <c r="AI56" s="63" t="s">
        <v>178</v>
      </c>
      <c r="AJ56" s="63" t="s">
        <v>178</v>
      </c>
      <c r="AK56" s="63" t="s">
        <v>178</v>
      </c>
      <c r="AL56" s="63" t="s">
        <v>178</v>
      </c>
      <c r="AM56" s="63" t="s">
        <v>178</v>
      </c>
      <c r="AN56" s="63" t="s">
        <v>178</v>
      </c>
      <c r="AO56" s="63" t="s">
        <v>178</v>
      </c>
      <c r="AP56" s="63" t="s">
        <v>178</v>
      </c>
      <c r="AQ56" s="63" t="s">
        <v>178</v>
      </c>
      <c r="AR56" s="63" t="s">
        <v>178</v>
      </c>
      <c r="AS56" s="63" t="s">
        <v>178</v>
      </c>
      <c r="AT56" s="63" t="s">
        <v>178</v>
      </c>
      <c r="AU56" s="63" t="s">
        <v>178</v>
      </c>
      <c r="AV56" s="63" t="s">
        <v>178</v>
      </c>
      <c r="AW56" s="63" t="s">
        <v>178</v>
      </c>
      <c r="AX56" s="63" t="s">
        <v>178</v>
      </c>
      <c r="AY56" s="63" t="s">
        <v>178</v>
      </c>
      <c r="AZ56" s="63" t="s">
        <v>178</v>
      </c>
      <c r="BA56" s="63" t="s">
        <v>178</v>
      </c>
      <c r="BB56" s="63" t="s">
        <v>178</v>
      </c>
      <c r="BC56" s="63" t="s">
        <v>178</v>
      </c>
      <c r="BD56" s="63" t="s">
        <v>178</v>
      </c>
      <c r="BE56" s="63" t="s">
        <v>178</v>
      </c>
      <c r="BF56" s="63" t="s">
        <v>178</v>
      </c>
      <c r="BG56" s="63" t="s">
        <v>178</v>
      </c>
      <c r="BH56" s="63" t="s">
        <v>178</v>
      </c>
      <c r="BI56" s="63" t="s">
        <v>178</v>
      </c>
      <c r="BJ56" s="63" t="s">
        <v>178</v>
      </c>
      <c r="BK56" s="63" t="s">
        <v>178</v>
      </c>
      <c r="BL56" s="63" t="s">
        <v>178</v>
      </c>
      <c r="BM56" s="63" t="s">
        <v>178</v>
      </c>
      <c r="BN56" s="63" t="s">
        <v>178</v>
      </c>
      <c r="BO56" s="63" t="s">
        <v>178</v>
      </c>
      <c r="BP56" s="63" t="s">
        <v>178</v>
      </c>
      <c r="BQ56" s="63" t="s">
        <v>178</v>
      </c>
      <c r="BR56" s="63" t="s">
        <v>178</v>
      </c>
      <c r="BS56" s="63" t="s">
        <v>178</v>
      </c>
      <c r="BT56" s="63" t="s">
        <v>178</v>
      </c>
      <c r="BU56" s="63" t="s">
        <v>178</v>
      </c>
      <c r="BV56" s="63" t="s">
        <v>178</v>
      </c>
      <c r="BW56" s="63" t="s">
        <v>178</v>
      </c>
      <c r="BX56" s="63" t="s">
        <v>178</v>
      </c>
      <c r="BY56" s="63" t="s">
        <v>178</v>
      </c>
      <c r="BZ56" s="63" t="s">
        <v>178</v>
      </c>
      <c r="CA56" s="63" t="s">
        <v>178</v>
      </c>
      <c r="CB56" s="63" t="s">
        <v>178</v>
      </c>
      <c r="CC56" s="63" t="s">
        <v>178</v>
      </c>
      <c r="CD56" s="63" t="s">
        <v>178</v>
      </c>
      <c r="CE56" s="63" t="s">
        <v>178</v>
      </c>
      <c r="CF56" s="63" t="s">
        <v>178</v>
      </c>
      <c r="CG56" s="63" t="s">
        <v>178</v>
      </c>
      <c r="CH56" s="63" t="s">
        <v>178</v>
      </c>
      <c r="CI56" s="63" t="s">
        <v>178</v>
      </c>
      <c r="CJ56" s="63" t="s">
        <v>178</v>
      </c>
      <c r="CK56" s="63" t="s">
        <v>178</v>
      </c>
      <c r="CL56" s="63" t="s">
        <v>178</v>
      </c>
      <c r="CM56" s="63" t="s">
        <v>178</v>
      </c>
      <c r="CN56" s="63" t="s">
        <v>178</v>
      </c>
      <c r="CO56" s="63" t="s">
        <v>178</v>
      </c>
      <c r="CP56" s="63" t="s">
        <v>178</v>
      </c>
      <c r="CQ56" s="63" t="s">
        <v>178</v>
      </c>
      <c r="CR56" s="63" t="s">
        <v>178</v>
      </c>
      <c r="CS56" s="63" t="s">
        <v>178</v>
      </c>
      <c r="CT56" s="63" t="s">
        <v>178</v>
      </c>
      <c r="CU56" s="63" t="s">
        <v>178</v>
      </c>
      <c r="CV56" s="63" t="s">
        <v>178</v>
      </c>
      <c r="CW56" s="63" t="s">
        <v>178</v>
      </c>
      <c r="CX56" s="63" t="s">
        <v>178</v>
      </c>
      <c r="CY56" s="63" t="s">
        <v>178</v>
      </c>
      <c r="CZ56" s="63" t="s">
        <v>178</v>
      </c>
    </row>
    <row r="57" spans="1:104" ht="28.5" x14ac:dyDescent="0.2">
      <c r="A57" s="16" t="s">
        <v>612</v>
      </c>
      <c r="B57" s="9" t="s">
        <v>184</v>
      </c>
      <c r="C57" s="15" t="s">
        <v>256</v>
      </c>
      <c r="D57" s="15" t="s">
        <v>2</v>
      </c>
      <c r="E57" s="86"/>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row>
    <row r="58" spans="1:104" ht="28.5" x14ac:dyDescent="0.2">
      <c r="A58" s="16" t="s">
        <v>613</v>
      </c>
      <c r="B58" s="9" t="s">
        <v>185</v>
      </c>
      <c r="C58" s="15" t="s">
        <v>254</v>
      </c>
      <c r="D58" s="15" t="s">
        <v>68</v>
      </c>
      <c r="E58" s="91"/>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row>
    <row r="59" spans="1:104" ht="40.15" customHeight="1" x14ac:dyDescent="0.2">
      <c r="A59" s="222"/>
      <c r="B59" s="222" t="s">
        <v>277</v>
      </c>
      <c r="C59" s="15" t="s">
        <v>280</v>
      </c>
      <c r="D59" s="15" t="s">
        <v>243</v>
      </c>
      <c r="E59" s="210" t="s">
        <v>100</v>
      </c>
      <c r="F59" s="211" t="s">
        <v>100</v>
      </c>
      <c r="G59" s="211" t="s">
        <v>100</v>
      </c>
      <c r="H59" s="211" t="s">
        <v>100</v>
      </c>
      <c r="I59" s="211" t="s">
        <v>100</v>
      </c>
      <c r="J59" s="211" t="s">
        <v>100</v>
      </c>
      <c r="K59" s="211" t="s">
        <v>100</v>
      </c>
      <c r="L59" s="211" t="s">
        <v>100</v>
      </c>
      <c r="M59" s="211" t="s">
        <v>100</v>
      </c>
      <c r="N59" s="211" t="s">
        <v>100</v>
      </c>
      <c r="O59" s="211" t="s">
        <v>100</v>
      </c>
      <c r="P59" s="211" t="s">
        <v>100</v>
      </c>
      <c r="Q59" s="211" t="s">
        <v>100</v>
      </c>
      <c r="R59" s="211" t="s">
        <v>100</v>
      </c>
      <c r="S59" s="211" t="s">
        <v>100</v>
      </c>
      <c r="T59" s="211" t="s">
        <v>100</v>
      </c>
      <c r="U59" s="211" t="s">
        <v>100</v>
      </c>
      <c r="V59" s="211" t="s">
        <v>100</v>
      </c>
      <c r="W59" s="211" t="s">
        <v>100</v>
      </c>
      <c r="X59" s="211" t="s">
        <v>100</v>
      </c>
      <c r="Y59" s="211" t="s">
        <v>100</v>
      </c>
      <c r="Z59" s="211" t="s">
        <v>100</v>
      </c>
      <c r="AA59" s="211" t="s">
        <v>100</v>
      </c>
      <c r="AB59" s="211" t="s">
        <v>100</v>
      </c>
      <c r="AC59" s="211" t="s">
        <v>100</v>
      </c>
      <c r="AD59" s="211" t="s">
        <v>100</v>
      </c>
      <c r="AE59" s="211" t="s">
        <v>100</v>
      </c>
      <c r="AF59" s="211" t="s">
        <v>100</v>
      </c>
      <c r="AG59" s="211" t="s">
        <v>100</v>
      </c>
      <c r="AH59" s="211" t="s">
        <v>100</v>
      </c>
      <c r="AI59" s="211" t="s">
        <v>100</v>
      </c>
      <c r="AJ59" s="211" t="s">
        <v>100</v>
      </c>
      <c r="AK59" s="211" t="s">
        <v>100</v>
      </c>
      <c r="AL59" s="211" t="s">
        <v>100</v>
      </c>
      <c r="AM59" s="211" t="s">
        <v>100</v>
      </c>
      <c r="AN59" s="211" t="s">
        <v>100</v>
      </c>
      <c r="AO59" s="211" t="s">
        <v>100</v>
      </c>
      <c r="AP59" s="211" t="s">
        <v>100</v>
      </c>
      <c r="AQ59" s="211" t="s">
        <v>100</v>
      </c>
      <c r="AR59" s="211" t="s">
        <v>100</v>
      </c>
      <c r="AS59" s="211" t="s">
        <v>100</v>
      </c>
      <c r="AT59" s="211" t="s">
        <v>100</v>
      </c>
      <c r="AU59" s="211" t="s">
        <v>100</v>
      </c>
      <c r="AV59" s="211" t="s">
        <v>100</v>
      </c>
      <c r="AW59" s="211" t="s">
        <v>100</v>
      </c>
      <c r="AX59" s="211" t="s">
        <v>100</v>
      </c>
      <c r="AY59" s="211" t="s">
        <v>100</v>
      </c>
      <c r="AZ59" s="211" t="s">
        <v>100</v>
      </c>
      <c r="BA59" s="211" t="s">
        <v>100</v>
      </c>
      <c r="BB59" s="211" t="s">
        <v>100</v>
      </c>
      <c r="BC59" s="211" t="s">
        <v>100</v>
      </c>
      <c r="BD59" s="211" t="s">
        <v>100</v>
      </c>
      <c r="BE59" s="211" t="s">
        <v>100</v>
      </c>
      <c r="BF59" s="211" t="s">
        <v>100</v>
      </c>
      <c r="BG59" s="211" t="s">
        <v>100</v>
      </c>
      <c r="BH59" s="211" t="s">
        <v>100</v>
      </c>
      <c r="BI59" s="211" t="s">
        <v>100</v>
      </c>
      <c r="BJ59" s="211" t="s">
        <v>100</v>
      </c>
      <c r="BK59" s="211" t="s">
        <v>100</v>
      </c>
      <c r="BL59" s="211" t="s">
        <v>100</v>
      </c>
      <c r="BM59" s="211" t="s">
        <v>100</v>
      </c>
      <c r="BN59" s="211" t="s">
        <v>100</v>
      </c>
      <c r="BO59" s="211" t="s">
        <v>100</v>
      </c>
      <c r="BP59" s="211" t="s">
        <v>100</v>
      </c>
      <c r="BQ59" s="211" t="s">
        <v>100</v>
      </c>
      <c r="BR59" s="211" t="s">
        <v>100</v>
      </c>
      <c r="BS59" s="211" t="s">
        <v>100</v>
      </c>
      <c r="BT59" s="211" t="s">
        <v>100</v>
      </c>
      <c r="BU59" s="211" t="s">
        <v>100</v>
      </c>
      <c r="BV59" s="211" t="s">
        <v>100</v>
      </c>
      <c r="BW59" s="211" t="s">
        <v>100</v>
      </c>
      <c r="BX59" s="211" t="s">
        <v>100</v>
      </c>
      <c r="BY59" s="211" t="s">
        <v>100</v>
      </c>
      <c r="BZ59" s="211" t="s">
        <v>100</v>
      </c>
      <c r="CA59" s="211" t="s">
        <v>100</v>
      </c>
      <c r="CB59" s="211" t="s">
        <v>100</v>
      </c>
      <c r="CC59" s="211" t="s">
        <v>100</v>
      </c>
      <c r="CD59" s="211" t="s">
        <v>100</v>
      </c>
      <c r="CE59" s="211" t="s">
        <v>100</v>
      </c>
      <c r="CF59" s="211" t="s">
        <v>100</v>
      </c>
      <c r="CG59" s="211" t="s">
        <v>100</v>
      </c>
      <c r="CH59" s="211" t="s">
        <v>100</v>
      </c>
      <c r="CI59" s="211" t="s">
        <v>100</v>
      </c>
      <c r="CJ59" s="211" t="s">
        <v>100</v>
      </c>
      <c r="CK59" s="211" t="s">
        <v>100</v>
      </c>
      <c r="CL59" s="211" t="s">
        <v>100</v>
      </c>
      <c r="CM59" s="211" t="s">
        <v>100</v>
      </c>
      <c r="CN59" s="211" t="s">
        <v>100</v>
      </c>
      <c r="CO59" s="211" t="s">
        <v>100</v>
      </c>
      <c r="CP59" s="211" t="s">
        <v>100</v>
      </c>
      <c r="CQ59" s="211" t="s">
        <v>100</v>
      </c>
      <c r="CR59" s="211" t="s">
        <v>100</v>
      </c>
      <c r="CS59" s="211" t="s">
        <v>100</v>
      </c>
      <c r="CT59" s="211" t="s">
        <v>100</v>
      </c>
      <c r="CU59" s="211" t="s">
        <v>100</v>
      </c>
      <c r="CV59" s="211" t="s">
        <v>100</v>
      </c>
      <c r="CW59" s="211" t="s">
        <v>100</v>
      </c>
      <c r="CX59" s="211" t="s">
        <v>100</v>
      </c>
      <c r="CY59" s="211" t="s">
        <v>100</v>
      </c>
      <c r="CZ59" s="211" t="s">
        <v>100</v>
      </c>
    </row>
    <row r="60" spans="1:104" x14ac:dyDescent="0.2">
      <c r="A60" s="16" t="s">
        <v>635</v>
      </c>
      <c r="B60" s="9" t="s">
        <v>180</v>
      </c>
      <c r="C60" s="15" t="s">
        <v>253</v>
      </c>
      <c r="D60" s="15" t="s">
        <v>2</v>
      </c>
      <c r="E60" s="86" t="s">
        <v>178</v>
      </c>
      <c r="F60" s="63" t="s">
        <v>178</v>
      </c>
      <c r="G60" s="63" t="s">
        <v>178</v>
      </c>
      <c r="H60" s="63" t="s">
        <v>178</v>
      </c>
      <c r="I60" s="63" t="s">
        <v>178</v>
      </c>
      <c r="J60" s="63" t="s">
        <v>178</v>
      </c>
      <c r="K60" s="63" t="s">
        <v>178</v>
      </c>
      <c r="L60" s="63" t="s">
        <v>178</v>
      </c>
      <c r="M60" s="63" t="s">
        <v>178</v>
      </c>
      <c r="N60" s="63" t="s">
        <v>178</v>
      </c>
      <c r="O60" s="63" t="s">
        <v>178</v>
      </c>
      <c r="P60" s="63" t="s">
        <v>178</v>
      </c>
      <c r="Q60" s="63" t="s">
        <v>178</v>
      </c>
      <c r="R60" s="63" t="s">
        <v>178</v>
      </c>
      <c r="S60" s="63" t="s">
        <v>178</v>
      </c>
      <c r="T60" s="63" t="s">
        <v>178</v>
      </c>
      <c r="U60" s="63" t="s">
        <v>178</v>
      </c>
      <c r="V60" s="63" t="s">
        <v>178</v>
      </c>
      <c r="W60" s="63" t="s">
        <v>178</v>
      </c>
      <c r="X60" s="63" t="s">
        <v>178</v>
      </c>
      <c r="Y60" s="63" t="s">
        <v>178</v>
      </c>
      <c r="Z60" s="63" t="s">
        <v>178</v>
      </c>
      <c r="AA60" s="63" t="s">
        <v>178</v>
      </c>
      <c r="AB60" s="63" t="s">
        <v>178</v>
      </c>
      <c r="AC60" s="63" t="s">
        <v>178</v>
      </c>
      <c r="AD60" s="63" t="s">
        <v>178</v>
      </c>
      <c r="AE60" s="63" t="s">
        <v>178</v>
      </c>
      <c r="AF60" s="63" t="s">
        <v>178</v>
      </c>
      <c r="AG60" s="63" t="s">
        <v>178</v>
      </c>
      <c r="AH60" s="63" t="s">
        <v>178</v>
      </c>
      <c r="AI60" s="63" t="s">
        <v>178</v>
      </c>
      <c r="AJ60" s="63" t="s">
        <v>178</v>
      </c>
      <c r="AK60" s="63" t="s">
        <v>178</v>
      </c>
      <c r="AL60" s="63" t="s">
        <v>178</v>
      </c>
      <c r="AM60" s="63" t="s">
        <v>178</v>
      </c>
      <c r="AN60" s="63" t="s">
        <v>178</v>
      </c>
      <c r="AO60" s="63" t="s">
        <v>178</v>
      </c>
      <c r="AP60" s="63" t="s">
        <v>178</v>
      </c>
      <c r="AQ60" s="63" t="s">
        <v>178</v>
      </c>
      <c r="AR60" s="63" t="s">
        <v>178</v>
      </c>
      <c r="AS60" s="63" t="s">
        <v>178</v>
      </c>
      <c r="AT60" s="63" t="s">
        <v>178</v>
      </c>
      <c r="AU60" s="63" t="s">
        <v>178</v>
      </c>
      <c r="AV60" s="63" t="s">
        <v>178</v>
      </c>
      <c r="AW60" s="63" t="s">
        <v>178</v>
      </c>
      <c r="AX60" s="63" t="s">
        <v>178</v>
      </c>
      <c r="AY60" s="63" t="s">
        <v>178</v>
      </c>
      <c r="AZ60" s="63" t="s">
        <v>178</v>
      </c>
      <c r="BA60" s="63" t="s">
        <v>178</v>
      </c>
      <c r="BB60" s="63" t="s">
        <v>178</v>
      </c>
      <c r="BC60" s="63" t="s">
        <v>178</v>
      </c>
      <c r="BD60" s="63" t="s">
        <v>178</v>
      </c>
      <c r="BE60" s="63" t="s">
        <v>178</v>
      </c>
      <c r="BF60" s="63" t="s">
        <v>178</v>
      </c>
      <c r="BG60" s="63" t="s">
        <v>178</v>
      </c>
      <c r="BH60" s="63" t="s">
        <v>178</v>
      </c>
      <c r="BI60" s="63" t="s">
        <v>178</v>
      </c>
      <c r="BJ60" s="63" t="s">
        <v>178</v>
      </c>
      <c r="BK60" s="63" t="s">
        <v>178</v>
      </c>
      <c r="BL60" s="63" t="s">
        <v>178</v>
      </c>
      <c r="BM60" s="63" t="s">
        <v>178</v>
      </c>
      <c r="BN60" s="63" t="s">
        <v>178</v>
      </c>
      <c r="BO60" s="63" t="s">
        <v>178</v>
      </c>
      <c r="BP60" s="63" t="s">
        <v>178</v>
      </c>
      <c r="BQ60" s="63" t="s">
        <v>178</v>
      </c>
      <c r="BR60" s="63" t="s">
        <v>178</v>
      </c>
      <c r="BS60" s="63" t="s">
        <v>178</v>
      </c>
      <c r="BT60" s="63" t="s">
        <v>178</v>
      </c>
      <c r="BU60" s="63" t="s">
        <v>178</v>
      </c>
      <c r="BV60" s="63" t="s">
        <v>178</v>
      </c>
      <c r="BW60" s="63" t="s">
        <v>178</v>
      </c>
      <c r="BX60" s="63" t="s">
        <v>178</v>
      </c>
      <c r="BY60" s="63" t="s">
        <v>178</v>
      </c>
      <c r="BZ60" s="63" t="s">
        <v>178</v>
      </c>
      <c r="CA60" s="63" t="s">
        <v>178</v>
      </c>
      <c r="CB60" s="63" t="s">
        <v>178</v>
      </c>
      <c r="CC60" s="63" t="s">
        <v>178</v>
      </c>
      <c r="CD60" s="63" t="s">
        <v>178</v>
      </c>
      <c r="CE60" s="63" t="s">
        <v>178</v>
      </c>
      <c r="CF60" s="63" t="s">
        <v>178</v>
      </c>
      <c r="CG60" s="63" t="s">
        <v>178</v>
      </c>
      <c r="CH60" s="63" t="s">
        <v>178</v>
      </c>
      <c r="CI60" s="63" t="s">
        <v>178</v>
      </c>
      <c r="CJ60" s="63" t="s">
        <v>178</v>
      </c>
      <c r="CK60" s="63" t="s">
        <v>178</v>
      </c>
      <c r="CL60" s="63" t="s">
        <v>178</v>
      </c>
      <c r="CM60" s="63" t="s">
        <v>178</v>
      </c>
      <c r="CN60" s="63" t="s">
        <v>178</v>
      </c>
      <c r="CO60" s="63" t="s">
        <v>178</v>
      </c>
      <c r="CP60" s="63" t="s">
        <v>178</v>
      </c>
      <c r="CQ60" s="63" t="s">
        <v>178</v>
      </c>
      <c r="CR60" s="63" t="s">
        <v>178</v>
      </c>
      <c r="CS60" s="63" t="s">
        <v>178</v>
      </c>
      <c r="CT60" s="63" t="s">
        <v>178</v>
      </c>
      <c r="CU60" s="63" t="s">
        <v>178</v>
      </c>
      <c r="CV60" s="63" t="s">
        <v>178</v>
      </c>
      <c r="CW60" s="63" t="s">
        <v>178</v>
      </c>
      <c r="CX60" s="63" t="s">
        <v>178</v>
      </c>
      <c r="CY60" s="63" t="s">
        <v>178</v>
      </c>
      <c r="CZ60" s="63" t="s">
        <v>178</v>
      </c>
    </row>
    <row r="61" spans="1:104" x14ac:dyDescent="0.2">
      <c r="A61" s="16" t="s">
        <v>634</v>
      </c>
      <c r="B61" s="9" t="s">
        <v>181</v>
      </c>
      <c r="C61" s="15" t="s">
        <v>253</v>
      </c>
      <c r="D61" s="15" t="s">
        <v>2</v>
      </c>
      <c r="E61" s="86" t="s">
        <v>178</v>
      </c>
      <c r="F61" s="63" t="s">
        <v>178</v>
      </c>
      <c r="G61" s="63" t="s">
        <v>178</v>
      </c>
      <c r="H61" s="63" t="s">
        <v>178</v>
      </c>
      <c r="I61" s="63" t="s">
        <v>178</v>
      </c>
      <c r="J61" s="63" t="s">
        <v>178</v>
      </c>
      <c r="K61" s="63" t="s">
        <v>178</v>
      </c>
      <c r="L61" s="63" t="s">
        <v>178</v>
      </c>
      <c r="M61" s="63" t="s">
        <v>178</v>
      </c>
      <c r="N61" s="63" t="s">
        <v>178</v>
      </c>
      <c r="O61" s="63" t="s">
        <v>178</v>
      </c>
      <c r="P61" s="63" t="s">
        <v>178</v>
      </c>
      <c r="Q61" s="63" t="s">
        <v>178</v>
      </c>
      <c r="R61" s="63" t="s">
        <v>178</v>
      </c>
      <c r="S61" s="63" t="s">
        <v>178</v>
      </c>
      <c r="T61" s="63" t="s">
        <v>178</v>
      </c>
      <c r="U61" s="63" t="s">
        <v>178</v>
      </c>
      <c r="V61" s="63" t="s">
        <v>178</v>
      </c>
      <c r="W61" s="63" t="s">
        <v>178</v>
      </c>
      <c r="X61" s="63" t="s">
        <v>178</v>
      </c>
      <c r="Y61" s="63" t="s">
        <v>178</v>
      </c>
      <c r="Z61" s="63" t="s">
        <v>178</v>
      </c>
      <c r="AA61" s="63" t="s">
        <v>178</v>
      </c>
      <c r="AB61" s="63" t="s">
        <v>178</v>
      </c>
      <c r="AC61" s="63" t="s">
        <v>178</v>
      </c>
      <c r="AD61" s="63" t="s">
        <v>178</v>
      </c>
      <c r="AE61" s="63" t="s">
        <v>178</v>
      </c>
      <c r="AF61" s="63" t="s">
        <v>178</v>
      </c>
      <c r="AG61" s="63" t="s">
        <v>178</v>
      </c>
      <c r="AH61" s="63" t="s">
        <v>178</v>
      </c>
      <c r="AI61" s="63" t="s">
        <v>178</v>
      </c>
      <c r="AJ61" s="63" t="s">
        <v>178</v>
      </c>
      <c r="AK61" s="63" t="s">
        <v>178</v>
      </c>
      <c r="AL61" s="63" t="s">
        <v>178</v>
      </c>
      <c r="AM61" s="63" t="s">
        <v>178</v>
      </c>
      <c r="AN61" s="63" t="s">
        <v>178</v>
      </c>
      <c r="AO61" s="63" t="s">
        <v>178</v>
      </c>
      <c r="AP61" s="63" t="s">
        <v>178</v>
      </c>
      <c r="AQ61" s="63" t="s">
        <v>178</v>
      </c>
      <c r="AR61" s="63" t="s">
        <v>178</v>
      </c>
      <c r="AS61" s="63" t="s">
        <v>178</v>
      </c>
      <c r="AT61" s="63" t="s">
        <v>178</v>
      </c>
      <c r="AU61" s="63" t="s">
        <v>178</v>
      </c>
      <c r="AV61" s="63" t="s">
        <v>178</v>
      </c>
      <c r="AW61" s="63" t="s">
        <v>178</v>
      </c>
      <c r="AX61" s="63" t="s">
        <v>178</v>
      </c>
      <c r="AY61" s="63" t="s">
        <v>178</v>
      </c>
      <c r="AZ61" s="63" t="s">
        <v>178</v>
      </c>
      <c r="BA61" s="63" t="s">
        <v>178</v>
      </c>
      <c r="BB61" s="63" t="s">
        <v>178</v>
      </c>
      <c r="BC61" s="63" t="s">
        <v>178</v>
      </c>
      <c r="BD61" s="63" t="s">
        <v>178</v>
      </c>
      <c r="BE61" s="63" t="s">
        <v>178</v>
      </c>
      <c r="BF61" s="63" t="s">
        <v>178</v>
      </c>
      <c r="BG61" s="63" t="s">
        <v>178</v>
      </c>
      <c r="BH61" s="63" t="s">
        <v>178</v>
      </c>
      <c r="BI61" s="63" t="s">
        <v>178</v>
      </c>
      <c r="BJ61" s="63" t="s">
        <v>178</v>
      </c>
      <c r="BK61" s="63" t="s">
        <v>178</v>
      </c>
      <c r="BL61" s="63" t="s">
        <v>178</v>
      </c>
      <c r="BM61" s="63" t="s">
        <v>178</v>
      </c>
      <c r="BN61" s="63" t="s">
        <v>178</v>
      </c>
      <c r="BO61" s="63" t="s">
        <v>178</v>
      </c>
      <c r="BP61" s="63" t="s">
        <v>178</v>
      </c>
      <c r="BQ61" s="63" t="s">
        <v>178</v>
      </c>
      <c r="BR61" s="63" t="s">
        <v>178</v>
      </c>
      <c r="BS61" s="63" t="s">
        <v>178</v>
      </c>
      <c r="BT61" s="63" t="s">
        <v>178</v>
      </c>
      <c r="BU61" s="63" t="s">
        <v>178</v>
      </c>
      <c r="BV61" s="63" t="s">
        <v>178</v>
      </c>
      <c r="BW61" s="63" t="s">
        <v>178</v>
      </c>
      <c r="BX61" s="63" t="s">
        <v>178</v>
      </c>
      <c r="BY61" s="63" t="s">
        <v>178</v>
      </c>
      <c r="BZ61" s="63" t="s">
        <v>178</v>
      </c>
      <c r="CA61" s="63" t="s">
        <v>178</v>
      </c>
      <c r="CB61" s="63" t="s">
        <v>178</v>
      </c>
      <c r="CC61" s="63" t="s">
        <v>178</v>
      </c>
      <c r="CD61" s="63" t="s">
        <v>178</v>
      </c>
      <c r="CE61" s="63" t="s">
        <v>178</v>
      </c>
      <c r="CF61" s="63" t="s">
        <v>178</v>
      </c>
      <c r="CG61" s="63" t="s">
        <v>178</v>
      </c>
      <c r="CH61" s="63" t="s">
        <v>178</v>
      </c>
      <c r="CI61" s="63" t="s">
        <v>178</v>
      </c>
      <c r="CJ61" s="63" t="s">
        <v>178</v>
      </c>
      <c r="CK61" s="63" t="s">
        <v>178</v>
      </c>
      <c r="CL61" s="63" t="s">
        <v>178</v>
      </c>
      <c r="CM61" s="63" t="s">
        <v>178</v>
      </c>
      <c r="CN61" s="63" t="s">
        <v>178</v>
      </c>
      <c r="CO61" s="63" t="s">
        <v>178</v>
      </c>
      <c r="CP61" s="63" t="s">
        <v>178</v>
      </c>
      <c r="CQ61" s="63" t="s">
        <v>178</v>
      </c>
      <c r="CR61" s="63" t="s">
        <v>178</v>
      </c>
      <c r="CS61" s="63" t="s">
        <v>178</v>
      </c>
      <c r="CT61" s="63" t="s">
        <v>178</v>
      </c>
      <c r="CU61" s="63" t="s">
        <v>178</v>
      </c>
      <c r="CV61" s="63" t="s">
        <v>178</v>
      </c>
      <c r="CW61" s="63" t="s">
        <v>178</v>
      </c>
      <c r="CX61" s="63" t="s">
        <v>178</v>
      </c>
      <c r="CY61" s="63" t="s">
        <v>178</v>
      </c>
      <c r="CZ61" s="63" t="s">
        <v>178</v>
      </c>
    </row>
    <row r="62" spans="1:104" x14ac:dyDescent="0.2">
      <c r="A62" s="16" t="s">
        <v>636</v>
      </c>
      <c r="B62" s="9" t="s">
        <v>182</v>
      </c>
      <c r="C62" s="15" t="s">
        <v>253</v>
      </c>
      <c r="D62" s="15" t="s">
        <v>2</v>
      </c>
      <c r="E62" s="86" t="s">
        <v>178</v>
      </c>
      <c r="F62" s="63" t="s">
        <v>178</v>
      </c>
      <c r="G62" s="63" t="s">
        <v>178</v>
      </c>
      <c r="H62" s="63" t="s">
        <v>178</v>
      </c>
      <c r="I62" s="63" t="s">
        <v>178</v>
      </c>
      <c r="J62" s="63" t="s">
        <v>178</v>
      </c>
      <c r="K62" s="63" t="s">
        <v>178</v>
      </c>
      <c r="L62" s="63" t="s">
        <v>178</v>
      </c>
      <c r="M62" s="63" t="s">
        <v>178</v>
      </c>
      <c r="N62" s="63" t="s">
        <v>178</v>
      </c>
      <c r="O62" s="63" t="s">
        <v>178</v>
      </c>
      <c r="P62" s="63" t="s">
        <v>178</v>
      </c>
      <c r="Q62" s="63" t="s">
        <v>178</v>
      </c>
      <c r="R62" s="63" t="s">
        <v>178</v>
      </c>
      <c r="S62" s="63" t="s">
        <v>178</v>
      </c>
      <c r="T62" s="63" t="s">
        <v>178</v>
      </c>
      <c r="U62" s="63" t="s">
        <v>178</v>
      </c>
      <c r="V62" s="63" t="s">
        <v>178</v>
      </c>
      <c r="W62" s="63" t="s">
        <v>178</v>
      </c>
      <c r="X62" s="63" t="s">
        <v>178</v>
      </c>
      <c r="Y62" s="63" t="s">
        <v>178</v>
      </c>
      <c r="Z62" s="63" t="s">
        <v>178</v>
      </c>
      <c r="AA62" s="63" t="s">
        <v>178</v>
      </c>
      <c r="AB62" s="63" t="s">
        <v>178</v>
      </c>
      <c r="AC62" s="63" t="s">
        <v>178</v>
      </c>
      <c r="AD62" s="63" t="s">
        <v>178</v>
      </c>
      <c r="AE62" s="63" t="s">
        <v>178</v>
      </c>
      <c r="AF62" s="63" t="s">
        <v>178</v>
      </c>
      <c r="AG62" s="63" t="s">
        <v>178</v>
      </c>
      <c r="AH62" s="63" t="s">
        <v>178</v>
      </c>
      <c r="AI62" s="63" t="s">
        <v>178</v>
      </c>
      <c r="AJ62" s="63" t="s">
        <v>178</v>
      </c>
      <c r="AK62" s="63" t="s">
        <v>178</v>
      </c>
      <c r="AL62" s="63" t="s">
        <v>178</v>
      </c>
      <c r="AM62" s="63" t="s">
        <v>178</v>
      </c>
      <c r="AN62" s="63" t="s">
        <v>178</v>
      </c>
      <c r="AO62" s="63" t="s">
        <v>178</v>
      </c>
      <c r="AP62" s="63" t="s">
        <v>178</v>
      </c>
      <c r="AQ62" s="63" t="s">
        <v>178</v>
      </c>
      <c r="AR62" s="63" t="s">
        <v>178</v>
      </c>
      <c r="AS62" s="63" t="s">
        <v>178</v>
      </c>
      <c r="AT62" s="63" t="s">
        <v>178</v>
      </c>
      <c r="AU62" s="63" t="s">
        <v>178</v>
      </c>
      <c r="AV62" s="63" t="s">
        <v>178</v>
      </c>
      <c r="AW62" s="63" t="s">
        <v>178</v>
      </c>
      <c r="AX62" s="63" t="s">
        <v>178</v>
      </c>
      <c r="AY62" s="63" t="s">
        <v>178</v>
      </c>
      <c r="AZ62" s="63" t="s">
        <v>178</v>
      </c>
      <c r="BA62" s="63" t="s">
        <v>178</v>
      </c>
      <c r="BB62" s="63" t="s">
        <v>178</v>
      </c>
      <c r="BC62" s="63" t="s">
        <v>178</v>
      </c>
      <c r="BD62" s="63" t="s">
        <v>178</v>
      </c>
      <c r="BE62" s="63" t="s">
        <v>178</v>
      </c>
      <c r="BF62" s="63" t="s">
        <v>178</v>
      </c>
      <c r="BG62" s="63" t="s">
        <v>178</v>
      </c>
      <c r="BH62" s="63" t="s">
        <v>178</v>
      </c>
      <c r="BI62" s="63" t="s">
        <v>178</v>
      </c>
      <c r="BJ62" s="63" t="s">
        <v>178</v>
      </c>
      <c r="BK62" s="63" t="s">
        <v>178</v>
      </c>
      <c r="BL62" s="63" t="s">
        <v>178</v>
      </c>
      <c r="BM62" s="63" t="s">
        <v>178</v>
      </c>
      <c r="BN62" s="63" t="s">
        <v>178</v>
      </c>
      <c r="BO62" s="63" t="s">
        <v>178</v>
      </c>
      <c r="BP62" s="63" t="s">
        <v>178</v>
      </c>
      <c r="BQ62" s="63" t="s">
        <v>178</v>
      </c>
      <c r="BR62" s="63" t="s">
        <v>178</v>
      </c>
      <c r="BS62" s="63" t="s">
        <v>178</v>
      </c>
      <c r="BT62" s="63" t="s">
        <v>178</v>
      </c>
      <c r="BU62" s="63" t="s">
        <v>178</v>
      </c>
      <c r="BV62" s="63" t="s">
        <v>178</v>
      </c>
      <c r="BW62" s="63" t="s">
        <v>178</v>
      </c>
      <c r="BX62" s="63" t="s">
        <v>178</v>
      </c>
      <c r="BY62" s="63" t="s">
        <v>178</v>
      </c>
      <c r="BZ62" s="63" t="s">
        <v>178</v>
      </c>
      <c r="CA62" s="63" t="s">
        <v>178</v>
      </c>
      <c r="CB62" s="63" t="s">
        <v>178</v>
      </c>
      <c r="CC62" s="63" t="s">
        <v>178</v>
      </c>
      <c r="CD62" s="63" t="s">
        <v>178</v>
      </c>
      <c r="CE62" s="63" t="s">
        <v>178</v>
      </c>
      <c r="CF62" s="63" t="s">
        <v>178</v>
      </c>
      <c r="CG62" s="63" t="s">
        <v>178</v>
      </c>
      <c r="CH62" s="63" t="s">
        <v>178</v>
      </c>
      <c r="CI62" s="63" t="s">
        <v>178</v>
      </c>
      <c r="CJ62" s="63" t="s">
        <v>178</v>
      </c>
      <c r="CK62" s="63" t="s">
        <v>178</v>
      </c>
      <c r="CL62" s="63" t="s">
        <v>178</v>
      </c>
      <c r="CM62" s="63" t="s">
        <v>178</v>
      </c>
      <c r="CN62" s="63" t="s">
        <v>178</v>
      </c>
      <c r="CO62" s="63" t="s">
        <v>178</v>
      </c>
      <c r="CP62" s="63" t="s">
        <v>178</v>
      </c>
      <c r="CQ62" s="63" t="s">
        <v>178</v>
      </c>
      <c r="CR62" s="63" t="s">
        <v>178</v>
      </c>
      <c r="CS62" s="63" t="s">
        <v>178</v>
      </c>
      <c r="CT62" s="63" t="s">
        <v>178</v>
      </c>
      <c r="CU62" s="63" t="s">
        <v>178</v>
      </c>
      <c r="CV62" s="63" t="s">
        <v>178</v>
      </c>
      <c r="CW62" s="63" t="s">
        <v>178</v>
      </c>
      <c r="CX62" s="63" t="s">
        <v>178</v>
      </c>
      <c r="CY62" s="63" t="s">
        <v>178</v>
      </c>
      <c r="CZ62" s="63" t="s">
        <v>178</v>
      </c>
    </row>
    <row r="63" spans="1:104" x14ac:dyDescent="0.2">
      <c r="A63" s="16" t="s">
        <v>637</v>
      </c>
      <c r="B63" s="9" t="s">
        <v>183</v>
      </c>
      <c r="C63" s="15" t="s">
        <v>253</v>
      </c>
      <c r="D63" s="15" t="s">
        <v>2</v>
      </c>
      <c r="E63" s="86" t="s">
        <v>178</v>
      </c>
      <c r="F63" s="63" t="s">
        <v>178</v>
      </c>
      <c r="G63" s="63" t="s">
        <v>178</v>
      </c>
      <c r="H63" s="63" t="s">
        <v>178</v>
      </c>
      <c r="I63" s="63" t="s">
        <v>178</v>
      </c>
      <c r="J63" s="63" t="s">
        <v>178</v>
      </c>
      <c r="K63" s="63" t="s">
        <v>178</v>
      </c>
      <c r="L63" s="63" t="s">
        <v>178</v>
      </c>
      <c r="M63" s="63" t="s">
        <v>178</v>
      </c>
      <c r="N63" s="63" t="s">
        <v>178</v>
      </c>
      <c r="O63" s="63" t="s">
        <v>178</v>
      </c>
      <c r="P63" s="63" t="s">
        <v>178</v>
      </c>
      <c r="Q63" s="63" t="s">
        <v>178</v>
      </c>
      <c r="R63" s="63" t="s">
        <v>178</v>
      </c>
      <c r="S63" s="63" t="s">
        <v>178</v>
      </c>
      <c r="T63" s="63" t="s">
        <v>178</v>
      </c>
      <c r="U63" s="63" t="s">
        <v>178</v>
      </c>
      <c r="V63" s="63" t="s">
        <v>178</v>
      </c>
      <c r="W63" s="63" t="s">
        <v>178</v>
      </c>
      <c r="X63" s="63" t="s">
        <v>178</v>
      </c>
      <c r="Y63" s="63" t="s">
        <v>178</v>
      </c>
      <c r="Z63" s="63" t="s">
        <v>178</v>
      </c>
      <c r="AA63" s="63" t="s">
        <v>178</v>
      </c>
      <c r="AB63" s="63" t="s">
        <v>178</v>
      </c>
      <c r="AC63" s="63" t="s">
        <v>178</v>
      </c>
      <c r="AD63" s="63" t="s">
        <v>178</v>
      </c>
      <c r="AE63" s="63" t="s">
        <v>178</v>
      </c>
      <c r="AF63" s="63" t="s">
        <v>178</v>
      </c>
      <c r="AG63" s="63" t="s">
        <v>178</v>
      </c>
      <c r="AH63" s="63" t="s">
        <v>178</v>
      </c>
      <c r="AI63" s="63" t="s">
        <v>178</v>
      </c>
      <c r="AJ63" s="63" t="s">
        <v>178</v>
      </c>
      <c r="AK63" s="63" t="s">
        <v>178</v>
      </c>
      <c r="AL63" s="63" t="s">
        <v>178</v>
      </c>
      <c r="AM63" s="63" t="s">
        <v>178</v>
      </c>
      <c r="AN63" s="63" t="s">
        <v>178</v>
      </c>
      <c r="AO63" s="63" t="s">
        <v>178</v>
      </c>
      <c r="AP63" s="63" t="s">
        <v>178</v>
      </c>
      <c r="AQ63" s="63" t="s">
        <v>178</v>
      </c>
      <c r="AR63" s="63" t="s">
        <v>178</v>
      </c>
      <c r="AS63" s="63" t="s">
        <v>178</v>
      </c>
      <c r="AT63" s="63" t="s">
        <v>178</v>
      </c>
      <c r="AU63" s="63" t="s">
        <v>178</v>
      </c>
      <c r="AV63" s="63" t="s">
        <v>178</v>
      </c>
      <c r="AW63" s="63" t="s">
        <v>178</v>
      </c>
      <c r="AX63" s="63" t="s">
        <v>178</v>
      </c>
      <c r="AY63" s="63" t="s">
        <v>178</v>
      </c>
      <c r="AZ63" s="63" t="s">
        <v>178</v>
      </c>
      <c r="BA63" s="63" t="s">
        <v>178</v>
      </c>
      <c r="BB63" s="63" t="s">
        <v>178</v>
      </c>
      <c r="BC63" s="63" t="s">
        <v>178</v>
      </c>
      <c r="BD63" s="63" t="s">
        <v>178</v>
      </c>
      <c r="BE63" s="63" t="s">
        <v>178</v>
      </c>
      <c r="BF63" s="63" t="s">
        <v>178</v>
      </c>
      <c r="BG63" s="63" t="s">
        <v>178</v>
      </c>
      <c r="BH63" s="63" t="s">
        <v>178</v>
      </c>
      <c r="BI63" s="63" t="s">
        <v>178</v>
      </c>
      <c r="BJ63" s="63" t="s">
        <v>178</v>
      </c>
      <c r="BK63" s="63" t="s">
        <v>178</v>
      </c>
      <c r="BL63" s="63" t="s">
        <v>178</v>
      </c>
      <c r="BM63" s="63" t="s">
        <v>178</v>
      </c>
      <c r="BN63" s="63" t="s">
        <v>178</v>
      </c>
      <c r="BO63" s="63" t="s">
        <v>178</v>
      </c>
      <c r="BP63" s="63" t="s">
        <v>178</v>
      </c>
      <c r="BQ63" s="63" t="s">
        <v>178</v>
      </c>
      <c r="BR63" s="63" t="s">
        <v>178</v>
      </c>
      <c r="BS63" s="63" t="s">
        <v>178</v>
      </c>
      <c r="BT63" s="63" t="s">
        <v>178</v>
      </c>
      <c r="BU63" s="63" t="s">
        <v>178</v>
      </c>
      <c r="BV63" s="63" t="s">
        <v>178</v>
      </c>
      <c r="BW63" s="63" t="s">
        <v>178</v>
      </c>
      <c r="BX63" s="63" t="s">
        <v>178</v>
      </c>
      <c r="BY63" s="63" t="s">
        <v>178</v>
      </c>
      <c r="BZ63" s="63" t="s">
        <v>178</v>
      </c>
      <c r="CA63" s="63" t="s">
        <v>178</v>
      </c>
      <c r="CB63" s="63" t="s">
        <v>178</v>
      </c>
      <c r="CC63" s="63" t="s">
        <v>178</v>
      </c>
      <c r="CD63" s="63" t="s">
        <v>178</v>
      </c>
      <c r="CE63" s="63" t="s">
        <v>178</v>
      </c>
      <c r="CF63" s="63" t="s">
        <v>178</v>
      </c>
      <c r="CG63" s="63" t="s">
        <v>178</v>
      </c>
      <c r="CH63" s="63" t="s">
        <v>178</v>
      </c>
      <c r="CI63" s="63" t="s">
        <v>178</v>
      </c>
      <c r="CJ63" s="63" t="s">
        <v>178</v>
      </c>
      <c r="CK63" s="63" t="s">
        <v>178</v>
      </c>
      <c r="CL63" s="63" t="s">
        <v>178</v>
      </c>
      <c r="CM63" s="63" t="s">
        <v>178</v>
      </c>
      <c r="CN63" s="63" t="s">
        <v>178</v>
      </c>
      <c r="CO63" s="63" t="s">
        <v>178</v>
      </c>
      <c r="CP63" s="63" t="s">
        <v>178</v>
      </c>
      <c r="CQ63" s="63" t="s">
        <v>178</v>
      </c>
      <c r="CR63" s="63" t="s">
        <v>178</v>
      </c>
      <c r="CS63" s="63" t="s">
        <v>178</v>
      </c>
      <c r="CT63" s="63" t="s">
        <v>178</v>
      </c>
      <c r="CU63" s="63" t="s">
        <v>178</v>
      </c>
      <c r="CV63" s="63" t="s">
        <v>178</v>
      </c>
      <c r="CW63" s="63" t="s">
        <v>178</v>
      </c>
      <c r="CX63" s="63" t="s">
        <v>178</v>
      </c>
      <c r="CY63" s="63" t="s">
        <v>178</v>
      </c>
      <c r="CZ63" s="63" t="s">
        <v>178</v>
      </c>
    </row>
    <row r="64" spans="1:104" ht="28.5" x14ac:dyDescent="0.2">
      <c r="A64" s="16" t="s">
        <v>638</v>
      </c>
      <c r="B64" s="9" t="s">
        <v>184</v>
      </c>
      <c r="C64" s="15" t="s">
        <v>281</v>
      </c>
      <c r="D64" s="15" t="s">
        <v>2</v>
      </c>
      <c r="E64" s="86"/>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row>
    <row r="65" spans="1:104" ht="28.5" x14ac:dyDescent="0.2">
      <c r="A65" s="16" t="s">
        <v>639</v>
      </c>
      <c r="B65" s="9" t="s">
        <v>185</v>
      </c>
      <c r="C65" s="15" t="s">
        <v>254</v>
      </c>
      <c r="D65" s="15" t="s">
        <v>68</v>
      </c>
      <c r="E65" s="91"/>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row>
    <row r="66" spans="1:104" ht="23.45" customHeight="1" x14ac:dyDescent="0.3">
      <c r="A66" s="66"/>
      <c r="B66" s="66" t="s">
        <v>106</v>
      </c>
      <c r="E66" s="71"/>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row>
    <row r="67" spans="1:104" ht="40.15" customHeight="1" x14ac:dyDescent="0.2">
      <c r="A67" s="222"/>
      <c r="B67" s="222" t="s">
        <v>279</v>
      </c>
      <c r="C67" s="15" t="s">
        <v>556</v>
      </c>
      <c r="D67" s="15" t="s">
        <v>243</v>
      </c>
      <c r="E67" s="210" t="s">
        <v>100</v>
      </c>
      <c r="F67" s="211" t="s">
        <v>100</v>
      </c>
      <c r="G67" s="211" t="s">
        <v>100</v>
      </c>
      <c r="H67" s="211" t="s">
        <v>100</v>
      </c>
      <c r="I67" s="211" t="s">
        <v>100</v>
      </c>
      <c r="J67" s="211" t="s">
        <v>100</v>
      </c>
      <c r="K67" s="211" t="s">
        <v>100</v>
      </c>
      <c r="L67" s="211" t="s">
        <v>100</v>
      </c>
      <c r="M67" s="211" t="s">
        <v>100</v>
      </c>
      <c r="N67" s="211" t="s">
        <v>100</v>
      </c>
      <c r="O67" s="211" t="s">
        <v>100</v>
      </c>
      <c r="P67" s="211" t="s">
        <v>100</v>
      </c>
      <c r="Q67" s="211" t="s">
        <v>100</v>
      </c>
      <c r="R67" s="211" t="s">
        <v>100</v>
      </c>
      <c r="S67" s="211" t="s">
        <v>100</v>
      </c>
      <c r="T67" s="211" t="s">
        <v>100</v>
      </c>
      <c r="U67" s="211" t="s">
        <v>100</v>
      </c>
      <c r="V67" s="211" t="s">
        <v>100</v>
      </c>
      <c r="W67" s="211" t="s">
        <v>100</v>
      </c>
      <c r="X67" s="211" t="s">
        <v>100</v>
      </c>
      <c r="Y67" s="211" t="s">
        <v>100</v>
      </c>
      <c r="Z67" s="211" t="s">
        <v>100</v>
      </c>
      <c r="AA67" s="211" t="s">
        <v>100</v>
      </c>
      <c r="AB67" s="211" t="s">
        <v>100</v>
      </c>
      <c r="AC67" s="211" t="s">
        <v>100</v>
      </c>
      <c r="AD67" s="211" t="s">
        <v>100</v>
      </c>
      <c r="AE67" s="211" t="s">
        <v>100</v>
      </c>
      <c r="AF67" s="211" t="s">
        <v>100</v>
      </c>
      <c r="AG67" s="211" t="s">
        <v>100</v>
      </c>
      <c r="AH67" s="211" t="s">
        <v>100</v>
      </c>
      <c r="AI67" s="211" t="s">
        <v>100</v>
      </c>
      <c r="AJ67" s="211" t="s">
        <v>100</v>
      </c>
      <c r="AK67" s="211" t="s">
        <v>100</v>
      </c>
      <c r="AL67" s="211" t="s">
        <v>100</v>
      </c>
      <c r="AM67" s="211" t="s">
        <v>100</v>
      </c>
      <c r="AN67" s="211" t="s">
        <v>100</v>
      </c>
      <c r="AO67" s="211" t="s">
        <v>100</v>
      </c>
      <c r="AP67" s="211" t="s">
        <v>100</v>
      </c>
      <c r="AQ67" s="211" t="s">
        <v>100</v>
      </c>
      <c r="AR67" s="211" t="s">
        <v>100</v>
      </c>
      <c r="AS67" s="211" t="s">
        <v>100</v>
      </c>
      <c r="AT67" s="211" t="s">
        <v>100</v>
      </c>
      <c r="AU67" s="211" t="s">
        <v>100</v>
      </c>
      <c r="AV67" s="211" t="s">
        <v>100</v>
      </c>
      <c r="AW67" s="211" t="s">
        <v>100</v>
      </c>
      <c r="AX67" s="211" t="s">
        <v>100</v>
      </c>
      <c r="AY67" s="211" t="s">
        <v>100</v>
      </c>
      <c r="AZ67" s="211" t="s">
        <v>100</v>
      </c>
      <c r="BA67" s="211" t="s">
        <v>100</v>
      </c>
      <c r="BB67" s="211" t="s">
        <v>100</v>
      </c>
      <c r="BC67" s="211" t="s">
        <v>100</v>
      </c>
      <c r="BD67" s="211" t="s">
        <v>100</v>
      </c>
      <c r="BE67" s="211" t="s">
        <v>100</v>
      </c>
      <c r="BF67" s="211" t="s">
        <v>100</v>
      </c>
      <c r="BG67" s="211" t="s">
        <v>100</v>
      </c>
      <c r="BH67" s="211" t="s">
        <v>100</v>
      </c>
      <c r="BI67" s="211" t="s">
        <v>100</v>
      </c>
      <c r="BJ67" s="211" t="s">
        <v>100</v>
      </c>
      <c r="BK67" s="211" t="s">
        <v>100</v>
      </c>
      <c r="BL67" s="211" t="s">
        <v>100</v>
      </c>
      <c r="BM67" s="211" t="s">
        <v>100</v>
      </c>
      <c r="BN67" s="211" t="s">
        <v>100</v>
      </c>
      <c r="BO67" s="211" t="s">
        <v>100</v>
      </c>
      <c r="BP67" s="211" t="s">
        <v>100</v>
      </c>
      <c r="BQ67" s="211" t="s">
        <v>100</v>
      </c>
      <c r="BR67" s="211" t="s">
        <v>100</v>
      </c>
      <c r="BS67" s="211" t="s">
        <v>100</v>
      </c>
      <c r="BT67" s="211" t="s">
        <v>100</v>
      </c>
      <c r="BU67" s="211" t="s">
        <v>100</v>
      </c>
      <c r="BV67" s="211" t="s">
        <v>100</v>
      </c>
      <c r="BW67" s="211" t="s">
        <v>100</v>
      </c>
      <c r="BX67" s="211" t="s">
        <v>100</v>
      </c>
      <c r="BY67" s="211" t="s">
        <v>100</v>
      </c>
      <c r="BZ67" s="211" t="s">
        <v>100</v>
      </c>
      <c r="CA67" s="211" t="s">
        <v>100</v>
      </c>
      <c r="CB67" s="211" t="s">
        <v>100</v>
      </c>
      <c r="CC67" s="211" t="s">
        <v>100</v>
      </c>
      <c r="CD67" s="211" t="s">
        <v>100</v>
      </c>
      <c r="CE67" s="211" t="s">
        <v>100</v>
      </c>
      <c r="CF67" s="211" t="s">
        <v>100</v>
      </c>
      <c r="CG67" s="211" t="s">
        <v>100</v>
      </c>
      <c r="CH67" s="211" t="s">
        <v>100</v>
      </c>
      <c r="CI67" s="211" t="s">
        <v>100</v>
      </c>
      <c r="CJ67" s="211" t="s">
        <v>100</v>
      </c>
      <c r="CK67" s="211" t="s">
        <v>100</v>
      </c>
      <c r="CL67" s="211" t="s">
        <v>100</v>
      </c>
      <c r="CM67" s="211" t="s">
        <v>100</v>
      </c>
      <c r="CN67" s="211" t="s">
        <v>100</v>
      </c>
      <c r="CO67" s="211" t="s">
        <v>100</v>
      </c>
      <c r="CP67" s="211" t="s">
        <v>100</v>
      </c>
      <c r="CQ67" s="211" t="s">
        <v>100</v>
      </c>
      <c r="CR67" s="211" t="s">
        <v>100</v>
      </c>
      <c r="CS67" s="211" t="s">
        <v>100</v>
      </c>
      <c r="CT67" s="211" t="s">
        <v>100</v>
      </c>
      <c r="CU67" s="211" t="s">
        <v>100</v>
      </c>
      <c r="CV67" s="211" t="s">
        <v>100</v>
      </c>
      <c r="CW67" s="211" t="s">
        <v>100</v>
      </c>
      <c r="CX67" s="211" t="s">
        <v>100</v>
      </c>
      <c r="CY67" s="211" t="s">
        <v>100</v>
      </c>
      <c r="CZ67" s="211" t="s">
        <v>100</v>
      </c>
    </row>
    <row r="68" spans="1:104" x14ac:dyDescent="0.2">
      <c r="A68" s="16" t="s">
        <v>614</v>
      </c>
      <c r="B68" s="9" t="s">
        <v>180</v>
      </c>
      <c r="C68" s="15" t="s">
        <v>253</v>
      </c>
      <c r="D68" s="15" t="s">
        <v>2</v>
      </c>
      <c r="E68" s="86" t="s">
        <v>178</v>
      </c>
      <c r="F68" s="63" t="s">
        <v>178</v>
      </c>
      <c r="G68" s="63" t="s">
        <v>178</v>
      </c>
      <c r="H68" s="63" t="s">
        <v>178</v>
      </c>
      <c r="I68" s="63" t="s">
        <v>178</v>
      </c>
      <c r="J68" s="63" t="s">
        <v>178</v>
      </c>
      <c r="K68" s="63" t="s">
        <v>178</v>
      </c>
      <c r="L68" s="63" t="s">
        <v>178</v>
      </c>
      <c r="M68" s="63" t="s">
        <v>178</v>
      </c>
      <c r="N68" s="63" t="s">
        <v>178</v>
      </c>
      <c r="O68" s="63" t="s">
        <v>178</v>
      </c>
      <c r="P68" s="63" t="s">
        <v>178</v>
      </c>
      <c r="Q68" s="63" t="s">
        <v>178</v>
      </c>
      <c r="R68" s="63" t="s">
        <v>178</v>
      </c>
      <c r="S68" s="63" t="s">
        <v>178</v>
      </c>
      <c r="T68" s="63" t="s">
        <v>178</v>
      </c>
      <c r="U68" s="63" t="s">
        <v>178</v>
      </c>
      <c r="V68" s="63" t="s">
        <v>178</v>
      </c>
      <c r="W68" s="63" t="s">
        <v>178</v>
      </c>
      <c r="X68" s="63" t="s">
        <v>178</v>
      </c>
      <c r="Y68" s="63" t="s">
        <v>178</v>
      </c>
      <c r="Z68" s="63" t="s">
        <v>178</v>
      </c>
      <c r="AA68" s="63" t="s">
        <v>178</v>
      </c>
      <c r="AB68" s="63" t="s">
        <v>178</v>
      </c>
      <c r="AC68" s="63" t="s">
        <v>178</v>
      </c>
      <c r="AD68" s="63" t="s">
        <v>178</v>
      </c>
      <c r="AE68" s="63" t="s">
        <v>178</v>
      </c>
      <c r="AF68" s="63" t="s">
        <v>178</v>
      </c>
      <c r="AG68" s="63" t="s">
        <v>178</v>
      </c>
      <c r="AH68" s="63" t="s">
        <v>178</v>
      </c>
      <c r="AI68" s="63" t="s">
        <v>178</v>
      </c>
      <c r="AJ68" s="63" t="s">
        <v>178</v>
      </c>
      <c r="AK68" s="63" t="s">
        <v>178</v>
      </c>
      <c r="AL68" s="63" t="s">
        <v>178</v>
      </c>
      <c r="AM68" s="63" t="s">
        <v>178</v>
      </c>
      <c r="AN68" s="63" t="s">
        <v>178</v>
      </c>
      <c r="AO68" s="63" t="s">
        <v>178</v>
      </c>
      <c r="AP68" s="63" t="s">
        <v>178</v>
      </c>
      <c r="AQ68" s="63" t="s">
        <v>178</v>
      </c>
      <c r="AR68" s="63" t="s">
        <v>178</v>
      </c>
      <c r="AS68" s="63" t="s">
        <v>178</v>
      </c>
      <c r="AT68" s="63" t="s">
        <v>178</v>
      </c>
      <c r="AU68" s="63" t="s">
        <v>178</v>
      </c>
      <c r="AV68" s="63" t="s">
        <v>178</v>
      </c>
      <c r="AW68" s="63" t="s">
        <v>178</v>
      </c>
      <c r="AX68" s="63" t="s">
        <v>178</v>
      </c>
      <c r="AY68" s="63" t="s">
        <v>178</v>
      </c>
      <c r="AZ68" s="63" t="s">
        <v>178</v>
      </c>
      <c r="BA68" s="63" t="s">
        <v>178</v>
      </c>
      <c r="BB68" s="63" t="s">
        <v>178</v>
      </c>
      <c r="BC68" s="63" t="s">
        <v>178</v>
      </c>
      <c r="BD68" s="63" t="s">
        <v>178</v>
      </c>
      <c r="BE68" s="63" t="s">
        <v>178</v>
      </c>
      <c r="BF68" s="63" t="s">
        <v>178</v>
      </c>
      <c r="BG68" s="63" t="s">
        <v>178</v>
      </c>
      <c r="BH68" s="63" t="s">
        <v>178</v>
      </c>
      <c r="BI68" s="63" t="s">
        <v>178</v>
      </c>
      <c r="BJ68" s="63" t="s">
        <v>178</v>
      </c>
      <c r="BK68" s="63" t="s">
        <v>178</v>
      </c>
      <c r="BL68" s="63" t="s">
        <v>178</v>
      </c>
      <c r="BM68" s="63" t="s">
        <v>178</v>
      </c>
      <c r="BN68" s="63" t="s">
        <v>178</v>
      </c>
      <c r="BO68" s="63" t="s">
        <v>178</v>
      </c>
      <c r="BP68" s="63" t="s">
        <v>178</v>
      </c>
      <c r="BQ68" s="63" t="s">
        <v>178</v>
      </c>
      <c r="BR68" s="63" t="s">
        <v>178</v>
      </c>
      <c r="BS68" s="63" t="s">
        <v>178</v>
      </c>
      <c r="BT68" s="63" t="s">
        <v>178</v>
      </c>
      <c r="BU68" s="63" t="s">
        <v>178</v>
      </c>
      <c r="BV68" s="63" t="s">
        <v>178</v>
      </c>
      <c r="BW68" s="63" t="s">
        <v>178</v>
      </c>
      <c r="BX68" s="63" t="s">
        <v>178</v>
      </c>
      <c r="BY68" s="63" t="s">
        <v>178</v>
      </c>
      <c r="BZ68" s="63" t="s">
        <v>178</v>
      </c>
      <c r="CA68" s="63" t="s">
        <v>178</v>
      </c>
      <c r="CB68" s="63" t="s">
        <v>178</v>
      </c>
      <c r="CC68" s="63" t="s">
        <v>178</v>
      </c>
      <c r="CD68" s="63" t="s">
        <v>178</v>
      </c>
      <c r="CE68" s="63" t="s">
        <v>178</v>
      </c>
      <c r="CF68" s="63" t="s">
        <v>178</v>
      </c>
      <c r="CG68" s="63" t="s">
        <v>178</v>
      </c>
      <c r="CH68" s="63" t="s">
        <v>178</v>
      </c>
      <c r="CI68" s="63" t="s">
        <v>178</v>
      </c>
      <c r="CJ68" s="63" t="s">
        <v>178</v>
      </c>
      <c r="CK68" s="63" t="s">
        <v>178</v>
      </c>
      <c r="CL68" s="63" t="s">
        <v>178</v>
      </c>
      <c r="CM68" s="63" t="s">
        <v>178</v>
      </c>
      <c r="CN68" s="63" t="s">
        <v>178</v>
      </c>
      <c r="CO68" s="63" t="s">
        <v>178</v>
      </c>
      <c r="CP68" s="63" t="s">
        <v>178</v>
      </c>
      <c r="CQ68" s="63" t="s">
        <v>178</v>
      </c>
      <c r="CR68" s="63" t="s">
        <v>178</v>
      </c>
      <c r="CS68" s="63" t="s">
        <v>178</v>
      </c>
      <c r="CT68" s="63" t="s">
        <v>178</v>
      </c>
      <c r="CU68" s="63" t="s">
        <v>178</v>
      </c>
      <c r="CV68" s="63" t="s">
        <v>178</v>
      </c>
      <c r="CW68" s="63" t="s">
        <v>178</v>
      </c>
      <c r="CX68" s="63" t="s">
        <v>178</v>
      </c>
      <c r="CY68" s="63" t="s">
        <v>178</v>
      </c>
      <c r="CZ68" s="63" t="s">
        <v>178</v>
      </c>
    </row>
    <row r="69" spans="1:104" x14ac:dyDescent="0.2">
      <c r="A69" s="16" t="s">
        <v>615</v>
      </c>
      <c r="B69" s="9" t="s">
        <v>181</v>
      </c>
      <c r="C69" s="15" t="s">
        <v>253</v>
      </c>
      <c r="D69" s="15" t="s">
        <v>2</v>
      </c>
      <c r="E69" s="86" t="s">
        <v>178</v>
      </c>
      <c r="F69" s="63" t="s">
        <v>178</v>
      </c>
      <c r="G69" s="63" t="s">
        <v>178</v>
      </c>
      <c r="H69" s="63" t="s">
        <v>178</v>
      </c>
      <c r="I69" s="63" t="s">
        <v>178</v>
      </c>
      <c r="J69" s="63" t="s">
        <v>178</v>
      </c>
      <c r="K69" s="63" t="s">
        <v>178</v>
      </c>
      <c r="L69" s="63" t="s">
        <v>178</v>
      </c>
      <c r="M69" s="63" t="s">
        <v>178</v>
      </c>
      <c r="N69" s="63" t="s">
        <v>178</v>
      </c>
      <c r="O69" s="63" t="s">
        <v>178</v>
      </c>
      <c r="P69" s="63" t="s">
        <v>178</v>
      </c>
      <c r="Q69" s="63" t="s">
        <v>178</v>
      </c>
      <c r="R69" s="63" t="s">
        <v>178</v>
      </c>
      <c r="S69" s="63" t="s">
        <v>178</v>
      </c>
      <c r="T69" s="63" t="s">
        <v>178</v>
      </c>
      <c r="U69" s="63" t="s">
        <v>178</v>
      </c>
      <c r="V69" s="63" t="s">
        <v>178</v>
      </c>
      <c r="W69" s="63" t="s">
        <v>178</v>
      </c>
      <c r="X69" s="63" t="s">
        <v>178</v>
      </c>
      <c r="Y69" s="63" t="s">
        <v>178</v>
      </c>
      <c r="Z69" s="63" t="s">
        <v>178</v>
      </c>
      <c r="AA69" s="63" t="s">
        <v>178</v>
      </c>
      <c r="AB69" s="63" t="s">
        <v>178</v>
      </c>
      <c r="AC69" s="63" t="s">
        <v>178</v>
      </c>
      <c r="AD69" s="63" t="s">
        <v>178</v>
      </c>
      <c r="AE69" s="63" t="s">
        <v>178</v>
      </c>
      <c r="AF69" s="63" t="s">
        <v>178</v>
      </c>
      <c r="AG69" s="63" t="s">
        <v>178</v>
      </c>
      <c r="AH69" s="63" t="s">
        <v>178</v>
      </c>
      <c r="AI69" s="63" t="s">
        <v>178</v>
      </c>
      <c r="AJ69" s="63" t="s">
        <v>178</v>
      </c>
      <c r="AK69" s="63" t="s">
        <v>178</v>
      </c>
      <c r="AL69" s="63" t="s">
        <v>178</v>
      </c>
      <c r="AM69" s="63" t="s">
        <v>178</v>
      </c>
      <c r="AN69" s="63" t="s">
        <v>178</v>
      </c>
      <c r="AO69" s="63" t="s">
        <v>178</v>
      </c>
      <c r="AP69" s="63" t="s">
        <v>178</v>
      </c>
      <c r="AQ69" s="63" t="s">
        <v>178</v>
      </c>
      <c r="AR69" s="63" t="s">
        <v>178</v>
      </c>
      <c r="AS69" s="63" t="s">
        <v>178</v>
      </c>
      <c r="AT69" s="63" t="s">
        <v>178</v>
      </c>
      <c r="AU69" s="63" t="s">
        <v>178</v>
      </c>
      <c r="AV69" s="63" t="s">
        <v>178</v>
      </c>
      <c r="AW69" s="63" t="s">
        <v>178</v>
      </c>
      <c r="AX69" s="63" t="s">
        <v>178</v>
      </c>
      <c r="AY69" s="63" t="s">
        <v>178</v>
      </c>
      <c r="AZ69" s="63" t="s">
        <v>178</v>
      </c>
      <c r="BA69" s="63" t="s">
        <v>178</v>
      </c>
      <c r="BB69" s="63" t="s">
        <v>178</v>
      </c>
      <c r="BC69" s="63" t="s">
        <v>178</v>
      </c>
      <c r="BD69" s="63" t="s">
        <v>178</v>
      </c>
      <c r="BE69" s="63" t="s">
        <v>178</v>
      </c>
      <c r="BF69" s="63" t="s">
        <v>178</v>
      </c>
      <c r="BG69" s="63" t="s">
        <v>178</v>
      </c>
      <c r="BH69" s="63" t="s">
        <v>178</v>
      </c>
      <c r="BI69" s="63" t="s">
        <v>178</v>
      </c>
      <c r="BJ69" s="63" t="s">
        <v>178</v>
      </c>
      <c r="BK69" s="63" t="s">
        <v>178</v>
      </c>
      <c r="BL69" s="63" t="s">
        <v>178</v>
      </c>
      <c r="BM69" s="63" t="s">
        <v>178</v>
      </c>
      <c r="BN69" s="63" t="s">
        <v>178</v>
      </c>
      <c r="BO69" s="63" t="s">
        <v>178</v>
      </c>
      <c r="BP69" s="63" t="s">
        <v>178</v>
      </c>
      <c r="BQ69" s="63" t="s">
        <v>178</v>
      </c>
      <c r="BR69" s="63" t="s">
        <v>178</v>
      </c>
      <c r="BS69" s="63" t="s">
        <v>178</v>
      </c>
      <c r="BT69" s="63" t="s">
        <v>178</v>
      </c>
      <c r="BU69" s="63" t="s">
        <v>178</v>
      </c>
      <c r="BV69" s="63" t="s">
        <v>178</v>
      </c>
      <c r="BW69" s="63" t="s">
        <v>178</v>
      </c>
      <c r="BX69" s="63" t="s">
        <v>178</v>
      </c>
      <c r="BY69" s="63" t="s">
        <v>178</v>
      </c>
      <c r="BZ69" s="63" t="s">
        <v>178</v>
      </c>
      <c r="CA69" s="63" t="s">
        <v>178</v>
      </c>
      <c r="CB69" s="63" t="s">
        <v>178</v>
      </c>
      <c r="CC69" s="63" t="s">
        <v>178</v>
      </c>
      <c r="CD69" s="63" t="s">
        <v>178</v>
      </c>
      <c r="CE69" s="63" t="s">
        <v>178</v>
      </c>
      <c r="CF69" s="63" t="s">
        <v>178</v>
      </c>
      <c r="CG69" s="63" t="s">
        <v>178</v>
      </c>
      <c r="CH69" s="63" t="s">
        <v>178</v>
      </c>
      <c r="CI69" s="63" t="s">
        <v>178</v>
      </c>
      <c r="CJ69" s="63" t="s">
        <v>178</v>
      </c>
      <c r="CK69" s="63" t="s">
        <v>178</v>
      </c>
      <c r="CL69" s="63" t="s">
        <v>178</v>
      </c>
      <c r="CM69" s="63" t="s">
        <v>178</v>
      </c>
      <c r="CN69" s="63" t="s">
        <v>178</v>
      </c>
      <c r="CO69" s="63" t="s">
        <v>178</v>
      </c>
      <c r="CP69" s="63" t="s">
        <v>178</v>
      </c>
      <c r="CQ69" s="63" t="s">
        <v>178</v>
      </c>
      <c r="CR69" s="63" t="s">
        <v>178</v>
      </c>
      <c r="CS69" s="63" t="s">
        <v>178</v>
      </c>
      <c r="CT69" s="63" t="s">
        <v>178</v>
      </c>
      <c r="CU69" s="63" t="s">
        <v>178</v>
      </c>
      <c r="CV69" s="63" t="s">
        <v>178</v>
      </c>
      <c r="CW69" s="63" t="s">
        <v>178</v>
      </c>
      <c r="CX69" s="63" t="s">
        <v>178</v>
      </c>
      <c r="CY69" s="63" t="s">
        <v>178</v>
      </c>
      <c r="CZ69" s="63" t="s">
        <v>178</v>
      </c>
    </row>
    <row r="70" spans="1:104" x14ac:dyDescent="0.2">
      <c r="A70" s="16" t="s">
        <v>616</v>
      </c>
      <c r="B70" s="9" t="s">
        <v>182</v>
      </c>
      <c r="C70" s="15" t="s">
        <v>253</v>
      </c>
      <c r="D70" s="15" t="s">
        <v>2</v>
      </c>
      <c r="E70" s="86" t="s">
        <v>178</v>
      </c>
      <c r="F70" s="63" t="s">
        <v>178</v>
      </c>
      <c r="G70" s="63" t="s">
        <v>178</v>
      </c>
      <c r="H70" s="63" t="s">
        <v>178</v>
      </c>
      <c r="I70" s="63" t="s">
        <v>178</v>
      </c>
      <c r="J70" s="63" t="s">
        <v>178</v>
      </c>
      <c r="K70" s="63" t="s">
        <v>178</v>
      </c>
      <c r="L70" s="63" t="s">
        <v>178</v>
      </c>
      <c r="M70" s="63" t="s">
        <v>178</v>
      </c>
      <c r="N70" s="63" t="s">
        <v>178</v>
      </c>
      <c r="O70" s="63" t="s">
        <v>178</v>
      </c>
      <c r="P70" s="63" t="s">
        <v>178</v>
      </c>
      <c r="Q70" s="63" t="s">
        <v>178</v>
      </c>
      <c r="R70" s="63" t="s">
        <v>178</v>
      </c>
      <c r="S70" s="63" t="s">
        <v>178</v>
      </c>
      <c r="T70" s="63" t="s">
        <v>178</v>
      </c>
      <c r="U70" s="63" t="s">
        <v>178</v>
      </c>
      <c r="V70" s="63" t="s">
        <v>178</v>
      </c>
      <c r="W70" s="63" t="s">
        <v>178</v>
      </c>
      <c r="X70" s="63" t="s">
        <v>178</v>
      </c>
      <c r="Y70" s="63" t="s">
        <v>178</v>
      </c>
      <c r="Z70" s="63" t="s">
        <v>178</v>
      </c>
      <c r="AA70" s="63" t="s">
        <v>178</v>
      </c>
      <c r="AB70" s="63" t="s">
        <v>178</v>
      </c>
      <c r="AC70" s="63" t="s">
        <v>178</v>
      </c>
      <c r="AD70" s="63" t="s">
        <v>178</v>
      </c>
      <c r="AE70" s="63" t="s">
        <v>178</v>
      </c>
      <c r="AF70" s="63" t="s">
        <v>178</v>
      </c>
      <c r="AG70" s="63" t="s">
        <v>178</v>
      </c>
      <c r="AH70" s="63" t="s">
        <v>178</v>
      </c>
      <c r="AI70" s="63" t="s">
        <v>178</v>
      </c>
      <c r="AJ70" s="63" t="s">
        <v>178</v>
      </c>
      <c r="AK70" s="63" t="s">
        <v>178</v>
      </c>
      <c r="AL70" s="63" t="s">
        <v>178</v>
      </c>
      <c r="AM70" s="63" t="s">
        <v>178</v>
      </c>
      <c r="AN70" s="63" t="s">
        <v>178</v>
      </c>
      <c r="AO70" s="63" t="s">
        <v>178</v>
      </c>
      <c r="AP70" s="63" t="s">
        <v>178</v>
      </c>
      <c r="AQ70" s="63" t="s">
        <v>178</v>
      </c>
      <c r="AR70" s="63" t="s">
        <v>178</v>
      </c>
      <c r="AS70" s="63" t="s">
        <v>178</v>
      </c>
      <c r="AT70" s="63" t="s">
        <v>178</v>
      </c>
      <c r="AU70" s="63" t="s">
        <v>178</v>
      </c>
      <c r="AV70" s="63" t="s">
        <v>178</v>
      </c>
      <c r="AW70" s="63" t="s">
        <v>178</v>
      </c>
      <c r="AX70" s="63" t="s">
        <v>178</v>
      </c>
      <c r="AY70" s="63" t="s">
        <v>178</v>
      </c>
      <c r="AZ70" s="63" t="s">
        <v>178</v>
      </c>
      <c r="BA70" s="63" t="s">
        <v>178</v>
      </c>
      <c r="BB70" s="63" t="s">
        <v>178</v>
      </c>
      <c r="BC70" s="63" t="s">
        <v>178</v>
      </c>
      <c r="BD70" s="63" t="s">
        <v>178</v>
      </c>
      <c r="BE70" s="63" t="s">
        <v>178</v>
      </c>
      <c r="BF70" s="63" t="s">
        <v>178</v>
      </c>
      <c r="BG70" s="63" t="s">
        <v>178</v>
      </c>
      <c r="BH70" s="63" t="s">
        <v>178</v>
      </c>
      <c r="BI70" s="63" t="s">
        <v>178</v>
      </c>
      <c r="BJ70" s="63" t="s">
        <v>178</v>
      </c>
      <c r="BK70" s="63" t="s">
        <v>178</v>
      </c>
      <c r="BL70" s="63" t="s">
        <v>178</v>
      </c>
      <c r="BM70" s="63" t="s">
        <v>178</v>
      </c>
      <c r="BN70" s="63" t="s">
        <v>178</v>
      </c>
      <c r="BO70" s="63" t="s">
        <v>178</v>
      </c>
      <c r="BP70" s="63" t="s">
        <v>178</v>
      </c>
      <c r="BQ70" s="63" t="s">
        <v>178</v>
      </c>
      <c r="BR70" s="63" t="s">
        <v>178</v>
      </c>
      <c r="BS70" s="63" t="s">
        <v>178</v>
      </c>
      <c r="BT70" s="63" t="s">
        <v>178</v>
      </c>
      <c r="BU70" s="63" t="s">
        <v>178</v>
      </c>
      <c r="BV70" s="63" t="s">
        <v>178</v>
      </c>
      <c r="BW70" s="63" t="s">
        <v>178</v>
      </c>
      <c r="BX70" s="63" t="s">
        <v>178</v>
      </c>
      <c r="BY70" s="63" t="s">
        <v>178</v>
      </c>
      <c r="BZ70" s="63" t="s">
        <v>178</v>
      </c>
      <c r="CA70" s="63" t="s">
        <v>178</v>
      </c>
      <c r="CB70" s="63" t="s">
        <v>178</v>
      </c>
      <c r="CC70" s="63" t="s">
        <v>178</v>
      </c>
      <c r="CD70" s="63" t="s">
        <v>178</v>
      </c>
      <c r="CE70" s="63" t="s">
        <v>178</v>
      </c>
      <c r="CF70" s="63" t="s">
        <v>178</v>
      </c>
      <c r="CG70" s="63" t="s">
        <v>178</v>
      </c>
      <c r="CH70" s="63" t="s">
        <v>178</v>
      </c>
      <c r="CI70" s="63" t="s">
        <v>178</v>
      </c>
      <c r="CJ70" s="63" t="s">
        <v>178</v>
      </c>
      <c r="CK70" s="63" t="s">
        <v>178</v>
      </c>
      <c r="CL70" s="63" t="s">
        <v>178</v>
      </c>
      <c r="CM70" s="63" t="s">
        <v>178</v>
      </c>
      <c r="CN70" s="63" t="s">
        <v>178</v>
      </c>
      <c r="CO70" s="63" t="s">
        <v>178</v>
      </c>
      <c r="CP70" s="63" t="s">
        <v>178</v>
      </c>
      <c r="CQ70" s="63" t="s">
        <v>178</v>
      </c>
      <c r="CR70" s="63" t="s">
        <v>178</v>
      </c>
      <c r="CS70" s="63" t="s">
        <v>178</v>
      </c>
      <c r="CT70" s="63" t="s">
        <v>178</v>
      </c>
      <c r="CU70" s="63" t="s">
        <v>178</v>
      </c>
      <c r="CV70" s="63" t="s">
        <v>178</v>
      </c>
      <c r="CW70" s="63" t="s">
        <v>178</v>
      </c>
      <c r="CX70" s="63" t="s">
        <v>178</v>
      </c>
      <c r="CY70" s="63" t="s">
        <v>178</v>
      </c>
      <c r="CZ70" s="63" t="s">
        <v>178</v>
      </c>
    </row>
    <row r="71" spans="1:104" x14ac:dyDescent="0.2">
      <c r="A71" s="16" t="s">
        <v>617</v>
      </c>
      <c r="B71" s="9" t="s">
        <v>183</v>
      </c>
      <c r="C71" s="15" t="s">
        <v>253</v>
      </c>
      <c r="D71" s="15" t="s">
        <v>2</v>
      </c>
      <c r="E71" s="86" t="s">
        <v>178</v>
      </c>
      <c r="F71" s="63" t="s">
        <v>178</v>
      </c>
      <c r="G71" s="63" t="s">
        <v>178</v>
      </c>
      <c r="H71" s="63" t="s">
        <v>178</v>
      </c>
      <c r="I71" s="63" t="s">
        <v>178</v>
      </c>
      <c r="J71" s="63" t="s">
        <v>178</v>
      </c>
      <c r="K71" s="63" t="s">
        <v>178</v>
      </c>
      <c r="L71" s="63" t="s">
        <v>178</v>
      </c>
      <c r="M71" s="63" t="s">
        <v>178</v>
      </c>
      <c r="N71" s="63" t="s">
        <v>178</v>
      </c>
      <c r="O71" s="63" t="s">
        <v>178</v>
      </c>
      <c r="P71" s="63" t="s">
        <v>178</v>
      </c>
      <c r="Q71" s="63" t="s">
        <v>178</v>
      </c>
      <c r="R71" s="63" t="s">
        <v>178</v>
      </c>
      <c r="S71" s="63" t="s">
        <v>178</v>
      </c>
      <c r="T71" s="63" t="s">
        <v>178</v>
      </c>
      <c r="U71" s="63" t="s">
        <v>178</v>
      </c>
      <c r="V71" s="63" t="s">
        <v>178</v>
      </c>
      <c r="W71" s="63" t="s">
        <v>178</v>
      </c>
      <c r="X71" s="63" t="s">
        <v>178</v>
      </c>
      <c r="Y71" s="63" t="s">
        <v>178</v>
      </c>
      <c r="Z71" s="63" t="s">
        <v>178</v>
      </c>
      <c r="AA71" s="63" t="s">
        <v>178</v>
      </c>
      <c r="AB71" s="63" t="s">
        <v>178</v>
      </c>
      <c r="AC71" s="63" t="s">
        <v>178</v>
      </c>
      <c r="AD71" s="63" t="s">
        <v>178</v>
      </c>
      <c r="AE71" s="63" t="s">
        <v>178</v>
      </c>
      <c r="AF71" s="63" t="s">
        <v>178</v>
      </c>
      <c r="AG71" s="63" t="s">
        <v>178</v>
      </c>
      <c r="AH71" s="63" t="s">
        <v>178</v>
      </c>
      <c r="AI71" s="63" t="s">
        <v>178</v>
      </c>
      <c r="AJ71" s="63" t="s">
        <v>178</v>
      </c>
      <c r="AK71" s="63" t="s">
        <v>178</v>
      </c>
      <c r="AL71" s="63" t="s">
        <v>178</v>
      </c>
      <c r="AM71" s="63" t="s">
        <v>178</v>
      </c>
      <c r="AN71" s="63" t="s">
        <v>178</v>
      </c>
      <c r="AO71" s="63" t="s">
        <v>178</v>
      </c>
      <c r="AP71" s="63" t="s">
        <v>178</v>
      </c>
      <c r="AQ71" s="63" t="s">
        <v>178</v>
      </c>
      <c r="AR71" s="63" t="s">
        <v>178</v>
      </c>
      <c r="AS71" s="63" t="s">
        <v>178</v>
      </c>
      <c r="AT71" s="63" t="s">
        <v>178</v>
      </c>
      <c r="AU71" s="63" t="s">
        <v>178</v>
      </c>
      <c r="AV71" s="63" t="s">
        <v>178</v>
      </c>
      <c r="AW71" s="63" t="s">
        <v>178</v>
      </c>
      <c r="AX71" s="63" t="s">
        <v>178</v>
      </c>
      <c r="AY71" s="63" t="s">
        <v>178</v>
      </c>
      <c r="AZ71" s="63" t="s">
        <v>178</v>
      </c>
      <c r="BA71" s="63" t="s">
        <v>178</v>
      </c>
      <c r="BB71" s="63" t="s">
        <v>178</v>
      </c>
      <c r="BC71" s="63" t="s">
        <v>178</v>
      </c>
      <c r="BD71" s="63" t="s">
        <v>178</v>
      </c>
      <c r="BE71" s="63" t="s">
        <v>178</v>
      </c>
      <c r="BF71" s="63" t="s">
        <v>178</v>
      </c>
      <c r="BG71" s="63" t="s">
        <v>178</v>
      </c>
      <c r="BH71" s="63" t="s">
        <v>178</v>
      </c>
      <c r="BI71" s="63" t="s">
        <v>178</v>
      </c>
      <c r="BJ71" s="63" t="s">
        <v>178</v>
      </c>
      <c r="BK71" s="63" t="s">
        <v>178</v>
      </c>
      <c r="BL71" s="63" t="s">
        <v>178</v>
      </c>
      <c r="BM71" s="63" t="s">
        <v>178</v>
      </c>
      <c r="BN71" s="63" t="s">
        <v>178</v>
      </c>
      <c r="BO71" s="63" t="s">
        <v>178</v>
      </c>
      <c r="BP71" s="63" t="s">
        <v>178</v>
      </c>
      <c r="BQ71" s="63" t="s">
        <v>178</v>
      </c>
      <c r="BR71" s="63" t="s">
        <v>178</v>
      </c>
      <c r="BS71" s="63" t="s">
        <v>178</v>
      </c>
      <c r="BT71" s="63" t="s">
        <v>178</v>
      </c>
      <c r="BU71" s="63" t="s">
        <v>178</v>
      </c>
      <c r="BV71" s="63" t="s">
        <v>178</v>
      </c>
      <c r="BW71" s="63" t="s">
        <v>178</v>
      </c>
      <c r="BX71" s="63" t="s">
        <v>178</v>
      </c>
      <c r="BY71" s="63" t="s">
        <v>178</v>
      </c>
      <c r="BZ71" s="63" t="s">
        <v>178</v>
      </c>
      <c r="CA71" s="63" t="s">
        <v>178</v>
      </c>
      <c r="CB71" s="63" t="s">
        <v>178</v>
      </c>
      <c r="CC71" s="63" t="s">
        <v>178</v>
      </c>
      <c r="CD71" s="63" t="s">
        <v>178</v>
      </c>
      <c r="CE71" s="63" t="s">
        <v>178</v>
      </c>
      <c r="CF71" s="63" t="s">
        <v>178</v>
      </c>
      <c r="CG71" s="63" t="s">
        <v>178</v>
      </c>
      <c r="CH71" s="63" t="s">
        <v>178</v>
      </c>
      <c r="CI71" s="63" t="s">
        <v>178</v>
      </c>
      <c r="CJ71" s="63" t="s">
        <v>178</v>
      </c>
      <c r="CK71" s="63" t="s">
        <v>178</v>
      </c>
      <c r="CL71" s="63" t="s">
        <v>178</v>
      </c>
      <c r="CM71" s="63" t="s">
        <v>178</v>
      </c>
      <c r="CN71" s="63" t="s">
        <v>178</v>
      </c>
      <c r="CO71" s="63" t="s">
        <v>178</v>
      </c>
      <c r="CP71" s="63" t="s">
        <v>178</v>
      </c>
      <c r="CQ71" s="63" t="s">
        <v>178</v>
      </c>
      <c r="CR71" s="63" t="s">
        <v>178</v>
      </c>
      <c r="CS71" s="63" t="s">
        <v>178</v>
      </c>
      <c r="CT71" s="63" t="s">
        <v>178</v>
      </c>
      <c r="CU71" s="63" t="s">
        <v>178</v>
      </c>
      <c r="CV71" s="63" t="s">
        <v>178</v>
      </c>
      <c r="CW71" s="63" t="s">
        <v>178</v>
      </c>
      <c r="CX71" s="63" t="s">
        <v>178</v>
      </c>
      <c r="CY71" s="63" t="s">
        <v>178</v>
      </c>
      <c r="CZ71" s="63" t="s">
        <v>178</v>
      </c>
    </row>
    <row r="72" spans="1:104" ht="28.5" x14ac:dyDescent="0.2">
      <c r="A72" s="16" t="s">
        <v>618</v>
      </c>
      <c r="B72" s="9" t="s">
        <v>184</v>
      </c>
      <c r="C72" s="15" t="s">
        <v>256</v>
      </c>
      <c r="D72" s="15" t="s">
        <v>2</v>
      </c>
      <c r="E72" s="86"/>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row>
    <row r="73" spans="1:104" ht="28.5" x14ac:dyDescent="0.2">
      <c r="A73" s="16" t="s">
        <v>619</v>
      </c>
      <c r="B73" s="9" t="s">
        <v>185</v>
      </c>
      <c r="C73" s="15" t="s">
        <v>255</v>
      </c>
      <c r="D73" s="15" t="s">
        <v>68</v>
      </c>
      <c r="E73" s="91"/>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row>
    <row r="75" spans="1:104" s="73" customFormat="1" ht="18.75" x14ac:dyDescent="0.3">
      <c r="A75" s="72"/>
      <c r="C75" s="74"/>
      <c r="D75" s="74"/>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activeCell="D20" sqref="D20"/>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8" customFormat="1" ht="20.25" x14ac:dyDescent="0.3">
      <c r="A1" s="75" t="s">
        <v>585</v>
      </c>
      <c r="B1" s="75"/>
      <c r="C1" s="76"/>
      <c r="D1" s="77"/>
      <c r="E1" s="75" t="s">
        <v>401</v>
      </c>
      <c r="F1" s="75" t="s">
        <v>402</v>
      </c>
      <c r="G1" s="75" t="s">
        <v>403</v>
      </c>
      <c r="H1" s="75" t="s">
        <v>404</v>
      </c>
      <c r="I1" s="75" t="s">
        <v>405</v>
      </c>
      <c r="J1" s="75" t="s">
        <v>406</v>
      </c>
      <c r="K1" s="75" t="s">
        <v>407</v>
      </c>
      <c r="L1" s="75" t="s">
        <v>408</v>
      </c>
      <c r="M1" s="75" t="s">
        <v>409</v>
      </c>
      <c r="N1" s="75" t="s">
        <v>410</v>
      </c>
      <c r="O1" s="75" t="s">
        <v>411</v>
      </c>
      <c r="P1" s="75" t="s">
        <v>412</v>
      </c>
      <c r="Q1" s="75" t="s">
        <v>413</v>
      </c>
      <c r="R1" s="75" t="s">
        <v>414</v>
      </c>
      <c r="S1" s="75" t="s">
        <v>415</v>
      </c>
      <c r="T1" s="75" t="s">
        <v>416</v>
      </c>
      <c r="U1" s="75" t="s">
        <v>417</v>
      </c>
      <c r="V1" s="75" t="s">
        <v>418</v>
      </c>
      <c r="W1" s="75" t="s">
        <v>419</v>
      </c>
      <c r="X1" s="75" t="s">
        <v>420</v>
      </c>
      <c r="Y1" s="75" t="s">
        <v>421</v>
      </c>
      <c r="Z1" s="75" t="s">
        <v>422</v>
      </c>
      <c r="AA1" s="75" t="s">
        <v>423</v>
      </c>
      <c r="AB1" s="75" t="s">
        <v>424</v>
      </c>
      <c r="AC1" s="75" t="s">
        <v>425</v>
      </c>
      <c r="AD1" s="75" t="s">
        <v>426</v>
      </c>
      <c r="AE1" s="75" t="s">
        <v>427</v>
      </c>
      <c r="AF1" s="75" t="s">
        <v>428</v>
      </c>
      <c r="AG1" s="75" t="s">
        <v>429</v>
      </c>
      <c r="AH1" s="75" t="s">
        <v>430</v>
      </c>
      <c r="AI1" s="75" t="s">
        <v>431</v>
      </c>
      <c r="AJ1" s="75" t="s">
        <v>432</v>
      </c>
      <c r="AK1" s="75" t="s">
        <v>433</v>
      </c>
      <c r="AL1" s="75" t="s">
        <v>434</v>
      </c>
      <c r="AM1" s="75" t="s">
        <v>435</v>
      </c>
      <c r="AN1" s="75" t="s">
        <v>436</v>
      </c>
      <c r="AO1" s="75" t="s">
        <v>437</v>
      </c>
      <c r="AP1" s="75" t="s">
        <v>438</v>
      </c>
      <c r="AQ1" s="75" t="s">
        <v>439</v>
      </c>
      <c r="AR1" s="75" t="s">
        <v>440</v>
      </c>
      <c r="AS1" s="75" t="s">
        <v>441</v>
      </c>
      <c r="AT1" s="75" t="s">
        <v>442</v>
      </c>
      <c r="AU1" s="75" t="s">
        <v>443</v>
      </c>
      <c r="AV1" s="75" t="s">
        <v>444</v>
      </c>
      <c r="AW1" s="75" t="s">
        <v>445</v>
      </c>
      <c r="AX1" s="75" t="s">
        <v>446</v>
      </c>
      <c r="AY1" s="75" t="s">
        <v>447</v>
      </c>
      <c r="AZ1" s="75" t="s">
        <v>448</v>
      </c>
      <c r="BA1" s="75" t="s">
        <v>449</v>
      </c>
      <c r="BB1" s="75" t="s">
        <v>450</v>
      </c>
      <c r="BC1" s="75" t="s">
        <v>451</v>
      </c>
      <c r="BD1" s="75" t="s">
        <v>452</v>
      </c>
      <c r="BE1" s="75" t="s">
        <v>453</v>
      </c>
      <c r="BF1" s="75" t="s">
        <v>454</v>
      </c>
      <c r="BG1" s="75" t="s">
        <v>455</v>
      </c>
      <c r="BH1" s="75" t="s">
        <v>456</v>
      </c>
      <c r="BI1" s="75" t="s">
        <v>457</v>
      </c>
      <c r="BJ1" s="75" t="s">
        <v>458</v>
      </c>
      <c r="BK1" s="75" t="s">
        <v>459</v>
      </c>
      <c r="BL1" s="75" t="s">
        <v>460</v>
      </c>
      <c r="BM1" s="75" t="s">
        <v>461</v>
      </c>
      <c r="BN1" s="75" t="s">
        <v>462</v>
      </c>
      <c r="BO1" s="75" t="s">
        <v>463</v>
      </c>
      <c r="BP1" s="75" t="s">
        <v>464</v>
      </c>
      <c r="BQ1" s="75" t="s">
        <v>465</v>
      </c>
      <c r="BR1" s="75" t="s">
        <v>466</v>
      </c>
      <c r="BS1" s="75" t="s">
        <v>467</v>
      </c>
      <c r="BT1" s="75" t="s">
        <v>468</v>
      </c>
      <c r="BU1" s="75" t="s">
        <v>469</v>
      </c>
      <c r="BV1" s="75" t="s">
        <v>470</v>
      </c>
      <c r="BW1" s="75" t="s">
        <v>471</v>
      </c>
      <c r="BX1" s="75" t="s">
        <v>472</v>
      </c>
      <c r="BY1" s="75" t="s">
        <v>473</v>
      </c>
      <c r="BZ1" s="75" t="s">
        <v>474</v>
      </c>
      <c r="CA1" s="75" t="s">
        <v>475</v>
      </c>
      <c r="CB1" s="75" t="s">
        <v>476</v>
      </c>
      <c r="CC1" s="75" t="s">
        <v>477</v>
      </c>
      <c r="CD1" s="75" t="s">
        <v>478</v>
      </c>
      <c r="CE1" s="75" t="s">
        <v>479</v>
      </c>
      <c r="CF1" s="75" t="s">
        <v>480</v>
      </c>
      <c r="CG1" s="75" t="s">
        <v>481</v>
      </c>
      <c r="CH1" s="75" t="s">
        <v>482</v>
      </c>
      <c r="CI1" s="75" t="s">
        <v>483</v>
      </c>
      <c r="CJ1" s="75" t="s">
        <v>484</v>
      </c>
      <c r="CK1" s="75" t="s">
        <v>485</v>
      </c>
      <c r="CL1" s="75" t="s">
        <v>486</v>
      </c>
      <c r="CM1" s="75" t="s">
        <v>487</v>
      </c>
      <c r="CN1" s="75" t="s">
        <v>488</v>
      </c>
      <c r="CO1" s="75" t="s">
        <v>489</v>
      </c>
      <c r="CP1" s="75" t="s">
        <v>490</v>
      </c>
      <c r="CQ1" s="75" t="s">
        <v>491</v>
      </c>
      <c r="CR1" s="75" t="s">
        <v>492</v>
      </c>
      <c r="CS1" s="75" t="s">
        <v>493</v>
      </c>
      <c r="CT1" s="75" t="s">
        <v>494</v>
      </c>
      <c r="CU1" s="75" t="s">
        <v>495</v>
      </c>
      <c r="CV1" s="75" t="s">
        <v>496</v>
      </c>
      <c r="CW1" s="75" t="s">
        <v>497</v>
      </c>
      <c r="CX1" s="75" t="s">
        <v>498</v>
      </c>
      <c r="CY1" s="75" t="s">
        <v>499</v>
      </c>
      <c r="CZ1" s="75" t="s">
        <v>500</v>
      </c>
    </row>
    <row r="2" spans="1:104" ht="28.5" customHeight="1" x14ac:dyDescent="0.3">
      <c r="A2" s="24" t="s">
        <v>672</v>
      </c>
      <c r="C2" s="24"/>
      <c r="D2" s="1"/>
    </row>
    <row r="3" spans="1:104" ht="31.15" customHeight="1" x14ac:dyDescent="0.2">
      <c r="A3" s="301" t="s">
        <v>673</v>
      </c>
      <c r="B3" s="302"/>
      <c r="C3" s="302"/>
      <c r="D3" s="58"/>
    </row>
    <row r="4" spans="1:104" ht="15" x14ac:dyDescent="0.2">
      <c r="A4" s="55" t="s">
        <v>0</v>
      </c>
      <c r="B4" s="56" t="s">
        <v>1</v>
      </c>
      <c r="C4" s="56" t="s">
        <v>5</v>
      </c>
      <c r="D4" s="89" t="str">
        <f>IF('I_State and program information'!E33="","[Plan 9]",'I_State and program information'!E33)</f>
        <v>[Plan 9]</v>
      </c>
    </row>
    <row r="5" spans="1:104" ht="57" x14ac:dyDescent="0.2">
      <c r="A5" s="16" t="s">
        <v>579</v>
      </c>
      <c r="B5" s="84" t="s">
        <v>118</v>
      </c>
      <c r="C5" s="15" t="s">
        <v>273</v>
      </c>
      <c r="D5" s="57"/>
    </row>
    <row r="6" spans="1:104" ht="15" customHeight="1" x14ac:dyDescent="0.2">
      <c r="A6" s="62"/>
      <c r="B6" s="62"/>
      <c r="C6" s="62"/>
      <c r="D6" s="62"/>
    </row>
    <row r="7" spans="1:104" ht="15" customHeight="1" x14ac:dyDescent="0.2">
      <c r="A7" s="263" t="s">
        <v>644</v>
      </c>
      <c r="B7" s="62"/>
      <c r="C7" s="62"/>
      <c r="D7" s="62"/>
    </row>
    <row r="8" spans="1:104" ht="15" customHeight="1" x14ac:dyDescent="0.2">
      <c r="A8" s="259" t="s">
        <v>674</v>
      </c>
      <c r="B8" s="62"/>
      <c r="C8" s="62"/>
      <c r="D8" s="62"/>
    </row>
    <row r="9" spans="1:104" ht="35.450000000000003" customHeight="1" x14ac:dyDescent="0.3">
      <c r="A9" s="24" t="s">
        <v>647</v>
      </c>
      <c r="B9" s="24"/>
      <c r="D9" s="2"/>
    </row>
    <row r="10" spans="1:104" ht="39.6" customHeight="1" x14ac:dyDescent="0.2">
      <c r="A10" s="282" t="s">
        <v>586</v>
      </c>
      <c r="B10" s="283"/>
      <c r="C10" s="283"/>
      <c r="D10" s="230"/>
    </row>
    <row r="11" spans="1:104" ht="90" x14ac:dyDescent="0.2">
      <c r="A11" s="49" t="s">
        <v>0</v>
      </c>
      <c r="B11" s="47" t="s">
        <v>1</v>
      </c>
      <c r="C11" s="47" t="s">
        <v>5</v>
      </c>
      <c r="D11" s="244" t="s">
        <v>65</v>
      </c>
      <c r="E11" s="240" t="str">
        <f>"Standard #1:"&amp;CHAR(10)&amp;CHAR(10)&amp;IF('II_Program-level standards'!E7="","",'II_Program-level standards'!E7&amp;"; "&amp;CHAR(10)&amp;'II_Program-level standards'!E9&amp;"; "&amp;CHAR(10)&amp;'II_Program-level standards'!E14&amp;"; "&amp;CHAR(10)&amp;'II_Program-level standards'!E15)</f>
        <v>Standard #1:
Mental health; 
Provider to enrollee ratios; 
Pediatric; 
Statewide</v>
      </c>
      <c r="F11" s="87" t="str">
        <f>"Standard #2:"&amp;CHAR(10)&amp;CHAR(10)&amp;IF('II_Program-level standards'!F7="","",'II_Program-level standards'!F7&amp;"; "&amp;CHAR(10)&amp;'II_Program-level standards'!F9&amp;"; "&amp;CHAR(10)&amp;'II_Program-level standards'!F14&amp;"; "&amp;CHAR(10)&amp;'II_Program-level standards'!F15)</f>
        <v>Standard #2:
Mental health; 
Provider to enrollee ratios; 
Pediatric; 
Statewide</v>
      </c>
      <c r="G11" s="87"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Pediatric; 
Statewide</v>
      </c>
      <c r="H11" s="87" t="str">
        <f>"Standard #4:"&amp;CHAR(10)&amp;CHAR(10)&amp;IF('II_Program-level standards'!H7="","",'II_Program-level standards'!H7&amp;"; "&amp;CHAR(10)&amp;'II_Program-level standards'!H9&amp;"; "&amp;CHAR(10)&amp;'II_Program-level standards'!H14&amp;"; "&amp;CHAR(10)&amp;'II_Program-level standards'!H15)</f>
        <v xml:space="preserve">Standard #4:
</v>
      </c>
      <c r="I11" s="87" t="str">
        <f>"Standard #5:"&amp;CHAR(10)&amp;CHAR(10)&amp;IF('II_Program-level standards'!I7="","",'II_Program-level standards'!I7&amp;"; "&amp;CHAR(10)&amp;'II_Program-level standards'!I9&amp;"; "&amp;CHAR(10)&amp;'II_Program-level standards'!I14&amp;"; "&amp;CHAR(10)&amp;'II_Program-level standards'!I15)</f>
        <v xml:space="preserve">Standard #5:
</v>
      </c>
      <c r="J11" s="87" t="str">
        <f>"Standard #6:"&amp;CHAR(10)&amp;CHAR(10)&amp;IF('II_Program-level standards'!J7="","",'II_Program-level standards'!J7&amp;"; "&amp;CHAR(10)&amp;'II_Program-level standards'!J9&amp;"; "&amp;CHAR(10)&amp;'II_Program-level standards'!J14&amp;"; "&amp;CHAR(10)&amp;'II_Program-level standards'!J15)</f>
        <v xml:space="preserve">Standard #6:
</v>
      </c>
      <c r="K11" s="87" t="str">
        <f>"Standard #7:"&amp;CHAR(10)&amp;CHAR(10)&amp;IF('II_Program-level standards'!K7="","",'II_Program-level standards'!K7&amp;"; "&amp;CHAR(10)&amp;'II_Program-level standards'!K9&amp;"; "&amp;CHAR(10)&amp;'II_Program-level standards'!K14&amp;"; "&amp;CHAR(10)&amp;'II_Program-level standards'!K15)</f>
        <v xml:space="preserve">Standard #7:
</v>
      </c>
      <c r="L11" s="87" t="str">
        <f>"Standard #8:"&amp;CHAR(10)&amp;CHAR(10)&amp;IF('II_Program-level standards'!L7="","",'II_Program-level standards'!L7&amp;"; "&amp;CHAR(10)&amp;'II_Program-level standards'!L9&amp;"; "&amp;CHAR(10)&amp;'II_Program-level standards'!L14&amp;"; "&amp;CHAR(10)&amp;'II_Program-level standards'!L15)</f>
        <v xml:space="preserve">Standard #8:
</v>
      </c>
      <c r="M11" s="87" t="str">
        <f>"Standard #9:"&amp;CHAR(10)&amp;CHAR(10)&amp;IF('II_Program-level standards'!M7="","",'II_Program-level standards'!M7&amp;"; "&amp;CHAR(10)&amp;'II_Program-level standards'!M9&amp;"; "&amp;CHAR(10)&amp;'II_Program-level standards'!M14&amp;"; "&amp;CHAR(10)&amp;'II_Program-level standards'!M15)</f>
        <v xml:space="preserve">Standard #9:
</v>
      </c>
      <c r="N11" s="87" t="str">
        <f>"Standard #10:"&amp;CHAR(10)&amp;CHAR(10)&amp;IF('II_Program-level standards'!N7="","",'II_Program-level standards'!N7&amp;"; "&amp;CHAR(10)&amp;'II_Program-level standards'!N9&amp;"; "&amp;CHAR(10)&amp;'II_Program-level standards'!N14&amp;"; "&amp;CHAR(10)&amp;'II_Program-level standards'!N15)</f>
        <v xml:space="preserve">Standard #10:
</v>
      </c>
      <c r="O11" s="87" t="str">
        <f>"Standard #11:"&amp;CHAR(10)&amp;CHAR(10)&amp;IF('II_Program-level standards'!O7="","",'II_Program-level standards'!O7&amp;"; "&amp;CHAR(10)&amp;'II_Program-level standards'!O9&amp;"; "&amp;CHAR(10)&amp;'II_Program-level standards'!O14&amp;"; "&amp;CHAR(10)&amp;'II_Program-level standards'!O15)</f>
        <v xml:space="preserve">Standard #11:
</v>
      </c>
      <c r="P11" s="87" t="str">
        <f>"Standard #12:"&amp;CHAR(10)&amp;CHAR(10)&amp;IF('II_Program-level standards'!P7="","",'II_Program-level standards'!P7&amp;"; "&amp;CHAR(10)&amp;'II_Program-level standards'!P9&amp;"; "&amp;CHAR(10)&amp;'II_Program-level standards'!P14&amp;"; "&amp;CHAR(10)&amp;'II_Program-level standards'!P15)</f>
        <v xml:space="preserve">Standard #12:
</v>
      </c>
      <c r="Q11" s="87" t="str">
        <f>"Standard #13:"&amp;CHAR(10)&amp;CHAR(10)&amp;IF('II_Program-level standards'!Q7="","",'II_Program-level standards'!Q7&amp;"; "&amp;CHAR(10)&amp;'II_Program-level standards'!Q9&amp;"; "&amp;CHAR(10)&amp;'II_Program-level standards'!Q14&amp;"; "&amp;CHAR(10)&amp;'II_Program-level standards'!Q15)</f>
        <v xml:space="preserve">Standard #13:
</v>
      </c>
      <c r="R11" s="87" t="str">
        <f>"Standard #14:"&amp;CHAR(10)&amp;CHAR(10)&amp;IF('II_Program-level standards'!R7="","",'II_Program-level standards'!R7&amp;"; "&amp;CHAR(10)&amp;'II_Program-level standards'!R9&amp;"; "&amp;CHAR(10)&amp;'II_Program-level standards'!R14&amp;"; "&amp;CHAR(10)&amp;'II_Program-level standards'!R15)</f>
        <v xml:space="preserve">Standard #14:
</v>
      </c>
      <c r="S11" s="87" t="str">
        <f>"Standard #15:"&amp;CHAR(10)&amp;CHAR(10)&amp;IF('II_Program-level standards'!S7="","",'II_Program-level standards'!S7&amp;"; "&amp;CHAR(10)&amp;'II_Program-level standards'!S9&amp;"; "&amp;CHAR(10)&amp;'II_Program-level standards'!S14&amp;"; "&amp;CHAR(10)&amp;'II_Program-level standards'!S15)</f>
        <v xml:space="preserve">Standard #15:
</v>
      </c>
      <c r="T11" s="87" t="str">
        <f>"Standard #16:"&amp;CHAR(10)&amp;CHAR(10)&amp;IF('II_Program-level standards'!T7="","",'II_Program-level standards'!T7&amp;"; "&amp;CHAR(10)&amp;'II_Program-level standards'!T9&amp;"; "&amp;CHAR(10)&amp;'II_Program-level standards'!T14&amp;"; "&amp;CHAR(10)&amp;'II_Program-level standards'!T15)</f>
        <v xml:space="preserve">Standard #16:
</v>
      </c>
      <c r="U11" s="87" t="str">
        <f>"Standard #17:"&amp;CHAR(10)&amp;CHAR(10)&amp;IF('II_Program-level standards'!U7="","",'II_Program-level standards'!U7&amp;"; "&amp;CHAR(10)&amp;'II_Program-level standards'!U9&amp;"; "&amp;CHAR(10)&amp;'II_Program-level standards'!U14&amp;"; "&amp;CHAR(10)&amp;'II_Program-level standards'!U15)</f>
        <v xml:space="preserve">Standard #17:
</v>
      </c>
      <c r="V11" s="87" t="str">
        <f>"Standard #18:"&amp;CHAR(10)&amp;CHAR(10)&amp;IF('II_Program-level standards'!V7="","",'II_Program-level standards'!V7&amp;"; "&amp;CHAR(10)&amp;'II_Program-level standards'!V9&amp;"; "&amp;CHAR(10)&amp;'II_Program-level standards'!V14&amp;"; "&amp;CHAR(10)&amp;'II_Program-level standards'!V15)</f>
        <v xml:space="preserve">Standard #18:
</v>
      </c>
      <c r="W11" s="87" t="str">
        <f>"Standard #19:"&amp;CHAR(10)&amp;CHAR(10)&amp;IF('II_Program-level standards'!W7="","",'II_Program-level standards'!W7&amp;"; "&amp;CHAR(10)&amp;'II_Program-level standards'!W9&amp;"; "&amp;CHAR(10)&amp;'II_Program-level standards'!W14&amp;"; "&amp;CHAR(10)&amp;'II_Program-level standards'!W15)</f>
        <v xml:space="preserve">Standard #19:
</v>
      </c>
      <c r="X11" s="87" t="str">
        <f>"Standard #20:"&amp;CHAR(10)&amp;CHAR(10)&amp;IF('II_Program-level standards'!X7="","",'II_Program-level standards'!X7&amp;"; "&amp;CHAR(10)&amp;'II_Program-level standards'!X9&amp;"; "&amp;CHAR(10)&amp;'II_Program-level standards'!X14&amp;"; "&amp;CHAR(10)&amp;'II_Program-level standards'!X15)</f>
        <v xml:space="preserve">Standard #20:
</v>
      </c>
      <c r="Y11" s="87" t="str">
        <f>"Standard #21:"&amp;CHAR(10)&amp;CHAR(10)&amp;IF('II_Program-level standards'!Y7="","",'II_Program-level standards'!Y7&amp;"; "&amp;CHAR(10)&amp;'II_Program-level standards'!Y9&amp;"; "&amp;CHAR(10)&amp;'II_Program-level standards'!Y14&amp;"; "&amp;CHAR(10)&amp;'II_Program-level standards'!Y15)</f>
        <v xml:space="preserve">Standard #21:
</v>
      </c>
      <c r="Z11" s="87" t="str">
        <f>"Standard #22:"&amp;CHAR(10)&amp;CHAR(10)&amp;IF('II_Program-level standards'!Z7="","",'II_Program-level standards'!Z7&amp;"; "&amp;CHAR(10)&amp;'II_Program-level standards'!Z9&amp;"; "&amp;CHAR(10)&amp;'II_Program-level standards'!Z14&amp;"; "&amp;CHAR(10)&amp;'II_Program-level standards'!Z15)</f>
        <v xml:space="preserve">Standard #22:
</v>
      </c>
      <c r="AA11" s="87" t="str">
        <f>"Standard #23:"&amp;CHAR(10)&amp;CHAR(10)&amp;IF('II_Program-level standards'!AA7="","",'II_Program-level standards'!AA7&amp;"; "&amp;CHAR(10)&amp;'II_Program-level standards'!AA9&amp;"; "&amp;CHAR(10)&amp;'II_Program-level standards'!AA14&amp;"; "&amp;CHAR(10)&amp;'II_Program-level standards'!AA15)</f>
        <v xml:space="preserve">Standard #23:
</v>
      </c>
      <c r="AB11" s="87" t="str">
        <f>"Standard #24:"&amp;CHAR(10)&amp;CHAR(10)&amp;IF('II_Program-level standards'!AB7="","",'II_Program-level standards'!AB7&amp;"; "&amp;CHAR(10)&amp;'II_Program-level standards'!AB9&amp;"; "&amp;CHAR(10)&amp;'II_Program-level standards'!AB14&amp;"; "&amp;CHAR(10)&amp;'II_Program-level standards'!AB15)</f>
        <v xml:space="preserve">Standard #24:
</v>
      </c>
      <c r="AC11" s="87" t="str">
        <f>"Standard #25:"&amp;CHAR(10)&amp;CHAR(10)&amp;IF('II_Program-level standards'!AC7="","",'II_Program-level standards'!AC7&amp;"; "&amp;CHAR(10)&amp;'II_Program-level standards'!AC9&amp;"; "&amp;CHAR(10)&amp;'II_Program-level standards'!AC14&amp;"; "&amp;CHAR(10)&amp;'II_Program-level standards'!AC15)</f>
        <v xml:space="preserve">Standard #25:
</v>
      </c>
      <c r="AD11" s="87" t="str">
        <f>"Standard #26:"&amp;CHAR(10)&amp;CHAR(10)&amp;IF('II_Program-level standards'!AD7="","",'II_Program-level standards'!AD7&amp;"; "&amp;CHAR(10)&amp;'II_Program-level standards'!AD9&amp;"; "&amp;CHAR(10)&amp;'II_Program-level standards'!AD14&amp;"; "&amp;CHAR(10)&amp;'II_Program-level standards'!AD15)</f>
        <v xml:space="preserve">Standard #26:
</v>
      </c>
      <c r="AE11" s="87" t="str">
        <f>"Standard #27:"&amp;CHAR(10)&amp;CHAR(10)&amp;IF('II_Program-level standards'!AE7="","",'II_Program-level standards'!AE7&amp;"; "&amp;CHAR(10)&amp;'II_Program-level standards'!AE9&amp;"; "&amp;CHAR(10)&amp;'II_Program-level standards'!AE14&amp;"; "&amp;CHAR(10)&amp;'II_Program-level standards'!AE15)</f>
        <v xml:space="preserve">Standard #27:
</v>
      </c>
      <c r="AF11" s="87" t="str">
        <f>"Standard #28:"&amp;CHAR(10)&amp;CHAR(10)&amp;IF('II_Program-level standards'!AF7="","",'II_Program-level standards'!AF7&amp;"; "&amp;CHAR(10)&amp;'II_Program-level standards'!AF9&amp;"; "&amp;CHAR(10)&amp;'II_Program-level standards'!AF14&amp;"; "&amp;CHAR(10)&amp;'II_Program-level standards'!AF15)</f>
        <v xml:space="preserve">Standard #28:
</v>
      </c>
      <c r="AG11" s="87" t="str">
        <f>"Standard #29:"&amp;CHAR(10)&amp;CHAR(10)&amp;IF('II_Program-level standards'!AG7="","",'II_Program-level standards'!AG7&amp;"; "&amp;CHAR(10)&amp;'II_Program-level standards'!AG9&amp;"; "&amp;CHAR(10)&amp;'II_Program-level standards'!AG14&amp;"; "&amp;CHAR(10)&amp;'II_Program-level standards'!AG15)</f>
        <v xml:space="preserve">Standard #29:
</v>
      </c>
      <c r="AH11" s="87" t="str">
        <f>"Standard #30:"&amp;CHAR(10)&amp;CHAR(10)&amp;IF('II_Program-level standards'!AH7="","",'II_Program-level standards'!AH7&amp;"; "&amp;CHAR(10)&amp;'II_Program-level standards'!AH9&amp;"; "&amp;CHAR(10)&amp;'II_Program-level standards'!AH14&amp;"; "&amp;CHAR(10)&amp;'II_Program-level standards'!AH15)</f>
        <v xml:space="preserve">Standard #30:
</v>
      </c>
      <c r="AI11" s="87" t="str">
        <f>"Standard #31:"&amp;CHAR(10)&amp;CHAR(10)&amp;IF('II_Program-level standards'!AI7="","",'II_Program-level standards'!AI7&amp;"; "&amp;CHAR(10)&amp;'II_Program-level standards'!AI9&amp;"; "&amp;CHAR(10)&amp;'II_Program-level standards'!AI14&amp;"; "&amp;CHAR(10)&amp;'II_Program-level standards'!AI15)</f>
        <v xml:space="preserve">Standard #31:
</v>
      </c>
      <c r="AJ11" s="87" t="str">
        <f>"Standard #32:"&amp;CHAR(10)&amp;CHAR(10)&amp;IF('II_Program-level standards'!AJ7="","",'II_Program-level standards'!AJ7&amp;"; "&amp;CHAR(10)&amp;'II_Program-level standards'!AJ9&amp;"; "&amp;CHAR(10)&amp;'II_Program-level standards'!AJ14&amp;"; "&amp;CHAR(10)&amp;'II_Program-level standards'!AJ15)</f>
        <v xml:space="preserve">Standard #32:
</v>
      </c>
      <c r="AK11" s="87" t="str">
        <f>"Standard #33:"&amp;CHAR(10)&amp;CHAR(10)&amp;IF('II_Program-level standards'!AK7="","",'II_Program-level standards'!AK7&amp;"; "&amp;CHAR(10)&amp;'II_Program-level standards'!AK9&amp;"; "&amp;CHAR(10)&amp;'II_Program-level standards'!AK14&amp;"; "&amp;CHAR(10)&amp;'II_Program-level standards'!AK15)</f>
        <v xml:space="preserve">Standard #33:
</v>
      </c>
      <c r="AL11" s="87" t="str">
        <f>"Standard #34:"&amp;CHAR(10)&amp;CHAR(10)&amp;IF('II_Program-level standards'!AL7="","",'II_Program-level standards'!AL7&amp;"; "&amp;CHAR(10)&amp;'II_Program-level standards'!AL9&amp;"; "&amp;CHAR(10)&amp;'II_Program-level standards'!AL14&amp;"; "&amp;CHAR(10)&amp;'II_Program-level standards'!AL15)</f>
        <v xml:space="preserve">Standard #34:
</v>
      </c>
      <c r="AM11" s="87" t="str">
        <f>"Standard #35:"&amp;CHAR(10)&amp;CHAR(10)&amp;IF('II_Program-level standards'!AM7="","",'II_Program-level standards'!AM7&amp;"; "&amp;CHAR(10)&amp;'II_Program-level standards'!AM9&amp;"; "&amp;CHAR(10)&amp;'II_Program-level standards'!AM14&amp;"; "&amp;CHAR(10)&amp;'II_Program-level standards'!AM15)</f>
        <v xml:space="preserve">Standard #35:
</v>
      </c>
      <c r="AN11" s="87" t="str">
        <f>"Standard #36:"&amp;CHAR(10)&amp;CHAR(10)&amp;IF('II_Program-level standards'!AN7="","",'II_Program-level standards'!AN7&amp;"; "&amp;CHAR(10)&amp;'II_Program-level standards'!AN9&amp;"; "&amp;CHAR(10)&amp;'II_Program-level standards'!AN14&amp;"; "&amp;CHAR(10)&amp;'II_Program-level standards'!AN15)</f>
        <v xml:space="preserve">Standard #36:
</v>
      </c>
      <c r="AO11" s="87" t="str">
        <f>"Standard #37:"&amp;CHAR(10)&amp;CHAR(10)&amp;IF('II_Program-level standards'!AO7="","",'II_Program-level standards'!AO7&amp;"; "&amp;CHAR(10)&amp;'II_Program-level standards'!AO9&amp;"; "&amp;CHAR(10)&amp;'II_Program-level standards'!AO14&amp;"; "&amp;CHAR(10)&amp;'II_Program-level standards'!AO15)</f>
        <v xml:space="preserve">Standard #37:
</v>
      </c>
      <c r="AP11" s="87" t="str">
        <f>"Standard #38:"&amp;CHAR(10)&amp;CHAR(10)&amp;IF('II_Program-level standards'!AP7="","",'II_Program-level standards'!AP7&amp;"; "&amp;CHAR(10)&amp;'II_Program-level standards'!AP9&amp;"; "&amp;CHAR(10)&amp;'II_Program-level standards'!AP14&amp;"; "&amp;CHAR(10)&amp;'II_Program-level standards'!AP15)</f>
        <v xml:space="preserve">Standard #38:
</v>
      </c>
      <c r="AQ11" s="87" t="str">
        <f>"Standard #39:"&amp;CHAR(10)&amp;CHAR(10)&amp;IF('II_Program-level standards'!AQ7="","",'II_Program-level standards'!AQ7&amp;"; "&amp;CHAR(10)&amp;'II_Program-level standards'!AQ9&amp;"; "&amp;CHAR(10)&amp;'II_Program-level standards'!AQ14&amp;"; "&amp;CHAR(10)&amp;'II_Program-level standards'!AQ15)</f>
        <v xml:space="preserve">Standard #39:
</v>
      </c>
      <c r="AR11" s="87" t="str">
        <f>"Standard #40:"&amp;CHAR(10)&amp;CHAR(10)&amp;IF('II_Program-level standards'!AR7="","",'II_Program-level standards'!AR7&amp;"; "&amp;CHAR(10)&amp;'II_Program-level standards'!AR9&amp;"; "&amp;CHAR(10)&amp;'II_Program-level standards'!AR14&amp;"; "&amp;CHAR(10)&amp;'II_Program-level standards'!AR15)</f>
        <v xml:space="preserve">Standard #40:
</v>
      </c>
      <c r="AS11" s="87" t="str">
        <f>"Standard #41:"&amp;CHAR(10)&amp;CHAR(10)&amp;IF('II_Program-level standards'!AS7="","",'II_Program-level standards'!AS7&amp;"; "&amp;CHAR(10)&amp;'II_Program-level standards'!AS9&amp;"; "&amp;CHAR(10)&amp;'II_Program-level standards'!AS14&amp;"; "&amp;CHAR(10)&amp;'II_Program-level standards'!AS15)</f>
        <v xml:space="preserve">Standard #41:
</v>
      </c>
      <c r="AT11" s="87" t="str">
        <f>"Standard #42:"&amp;CHAR(10)&amp;CHAR(10)&amp;IF('II_Program-level standards'!AT7="","",'II_Program-level standards'!AT7&amp;"; "&amp;CHAR(10)&amp;'II_Program-level standards'!AT9&amp;"; "&amp;CHAR(10)&amp;'II_Program-level standards'!AT14&amp;"; "&amp;CHAR(10)&amp;'II_Program-level standards'!AT15)</f>
        <v xml:space="preserve">Standard #42:
</v>
      </c>
      <c r="AU11" s="87" t="str">
        <f>"Standard #43:"&amp;CHAR(10)&amp;CHAR(10)&amp;IF('II_Program-level standards'!AU7="","",'II_Program-level standards'!AU7&amp;"; "&amp;CHAR(10)&amp;'II_Program-level standards'!AU9&amp;"; "&amp;CHAR(10)&amp;'II_Program-level standards'!AU14&amp;"; "&amp;CHAR(10)&amp;'II_Program-level standards'!AU15)</f>
        <v xml:space="preserve">Standard #43:
</v>
      </c>
      <c r="AV11" s="87" t="str">
        <f>"Standard #44:"&amp;CHAR(10)&amp;CHAR(10)&amp;IF('II_Program-level standards'!AV7="","",'II_Program-level standards'!AV7&amp;"; "&amp;CHAR(10)&amp;'II_Program-level standards'!AV9&amp;"; "&amp;CHAR(10)&amp;'II_Program-level standards'!AV14&amp;"; "&amp;CHAR(10)&amp;'II_Program-level standards'!AV15)</f>
        <v xml:space="preserve">Standard #44:
</v>
      </c>
      <c r="AW11" s="87" t="str">
        <f>"Standard #45:"&amp;CHAR(10)&amp;CHAR(10)&amp;IF('II_Program-level standards'!AW7="","",'II_Program-level standards'!AW7&amp;"; "&amp;CHAR(10)&amp;'II_Program-level standards'!AW9&amp;"; "&amp;CHAR(10)&amp;'II_Program-level standards'!AW14&amp;"; "&amp;CHAR(10)&amp;'II_Program-level standards'!AW15)</f>
        <v xml:space="preserve">Standard #45:
</v>
      </c>
      <c r="AX11" s="87" t="str">
        <f>"Standard #46:"&amp;CHAR(10)&amp;CHAR(10)&amp;IF('II_Program-level standards'!AX7="","",'II_Program-level standards'!AX7&amp;"; "&amp;CHAR(10)&amp;'II_Program-level standards'!AX9&amp;"; "&amp;CHAR(10)&amp;'II_Program-level standards'!AX14&amp;"; "&amp;CHAR(10)&amp;'II_Program-level standards'!AX15)</f>
        <v xml:space="preserve">Standard #46:
</v>
      </c>
      <c r="AY11" s="87" t="str">
        <f>"Standard #47:"&amp;CHAR(10)&amp;CHAR(10)&amp;IF('II_Program-level standards'!AY7="","",'II_Program-level standards'!AY7&amp;"; "&amp;CHAR(10)&amp;'II_Program-level standards'!AY9&amp;"; "&amp;CHAR(10)&amp;'II_Program-level standards'!AY14&amp;"; "&amp;CHAR(10)&amp;'II_Program-level standards'!AY15)</f>
        <v xml:space="preserve">Standard #47:
</v>
      </c>
      <c r="AZ11" s="87" t="str">
        <f>"Standard #48:"&amp;CHAR(10)&amp;CHAR(10)&amp;IF('II_Program-level standards'!AZ7="","",'II_Program-level standards'!AZ7&amp;"; "&amp;CHAR(10)&amp;'II_Program-level standards'!AZ9&amp;"; "&amp;CHAR(10)&amp;'II_Program-level standards'!AZ14&amp;"; "&amp;CHAR(10)&amp;'II_Program-level standards'!AZ15)</f>
        <v xml:space="preserve">Standard #48:
</v>
      </c>
      <c r="BA11" s="87" t="str">
        <f>"Standard #49:"&amp;CHAR(10)&amp;CHAR(10)&amp;IF('II_Program-level standards'!BA7="","",'II_Program-level standards'!BA7&amp;"; "&amp;CHAR(10)&amp;'II_Program-level standards'!BA9&amp;"; "&amp;CHAR(10)&amp;'II_Program-level standards'!BA14&amp;"; "&amp;CHAR(10)&amp;'II_Program-level standards'!BA15)</f>
        <v xml:space="preserve">Standard #49:
</v>
      </c>
      <c r="BB11" s="87" t="str">
        <f>"Standard #50:"&amp;CHAR(10)&amp;CHAR(10)&amp;IF('II_Program-level standards'!BB7="","",'II_Program-level standards'!BB7&amp;"; "&amp;CHAR(10)&amp;'II_Program-level standards'!BB9&amp;"; "&amp;CHAR(10)&amp;'II_Program-level standards'!BB14&amp;"; "&amp;CHAR(10)&amp;'II_Program-level standards'!BB15)</f>
        <v xml:space="preserve">Standard #50:
</v>
      </c>
      <c r="BC11" s="87" t="str">
        <f>"Standard #51:"&amp;CHAR(10)&amp;CHAR(10)&amp;IF('II_Program-level standards'!BC7="","",'II_Program-level standards'!BC7&amp;"; "&amp;CHAR(10)&amp;'II_Program-level standards'!BC9&amp;"; "&amp;CHAR(10)&amp;'II_Program-level standards'!BC14&amp;"; "&amp;CHAR(10)&amp;'II_Program-level standards'!BC15)</f>
        <v xml:space="preserve">Standard #51:
</v>
      </c>
      <c r="BD11" s="87" t="str">
        <f>"Standard #52:"&amp;CHAR(10)&amp;CHAR(10)&amp;IF('II_Program-level standards'!BD7="","",'II_Program-level standards'!BD7&amp;"; "&amp;CHAR(10)&amp;'II_Program-level standards'!BD9&amp;"; "&amp;CHAR(10)&amp;'II_Program-level standards'!BD14&amp;"; "&amp;CHAR(10)&amp;'II_Program-level standards'!BD15)</f>
        <v xml:space="preserve">Standard #52:
</v>
      </c>
      <c r="BE11" s="87" t="str">
        <f>"Standard #53:"&amp;CHAR(10)&amp;CHAR(10)&amp;IF('II_Program-level standards'!BE7="","",'II_Program-level standards'!BE7&amp;"; "&amp;CHAR(10)&amp;'II_Program-level standards'!BE9&amp;"; "&amp;CHAR(10)&amp;'II_Program-level standards'!BE14&amp;"; "&amp;CHAR(10)&amp;'II_Program-level standards'!BE15)</f>
        <v xml:space="preserve">Standard #53:
</v>
      </c>
      <c r="BF11" s="87" t="str">
        <f>"Standard #54:"&amp;CHAR(10)&amp;CHAR(10)&amp;IF('II_Program-level standards'!BF7="","",'II_Program-level standards'!BF7&amp;"; "&amp;CHAR(10)&amp;'II_Program-level standards'!BF9&amp;"; "&amp;CHAR(10)&amp;'II_Program-level standards'!BF14&amp;"; "&amp;CHAR(10)&amp;'II_Program-level standards'!BF15)</f>
        <v xml:space="preserve">Standard #54:
</v>
      </c>
      <c r="BG11" s="87" t="str">
        <f>"Standard #55:"&amp;CHAR(10)&amp;CHAR(10)&amp;IF('II_Program-level standards'!BG7="","",'II_Program-level standards'!BG7&amp;"; "&amp;CHAR(10)&amp;'II_Program-level standards'!BG9&amp;"; "&amp;CHAR(10)&amp;'II_Program-level standards'!BG14&amp;"; "&amp;CHAR(10)&amp;'II_Program-level standards'!BG15)</f>
        <v xml:space="preserve">Standard #55:
</v>
      </c>
      <c r="BH11" s="87" t="str">
        <f>"Standard #56:"&amp;CHAR(10)&amp;CHAR(10)&amp;IF('II_Program-level standards'!BH7="","",'II_Program-level standards'!BH7&amp;"; "&amp;CHAR(10)&amp;'II_Program-level standards'!BH9&amp;"; "&amp;CHAR(10)&amp;'II_Program-level standards'!BH14&amp;"; "&amp;CHAR(10)&amp;'II_Program-level standards'!BH15)</f>
        <v xml:space="preserve">Standard #56:
</v>
      </c>
      <c r="BI11" s="87" t="str">
        <f>"Standard #57:"&amp;CHAR(10)&amp;CHAR(10)&amp;IF('II_Program-level standards'!BI7="","",'II_Program-level standards'!BI7&amp;"; "&amp;CHAR(10)&amp;'II_Program-level standards'!BI9&amp;"; "&amp;CHAR(10)&amp;'II_Program-level standards'!BI14&amp;"; "&amp;CHAR(10)&amp;'II_Program-level standards'!BI15)</f>
        <v xml:space="preserve">Standard #57:
</v>
      </c>
      <c r="BJ11" s="87" t="str">
        <f>"Standard #58:"&amp;CHAR(10)&amp;CHAR(10)&amp;IF('II_Program-level standards'!BJ7="","",'II_Program-level standards'!BJ7&amp;"; "&amp;CHAR(10)&amp;'II_Program-level standards'!BJ9&amp;"; "&amp;CHAR(10)&amp;'II_Program-level standards'!BJ14&amp;"; "&amp;CHAR(10)&amp;'II_Program-level standards'!BJ15)</f>
        <v xml:space="preserve">Standard #58:
</v>
      </c>
      <c r="BK11" s="87" t="str">
        <f>"Standard #59:"&amp;CHAR(10)&amp;CHAR(10)&amp;IF('II_Program-level standards'!BK7="","",'II_Program-level standards'!BK7&amp;"; "&amp;CHAR(10)&amp;'II_Program-level standards'!BK9&amp;"; "&amp;CHAR(10)&amp;'II_Program-level standards'!BK14&amp;"; "&amp;CHAR(10)&amp;'II_Program-level standards'!BK15)</f>
        <v xml:space="preserve">Standard #59:
</v>
      </c>
      <c r="BL11" s="87" t="str">
        <f>"Standard #60:"&amp;CHAR(10)&amp;CHAR(10)&amp;IF('II_Program-level standards'!BL7="","",'II_Program-level standards'!BL7&amp;"; "&amp;CHAR(10)&amp;'II_Program-level standards'!BL9&amp;"; "&amp;CHAR(10)&amp;'II_Program-level standards'!BL14&amp;"; "&amp;CHAR(10)&amp;'II_Program-level standards'!BL15)</f>
        <v xml:space="preserve">Standard #60:
</v>
      </c>
      <c r="BM11" s="87" t="str">
        <f>"Standard #61:"&amp;CHAR(10)&amp;CHAR(10)&amp;IF('II_Program-level standards'!BM7="","",'II_Program-level standards'!BM7&amp;"; "&amp;CHAR(10)&amp;'II_Program-level standards'!BM9&amp;"; "&amp;CHAR(10)&amp;'II_Program-level standards'!BM14&amp;"; "&amp;CHAR(10)&amp;'II_Program-level standards'!BM15)</f>
        <v xml:space="preserve">Standard #61:
</v>
      </c>
      <c r="BN11" s="87" t="str">
        <f>"Standard #62:"&amp;CHAR(10)&amp;CHAR(10)&amp;IF('II_Program-level standards'!BN7="","",'II_Program-level standards'!BN7&amp;"; "&amp;CHAR(10)&amp;'II_Program-level standards'!BN9&amp;"; "&amp;CHAR(10)&amp;'II_Program-level standards'!BN14&amp;"; "&amp;CHAR(10)&amp;'II_Program-level standards'!BN15)</f>
        <v xml:space="preserve">Standard #62:
</v>
      </c>
      <c r="BO11" s="87" t="str">
        <f>"Standard #63:"&amp;CHAR(10)&amp;CHAR(10)&amp;IF('II_Program-level standards'!BO7="","",'II_Program-level standards'!BO7&amp;"; "&amp;CHAR(10)&amp;'II_Program-level standards'!BO9&amp;"; "&amp;CHAR(10)&amp;'II_Program-level standards'!BO14&amp;"; "&amp;CHAR(10)&amp;'II_Program-level standards'!BO15)</f>
        <v xml:space="preserve">Standard #63:
</v>
      </c>
      <c r="BP11" s="87" t="str">
        <f>"Standard #64:"&amp;CHAR(10)&amp;CHAR(10)&amp;IF('II_Program-level standards'!BP7="","",'II_Program-level standards'!BP7&amp;"; "&amp;CHAR(10)&amp;'II_Program-level standards'!BP9&amp;"; "&amp;CHAR(10)&amp;'II_Program-level standards'!BP14&amp;"; "&amp;CHAR(10)&amp;'II_Program-level standards'!BP15)</f>
        <v xml:space="preserve">Standard #64:
</v>
      </c>
      <c r="BQ11" s="87" t="str">
        <f>"Standard #65:"&amp;CHAR(10)&amp;CHAR(10)&amp;IF('II_Program-level standards'!BQ7="","",'II_Program-level standards'!BQ7&amp;"; "&amp;CHAR(10)&amp;'II_Program-level standards'!BQ9&amp;"; "&amp;CHAR(10)&amp;'II_Program-level standards'!BQ14&amp;"; "&amp;CHAR(10)&amp;'II_Program-level standards'!BQ15)</f>
        <v xml:space="preserve">Standard #65:
</v>
      </c>
      <c r="BR11" s="87" t="str">
        <f>"Standard #66:"&amp;CHAR(10)&amp;CHAR(10)&amp;IF('II_Program-level standards'!BR7="","",'II_Program-level standards'!BR7&amp;"; "&amp;CHAR(10)&amp;'II_Program-level standards'!BR9&amp;"; "&amp;CHAR(10)&amp;'II_Program-level standards'!BR14&amp;"; "&amp;CHAR(10)&amp;'II_Program-level standards'!BR15)</f>
        <v xml:space="preserve">Standard #66:
</v>
      </c>
      <c r="BS11" s="87" t="str">
        <f>"Standard #67:"&amp;CHAR(10)&amp;CHAR(10)&amp;IF('II_Program-level standards'!BS7="","",'II_Program-level standards'!BS7&amp;"; "&amp;CHAR(10)&amp;'II_Program-level standards'!BS9&amp;"; "&amp;CHAR(10)&amp;'II_Program-level standards'!BS14&amp;"; "&amp;CHAR(10)&amp;'II_Program-level standards'!BS15)</f>
        <v xml:space="preserve">Standard #67:
</v>
      </c>
      <c r="BT11" s="87" t="str">
        <f>"Standard #68:"&amp;CHAR(10)&amp;CHAR(10)&amp;IF('II_Program-level standards'!BT7="","",'II_Program-level standards'!BT7&amp;"; "&amp;CHAR(10)&amp;'II_Program-level standards'!BT9&amp;"; "&amp;CHAR(10)&amp;'II_Program-level standards'!BT14&amp;"; "&amp;CHAR(10)&amp;'II_Program-level standards'!BT15)</f>
        <v xml:space="preserve">Standard #68:
</v>
      </c>
      <c r="BU11" s="87" t="str">
        <f>"Standard #69:"&amp;CHAR(10)&amp;CHAR(10)&amp;IF('II_Program-level standards'!BU7="","",'II_Program-level standards'!BU7&amp;"; "&amp;CHAR(10)&amp;'II_Program-level standards'!BU9&amp;"; "&amp;CHAR(10)&amp;'II_Program-level standards'!BU14&amp;"; "&amp;CHAR(10)&amp;'II_Program-level standards'!BU15)</f>
        <v xml:space="preserve">Standard #69:
</v>
      </c>
      <c r="BV11" s="87" t="str">
        <f>"Standard #70:"&amp;CHAR(10)&amp;CHAR(10)&amp;IF('II_Program-level standards'!BV7="","",'II_Program-level standards'!BV7&amp;"; "&amp;CHAR(10)&amp;'II_Program-level standards'!BV9&amp;"; "&amp;CHAR(10)&amp;'II_Program-level standards'!BV14&amp;"; "&amp;CHAR(10)&amp;'II_Program-level standards'!BV15)</f>
        <v xml:space="preserve">Standard #70:
</v>
      </c>
      <c r="BW11" s="87" t="str">
        <f>"Standard #71:"&amp;CHAR(10)&amp;CHAR(10)&amp;IF('II_Program-level standards'!BW7="","",'II_Program-level standards'!BW7&amp;"; "&amp;CHAR(10)&amp;'II_Program-level standards'!BW9&amp;"; "&amp;CHAR(10)&amp;'II_Program-level standards'!BW14&amp;"; "&amp;CHAR(10)&amp;'II_Program-level standards'!BW15)</f>
        <v xml:space="preserve">Standard #71:
</v>
      </c>
      <c r="BX11" s="87" t="str">
        <f>"Standard #72:"&amp;CHAR(10)&amp;CHAR(10)&amp;IF('II_Program-level standards'!BX7="","",'II_Program-level standards'!BX7&amp;"; "&amp;CHAR(10)&amp;'II_Program-level standards'!BX9&amp;"; "&amp;CHAR(10)&amp;'II_Program-level standards'!BX14&amp;"; "&amp;CHAR(10)&amp;'II_Program-level standards'!BX15)</f>
        <v xml:space="preserve">Standard #72:
</v>
      </c>
      <c r="BY11" s="87" t="str">
        <f>"Standard #73:"&amp;CHAR(10)&amp;CHAR(10)&amp;IF('II_Program-level standards'!BY7="","",'II_Program-level standards'!BY7&amp;"; "&amp;CHAR(10)&amp;'II_Program-level standards'!BY9&amp;"; "&amp;CHAR(10)&amp;'II_Program-level standards'!BY14&amp;"; "&amp;CHAR(10)&amp;'II_Program-level standards'!BY15)</f>
        <v xml:space="preserve">Standard #73:
</v>
      </c>
      <c r="BZ11" s="87" t="str">
        <f>"Standard #74:"&amp;CHAR(10)&amp;CHAR(10)&amp;IF('II_Program-level standards'!BZ7="","",'II_Program-level standards'!BZ7&amp;"; "&amp;CHAR(10)&amp;'II_Program-level standards'!BZ9&amp;"; "&amp;CHAR(10)&amp;'II_Program-level standards'!BZ14&amp;"; "&amp;CHAR(10)&amp;'II_Program-level standards'!BZ15)</f>
        <v xml:space="preserve">Standard #74:
</v>
      </c>
      <c r="CA11" s="87" t="str">
        <f>"Standard #75:"&amp;CHAR(10)&amp;CHAR(10)&amp;IF('II_Program-level standards'!CA7="","",'II_Program-level standards'!CA7&amp;"; "&amp;CHAR(10)&amp;'II_Program-level standards'!CA9&amp;"; "&amp;CHAR(10)&amp;'II_Program-level standards'!CA14&amp;"; "&amp;CHAR(10)&amp;'II_Program-level standards'!CA15)</f>
        <v xml:space="preserve">Standard #75:
</v>
      </c>
      <c r="CB11" s="87" t="str">
        <f>"Standard #76:"&amp;CHAR(10)&amp;CHAR(10)&amp;IF('II_Program-level standards'!CB7="","",'II_Program-level standards'!CB7&amp;"; "&amp;CHAR(10)&amp;'II_Program-level standards'!CB9&amp;"; "&amp;CHAR(10)&amp;'II_Program-level standards'!CB14&amp;"; "&amp;CHAR(10)&amp;'II_Program-level standards'!CB15)</f>
        <v xml:space="preserve">Standard #76:
</v>
      </c>
      <c r="CC11" s="87" t="str">
        <f>"Standard #77:"&amp;CHAR(10)&amp;CHAR(10)&amp;IF('II_Program-level standards'!CC7="","",'II_Program-level standards'!CC7&amp;"; "&amp;CHAR(10)&amp;'II_Program-level standards'!CC9&amp;"; "&amp;CHAR(10)&amp;'II_Program-level standards'!CC14&amp;"; "&amp;CHAR(10)&amp;'II_Program-level standards'!CC15)</f>
        <v xml:space="preserve">Standard #77:
</v>
      </c>
      <c r="CD11" s="87" t="str">
        <f>"Standard #78:"&amp;CHAR(10)&amp;CHAR(10)&amp;IF('II_Program-level standards'!CD7="","",'II_Program-level standards'!CD7&amp;"; "&amp;CHAR(10)&amp;'II_Program-level standards'!CD9&amp;"; "&amp;CHAR(10)&amp;'II_Program-level standards'!CD14&amp;"; "&amp;CHAR(10)&amp;'II_Program-level standards'!CD15)</f>
        <v xml:space="preserve">Standard #78:
</v>
      </c>
      <c r="CE11" s="87" t="str">
        <f>"Standard #79:"&amp;CHAR(10)&amp;CHAR(10)&amp;IF('II_Program-level standards'!CE7="","",'II_Program-level standards'!CE7&amp;"; "&amp;CHAR(10)&amp;'II_Program-level standards'!CE9&amp;"; "&amp;CHAR(10)&amp;'II_Program-level standards'!CE14&amp;"; "&amp;CHAR(10)&amp;'II_Program-level standards'!CE15)</f>
        <v xml:space="preserve">Standard #79:
</v>
      </c>
      <c r="CF11" s="87" t="str">
        <f>"Standard #80:"&amp;CHAR(10)&amp;CHAR(10)&amp;IF('II_Program-level standards'!CF7="","",'II_Program-level standards'!CF7&amp;"; "&amp;CHAR(10)&amp;'II_Program-level standards'!CF9&amp;"; "&amp;CHAR(10)&amp;'II_Program-level standards'!CF14&amp;"; "&amp;CHAR(10)&amp;'II_Program-level standards'!CF15)</f>
        <v xml:space="preserve">Standard #80:
</v>
      </c>
      <c r="CG11" s="87" t="str">
        <f>"Standard #81:"&amp;CHAR(10)&amp;CHAR(10)&amp;IF('II_Program-level standards'!CG7="","",'II_Program-level standards'!CG7&amp;"; "&amp;CHAR(10)&amp;'II_Program-level standards'!CG9&amp;"; "&amp;CHAR(10)&amp;'II_Program-level standards'!CG14&amp;"; "&amp;CHAR(10)&amp;'II_Program-level standards'!CG15)</f>
        <v xml:space="preserve">Standard #81:
</v>
      </c>
      <c r="CH11" s="87" t="str">
        <f>"Standard #82:"&amp;CHAR(10)&amp;CHAR(10)&amp;IF('II_Program-level standards'!CH7="","",'II_Program-level standards'!CH7&amp;"; "&amp;CHAR(10)&amp;'II_Program-level standards'!CH9&amp;"; "&amp;CHAR(10)&amp;'II_Program-level standards'!CH14&amp;"; "&amp;CHAR(10)&amp;'II_Program-level standards'!CH15)</f>
        <v xml:space="preserve">Standard #82:
</v>
      </c>
      <c r="CI11" s="87" t="str">
        <f>"Standard #83:"&amp;CHAR(10)&amp;CHAR(10)&amp;IF('II_Program-level standards'!CI7="","",'II_Program-level standards'!CI7&amp;"; "&amp;CHAR(10)&amp;'II_Program-level standards'!CI9&amp;"; "&amp;CHAR(10)&amp;'II_Program-level standards'!CI14&amp;"; "&amp;CHAR(10)&amp;'II_Program-level standards'!CI15)</f>
        <v xml:space="preserve">Standard #83:
</v>
      </c>
      <c r="CJ11" s="87" t="str">
        <f>"Standard #84:"&amp;CHAR(10)&amp;CHAR(10)&amp;IF('II_Program-level standards'!CJ7="","",'II_Program-level standards'!CJ7&amp;"; "&amp;CHAR(10)&amp;'II_Program-level standards'!CJ9&amp;"; "&amp;CHAR(10)&amp;'II_Program-level standards'!CJ14&amp;"; "&amp;CHAR(10)&amp;'II_Program-level standards'!CJ15)</f>
        <v xml:space="preserve">Standard #84:
</v>
      </c>
      <c r="CK11" s="87" t="str">
        <f>"Standard #85:"&amp;CHAR(10)&amp;CHAR(10)&amp;IF('II_Program-level standards'!CK7="","",'II_Program-level standards'!CK7&amp;"; "&amp;CHAR(10)&amp;'II_Program-level standards'!CK9&amp;"; "&amp;CHAR(10)&amp;'II_Program-level standards'!CK14&amp;"; "&amp;CHAR(10)&amp;'II_Program-level standards'!CK15)</f>
        <v xml:space="preserve">Standard #85:
</v>
      </c>
      <c r="CL11" s="87" t="str">
        <f>"Standard #86:"&amp;CHAR(10)&amp;CHAR(10)&amp;IF('II_Program-level standards'!CL7="","",'II_Program-level standards'!CL7&amp;"; "&amp;CHAR(10)&amp;'II_Program-level standards'!CL9&amp;"; "&amp;CHAR(10)&amp;'II_Program-level standards'!CL14&amp;"; "&amp;CHAR(10)&amp;'II_Program-level standards'!CL15)</f>
        <v xml:space="preserve">Standard #86:
</v>
      </c>
      <c r="CM11" s="87" t="str">
        <f>"Standard #87:"&amp;CHAR(10)&amp;CHAR(10)&amp;IF('II_Program-level standards'!CM7="","",'II_Program-level standards'!CM7&amp;"; "&amp;CHAR(10)&amp;'II_Program-level standards'!CM9&amp;"; "&amp;CHAR(10)&amp;'II_Program-level standards'!CM14&amp;"; "&amp;CHAR(10)&amp;'II_Program-level standards'!CM15)</f>
        <v xml:space="preserve">Standard #87:
</v>
      </c>
      <c r="CN11" s="87" t="str">
        <f>"Standard #88:"&amp;CHAR(10)&amp;CHAR(10)&amp;IF('II_Program-level standards'!CN7="","",'II_Program-level standards'!CN7&amp;"; "&amp;CHAR(10)&amp;'II_Program-level standards'!CN9&amp;"; "&amp;CHAR(10)&amp;'II_Program-level standards'!CN14&amp;"; "&amp;CHAR(10)&amp;'II_Program-level standards'!CN15)</f>
        <v xml:space="preserve">Standard #88:
</v>
      </c>
      <c r="CO11" s="87" t="str">
        <f>"Standard #89:"&amp;CHAR(10)&amp;CHAR(10)&amp;IF('II_Program-level standards'!CO7="","",'II_Program-level standards'!CO7&amp;"; "&amp;CHAR(10)&amp;'II_Program-level standards'!CO9&amp;"; "&amp;CHAR(10)&amp;'II_Program-level standards'!CO14&amp;"; "&amp;CHAR(10)&amp;'II_Program-level standards'!CO15)</f>
        <v xml:space="preserve">Standard #89:
</v>
      </c>
      <c r="CP11" s="87" t="str">
        <f>"Standard #90:"&amp;CHAR(10)&amp;CHAR(10)&amp;IF('II_Program-level standards'!CP7="","",'II_Program-level standards'!CP7&amp;"; "&amp;CHAR(10)&amp;'II_Program-level standards'!CP9&amp;"; "&amp;CHAR(10)&amp;'II_Program-level standards'!CP14&amp;"; "&amp;CHAR(10)&amp;'II_Program-level standards'!CP15)</f>
        <v xml:space="preserve">Standard #90:
</v>
      </c>
      <c r="CQ11" s="87" t="str">
        <f>"Standard #91:"&amp;CHAR(10)&amp;CHAR(10)&amp;IF('II_Program-level standards'!CQ7="","",'II_Program-level standards'!CQ7&amp;"; "&amp;CHAR(10)&amp;'II_Program-level standards'!CQ9&amp;"; "&amp;CHAR(10)&amp;'II_Program-level standards'!CQ14&amp;"; "&amp;CHAR(10)&amp;'II_Program-level standards'!CQ15)</f>
        <v xml:space="preserve">Standard #91:
</v>
      </c>
      <c r="CR11" s="87" t="str">
        <f>"Standard #92:"&amp;CHAR(10)&amp;CHAR(10)&amp;IF('II_Program-level standards'!CR7="","",'II_Program-level standards'!CR7&amp;"; "&amp;CHAR(10)&amp;'II_Program-level standards'!CR9&amp;"; "&amp;CHAR(10)&amp;'II_Program-level standards'!CR14&amp;"; "&amp;CHAR(10)&amp;'II_Program-level standards'!CR15)</f>
        <v xml:space="preserve">Standard #92:
</v>
      </c>
      <c r="CS11" s="87" t="str">
        <f>"Standard #93:"&amp;CHAR(10)&amp;CHAR(10)&amp;IF('II_Program-level standards'!CS7="","",'II_Program-level standards'!CS7&amp;"; "&amp;CHAR(10)&amp;'II_Program-level standards'!CS9&amp;"; "&amp;CHAR(10)&amp;'II_Program-level standards'!CS14&amp;"; "&amp;CHAR(10)&amp;'II_Program-level standards'!CS15)</f>
        <v xml:space="preserve">Standard #93:
</v>
      </c>
      <c r="CT11" s="87" t="str">
        <f>"Standard #94:"&amp;CHAR(10)&amp;CHAR(10)&amp;IF('II_Program-level standards'!CT7="","",'II_Program-level standards'!CT7&amp;"; "&amp;CHAR(10)&amp;'II_Program-level standards'!CT9&amp;"; "&amp;CHAR(10)&amp;'II_Program-level standards'!CT14&amp;"; "&amp;CHAR(10)&amp;'II_Program-level standards'!CT15)</f>
        <v xml:space="preserve">Standard #94:
</v>
      </c>
      <c r="CU11" s="87" t="str">
        <f>"Standard #95:"&amp;CHAR(10)&amp;CHAR(10)&amp;IF('II_Program-level standards'!CU7="","",'II_Program-level standards'!CU7&amp;"; "&amp;CHAR(10)&amp;'II_Program-level standards'!CU9&amp;"; "&amp;CHAR(10)&amp;'II_Program-level standards'!CU14&amp;"; "&amp;CHAR(10)&amp;'II_Program-level standards'!CU15)</f>
        <v xml:space="preserve">Standard #95:
</v>
      </c>
      <c r="CV11" s="87" t="str">
        <f>"Standard #96:"&amp;CHAR(10)&amp;CHAR(10)&amp;IF('II_Program-level standards'!CV7="","",'II_Program-level standards'!CV7&amp;"; "&amp;CHAR(10)&amp;'II_Program-level standards'!CV9&amp;"; "&amp;CHAR(10)&amp;'II_Program-level standards'!CV14&amp;"; "&amp;CHAR(10)&amp;'II_Program-level standards'!CV15)</f>
        <v xml:space="preserve">Standard #96:
</v>
      </c>
      <c r="CW11" s="87" t="str">
        <f>"Standard #97:"&amp;CHAR(10)&amp;CHAR(10)&amp;IF('II_Program-level standards'!CW7="","",'II_Program-level standards'!CW7&amp;"; "&amp;CHAR(10)&amp;'II_Program-level standards'!CW9&amp;"; "&amp;CHAR(10)&amp;'II_Program-level standards'!CW14&amp;"; "&amp;CHAR(10)&amp;'II_Program-level standards'!CW15)</f>
        <v xml:space="preserve">Standard #97:
</v>
      </c>
      <c r="CX11" s="87" t="str">
        <f>"Standard #98:"&amp;CHAR(10)&amp;CHAR(10)&amp;IF('II_Program-level standards'!CX7="","",'II_Program-level standards'!CX7&amp;"; "&amp;CHAR(10)&amp;'II_Program-level standards'!CX9&amp;"; "&amp;CHAR(10)&amp;'II_Program-level standards'!CX14&amp;"; "&amp;CHAR(10)&amp;'II_Program-level standards'!CX15)</f>
        <v xml:space="preserve">Standard #98:
</v>
      </c>
      <c r="CY11" s="87" t="str">
        <f>"Standard #99:"&amp;CHAR(10)&amp;CHAR(10)&amp;IF('II_Program-level standards'!CY7="","",'II_Program-level standards'!CY7&amp;"; "&amp;CHAR(10)&amp;'II_Program-level standards'!CY9&amp;"; "&amp;CHAR(10)&amp;'II_Program-level standards'!CY14&amp;"; "&amp;CHAR(10)&amp;'II_Program-level standards'!CY15)</f>
        <v xml:space="preserve">Standard #99:
</v>
      </c>
      <c r="CZ11" s="87"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587</v>
      </c>
      <c r="B12" s="9" t="s">
        <v>561</v>
      </c>
      <c r="C12" s="15" t="s">
        <v>562</v>
      </c>
      <c r="D12" s="134" t="s">
        <v>103</v>
      </c>
      <c r="E12" s="241"/>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row>
    <row r="13" spans="1:104" ht="40.9" customHeight="1" x14ac:dyDescent="0.2">
      <c r="A13" s="225"/>
      <c r="B13" s="304" t="s">
        <v>651</v>
      </c>
      <c r="C13" s="305"/>
      <c r="D13" s="246" t="s">
        <v>100</v>
      </c>
      <c r="E13" s="247" t="s">
        <v>100</v>
      </c>
      <c r="F13" s="247" t="s">
        <v>100</v>
      </c>
      <c r="G13" s="247" t="s">
        <v>100</v>
      </c>
      <c r="H13" s="247" t="s">
        <v>100</v>
      </c>
      <c r="I13" s="247" t="s">
        <v>100</v>
      </c>
      <c r="J13" s="247" t="s">
        <v>100</v>
      </c>
      <c r="K13" s="247" t="s">
        <v>100</v>
      </c>
      <c r="L13" s="247" t="s">
        <v>100</v>
      </c>
      <c r="M13" s="247" t="s">
        <v>100</v>
      </c>
      <c r="N13" s="247" t="s">
        <v>100</v>
      </c>
      <c r="O13" s="247" t="s">
        <v>100</v>
      </c>
      <c r="P13" s="247" t="s">
        <v>100</v>
      </c>
      <c r="Q13" s="247" t="s">
        <v>100</v>
      </c>
      <c r="R13" s="247" t="s">
        <v>100</v>
      </c>
      <c r="S13" s="247" t="s">
        <v>100</v>
      </c>
      <c r="T13" s="247" t="s">
        <v>100</v>
      </c>
      <c r="U13" s="247" t="s">
        <v>100</v>
      </c>
      <c r="V13" s="247" t="s">
        <v>100</v>
      </c>
      <c r="W13" s="247" t="s">
        <v>100</v>
      </c>
      <c r="X13" s="247" t="s">
        <v>100</v>
      </c>
      <c r="Y13" s="247" t="s">
        <v>100</v>
      </c>
      <c r="Z13" s="247" t="s">
        <v>100</v>
      </c>
      <c r="AA13" s="247" t="s">
        <v>100</v>
      </c>
      <c r="AB13" s="247" t="s">
        <v>100</v>
      </c>
      <c r="AC13" s="247" t="s">
        <v>100</v>
      </c>
      <c r="AD13" s="247" t="s">
        <v>100</v>
      </c>
      <c r="AE13" s="247" t="s">
        <v>100</v>
      </c>
      <c r="AF13" s="247" t="s">
        <v>100</v>
      </c>
      <c r="AG13" s="247" t="s">
        <v>100</v>
      </c>
      <c r="AH13" s="247" t="s">
        <v>100</v>
      </c>
      <c r="AI13" s="247" t="s">
        <v>100</v>
      </c>
      <c r="AJ13" s="247" t="s">
        <v>100</v>
      </c>
      <c r="AK13" s="247" t="s">
        <v>100</v>
      </c>
      <c r="AL13" s="247" t="s">
        <v>100</v>
      </c>
      <c r="AM13" s="247" t="s">
        <v>100</v>
      </c>
      <c r="AN13" s="247" t="s">
        <v>100</v>
      </c>
      <c r="AO13" s="247" t="s">
        <v>100</v>
      </c>
      <c r="AP13" s="247" t="s">
        <v>100</v>
      </c>
      <c r="AQ13" s="247" t="s">
        <v>100</v>
      </c>
      <c r="AR13" s="247" t="s">
        <v>100</v>
      </c>
      <c r="AS13" s="247" t="s">
        <v>100</v>
      </c>
      <c r="AT13" s="247" t="s">
        <v>100</v>
      </c>
      <c r="AU13" s="247" t="s">
        <v>100</v>
      </c>
      <c r="AV13" s="247" t="s">
        <v>100</v>
      </c>
      <c r="AW13" s="247" t="s">
        <v>100</v>
      </c>
      <c r="AX13" s="247" t="s">
        <v>100</v>
      </c>
      <c r="AY13" s="247" t="s">
        <v>100</v>
      </c>
      <c r="AZ13" s="247" t="s">
        <v>100</v>
      </c>
      <c r="BA13" s="247" t="s">
        <v>100</v>
      </c>
      <c r="BB13" s="247" t="s">
        <v>100</v>
      </c>
      <c r="BC13" s="247" t="s">
        <v>100</v>
      </c>
      <c r="BD13" s="247" t="s">
        <v>100</v>
      </c>
      <c r="BE13" s="247" t="s">
        <v>100</v>
      </c>
      <c r="BF13" s="247" t="s">
        <v>100</v>
      </c>
      <c r="BG13" s="247" t="s">
        <v>100</v>
      </c>
      <c r="BH13" s="247" t="s">
        <v>100</v>
      </c>
      <c r="BI13" s="247" t="s">
        <v>100</v>
      </c>
      <c r="BJ13" s="247" t="s">
        <v>100</v>
      </c>
      <c r="BK13" s="247" t="s">
        <v>100</v>
      </c>
      <c r="BL13" s="247" t="s">
        <v>100</v>
      </c>
      <c r="BM13" s="247" t="s">
        <v>100</v>
      </c>
      <c r="BN13" s="247" t="s">
        <v>100</v>
      </c>
      <c r="BO13" s="247" t="s">
        <v>100</v>
      </c>
      <c r="BP13" s="247" t="s">
        <v>100</v>
      </c>
      <c r="BQ13" s="247" t="s">
        <v>100</v>
      </c>
      <c r="BR13" s="247" t="s">
        <v>100</v>
      </c>
      <c r="BS13" s="247" t="s">
        <v>100</v>
      </c>
      <c r="BT13" s="247" t="s">
        <v>100</v>
      </c>
      <c r="BU13" s="247" t="s">
        <v>100</v>
      </c>
      <c r="BV13" s="247" t="s">
        <v>100</v>
      </c>
      <c r="BW13" s="247" t="s">
        <v>100</v>
      </c>
      <c r="BX13" s="247" t="s">
        <v>100</v>
      </c>
      <c r="BY13" s="247" t="s">
        <v>100</v>
      </c>
      <c r="BZ13" s="247" t="s">
        <v>100</v>
      </c>
      <c r="CA13" s="247" t="s">
        <v>100</v>
      </c>
      <c r="CB13" s="247" t="s">
        <v>100</v>
      </c>
      <c r="CC13" s="247" t="s">
        <v>100</v>
      </c>
      <c r="CD13" s="247" t="s">
        <v>100</v>
      </c>
      <c r="CE13" s="247" t="s">
        <v>100</v>
      </c>
      <c r="CF13" s="247" t="s">
        <v>100</v>
      </c>
      <c r="CG13" s="247" t="s">
        <v>100</v>
      </c>
      <c r="CH13" s="247" t="s">
        <v>100</v>
      </c>
      <c r="CI13" s="247" t="s">
        <v>100</v>
      </c>
      <c r="CJ13" s="247" t="s">
        <v>100</v>
      </c>
      <c r="CK13" s="247" t="s">
        <v>100</v>
      </c>
      <c r="CL13" s="247" t="s">
        <v>100</v>
      </c>
      <c r="CM13" s="247" t="s">
        <v>100</v>
      </c>
      <c r="CN13" s="247" t="s">
        <v>100</v>
      </c>
      <c r="CO13" s="247" t="s">
        <v>100</v>
      </c>
      <c r="CP13" s="247" t="s">
        <v>100</v>
      </c>
      <c r="CQ13" s="247" t="s">
        <v>100</v>
      </c>
      <c r="CR13" s="247" t="s">
        <v>100</v>
      </c>
      <c r="CS13" s="247" t="s">
        <v>100</v>
      </c>
      <c r="CT13" s="247" t="s">
        <v>100</v>
      </c>
      <c r="CU13" s="247" t="s">
        <v>100</v>
      </c>
      <c r="CV13" s="247" t="s">
        <v>100</v>
      </c>
      <c r="CW13" s="247" t="s">
        <v>100</v>
      </c>
      <c r="CX13" s="247" t="s">
        <v>100</v>
      </c>
      <c r="CY13" s="247" t="s">
        <v>100</v>
      </c>
      <c r="CZ13" s="248" t="s">
        <v>100</v>
      </c>
    </row>
    <row r="14" spans="1:104" ht="29.45" customHeight="1" x14ac:dyDescent="0.2">
      <c r="A14" s="48"/>
      <c r="B14" s="295" t="s">
        <v>501</v>
      </c>
      <c r="C14" s="296"/>
      <c r="D14" s="24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5"/>
    </row>
    <row r="15" spans="1:104" x14ac:dyDescent="0.2">
      <c r="A15" s="16" t="s">
        <v>589</v>
      </c>
      <c r="B15" s="9" t="s">
        <v>640</v>
      </c>
      <c r="C15" s="214" t="s">
        <v>652</v>
      </c>
      <c r="D15" s="134" t="s">
        <v>103</v>
      </c>
      <c r="E15" s="241"/>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42.75" x14ac:dyDescent="0.2">
      <c r="A16" s="16" t="s">
        <v>590</v>
      </c>
      <c r="B16" s="9" t="s">
        <v>245</v>
      </c>
      <c r="C16" s="29" t="s">
        <v>550</v>
      </c>
      <c r="D16" s="134" t="s">
        <v>2</v>
      </c>
      <c r="E16" s="241"/>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row>
    <row r="17" spans="1:104" ht="28.5" x14ac:dyDescent="0.2">
      <c r="A17" s="16" t="s">
        <v>591</v>
      </c>
      <c r="B17" s="9" t="s">
        <v>246</v>
      </c>
      <c r="C17" s="15" t="s">
        <v>248</v>
      </c>
      <c r="D17" s="134" t="s">
        <v>2</v>
      </c>
      <c r="E17" s="241"/>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row>
    <row r="18" spans="1:104" x14ac:dyDescent="0.2">
      <c r="A18" s="16" t="s">
        <v>592</v>
      </c>
      <c r="B18" s="9" t="s">
        <v>247</v>
      </c>
      <c r="C18" s="9" t="s">
        <v>249</v>
      </c>
      <c r="D18" s="134" t="s">
        <v>2</v>
      </c>
      <c r="E18" s="241"/>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row>
    <row r="19" spans="1:104" ht="28.5" x14ac:dyDescent="0.2">
      <c r="A19" s="16" t="s">
        <v>641</v>
      </c>
      <c r="B19" s="9" t="s">
        <v>251</v>
      </c>
      <c r="C19" s="9" t="s">
        <v>250</v>
      </c>
      <c r="D19" s="134" t="s">
        <v>68</v>
      </c>
      <c r="E19" s="24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row>
    <row r="20" spans="1:104" ht="28.5" x14ac:dyDescent="0.2">
      <c r="A20" s="16" t="s">
        <v>593</v>
      </c>
      <c r="B20" s="9" t="s">
        <v>120</v>
      </c>
      <c r="C20" s="9" t="s">
        <v>259</v>
      </c>
      <c r="D20" s="134" t="s">
        <v>103</v>
      </c>
      <c r="E20" s="243"/>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ht="42.75" x14ac:dyDescent="0.2">
      <c r="A21" s="16" t="s">
        <v>594</v>
      </c>
      <c r="B21" s="9" t="s">
        <v>563</v>
      </c>
      <c r="C21" s="9" t="s">
        <v>564</v>
      </c>
      <c r="D21" s="134" t="s">
        <v>2</v>
      </c>
      <c r="E21" s="241"/>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row>
    <row r="22" spans="1:104" ht="28.5" x14ac:dyDescent="0.2">
      <c r="A22" s="16" t="s">
        <v>595</v>
      </c>
      <c r="B22" s="9" t="s">
        <v>565</v>
      </c>
      <c r="C22" s="9" t="s">
        <v>258</v>
      </c>
      <c r="D22" s="134" t="s">
        <v>2</v>
      </c>
      <c r="E22" s="241"/>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row>
    <row r="23" spans="1:104" ht="42" customHeight="1" x14ac:dyDescent="0.3">
      <c r="A23" s="24" t="s">
        <v>648</v>
      </c>
      <c r="B23" s="24"/>
      <c r="D23" s="65"/>
    </row>
    <row r="24" spans="1:104" s="68" customFormat="1" ht="61.9" customHeight="1" x14ac:dyDescent="0.25">
      <c r="A24" s="303" t="s">
        <v>675</v>
      </c>
      <c r="B24" s="303"/>
      <c r="C24" s="303"/>
      <c r="D24" s="303"/>
    </row>
    <row r="25" spans="1:104" s="68" customFormat="1" ht="26.45" customHeight="1" x14ac:dyDescent="0.25">
      <c r="A25" s="88" t="s">
        <v>514</v>
      </c>
      <c r="B25" s="88"/>
      <c r="C25" s="62"/>
      <c r="D25" s="209"/>
    </row>
    <row r="26" spans="1:104" s="68" customFormat="1" ht="15" customHeight="1" x14ac:dyDescent="0.25">
      <c r="A26" s="267" t="s">
        <v>676</v>
      </c>
      <c r="B26" s="88"/>
      <c r="C26" s="62"/>
      <c r="D26" s="209"/>
    </row>
    <row r="27" spans="1:104" ht="23.45" customHeight="1" x14ac:dyDescent="0.2">
      <c r="A27" s="49" t="s">
        <v>0</v>
      </c>
      <c r="B27" s="47" t="s">
        <v>1</v>
      </c>
      <c r="C27" s="47" t="s">
        <v>5</v>
      </c>
      <c r="D27" s="59" t="s">
        <v>65</v>
      </c>
      <c r="E27" s="85"/>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row>
    <row r="28" spans="1:104" ht="22.15" customHeight="1" x14ac:dyDescent="0.3">
      <c r="A28" s="232"/>
      <c r="B28" s="233" t="s">
        <v>677</v>
      </c>
      <c r="C28" s="231"/>
      <c r="D28" s="67"/>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row>
    <row r="29" spans="1:104" ht="40.15" customHeight="1" x14ac:dyDescent="0.2">
      <c r="A29" s="48"/>
      <c r="B29" s="222" t="s">
        <v>275</v>
      </c>
      <c r="C29" s="15" t="s">
        <v>276</v>
      </c>
      <c r="D29" s="15" t="s">
        <v>243</v>
      </c>
      <c r="E29" s="210" t="s">
        <v>100</v>
      </c>
      <c r="F29" s="211" t="s">
        <v>100</v>
      </c>
      <c r="G29" s="211" t="s">
        <v>100</v>
      </c>
      <c r="H29" s="211" t="s">
        <v>100</v>
      </c>
      <c r="I29" s="211" t="s">
        <v>100</v>
      </c>
      <c r="J29" s="211" t="s">
        <v>100</v>
      </c>
      <c r="K29" s="211" t="s">
        <v>100</v>
      </c>
      <c r="L29" s="211" t="s">
        <v>100</v>
      </c>
      <c r="M29" s="211" t="s">
        <v>100</v>
      </c>
      <c r="N29" s="211" t="s">
        <v>100</v>
      </c>
      <c r="O29" s="211" t="s">
        <v>100</v>
      </c>
      <c r="P29" s="211" t="s">
        <v>100</v>
      </c>
      <c r="Q29" s="211" t="s">
        <v>100</v>
      </c>
      <c r="R29" s="211" t="s">
        <v>100</v>
      </c>
      <c r="S29" s="211" t="s">
        <v>100</v>
      </c>
      <c r="T29" s="211" t="s">
        <v>100</v>
      </c>
      <c r="U29" s="211" t="s">
        <v>100</v>
      </c>
      <c r="V29" s="211" t="s">
        <v>100</v>
      </c>
      <c r="W29" s="211" t="s">
        <v>100</v>
      </c>
      <c r="X29" s="211" t="s">
        <v>100</v>
      </c>
      <c r="Y29" s="211" t="s">
        <v>100</v>
      </c>
      <c r="Z29" s="211" t="s">
        <v>100</v>
      </c>
      <c r="AA29" s="211" t="s">
        <v>100</v>
      </c>
      <c r="AB29" s="211" t="s">
        <v>100</v>
      </c>
      <c r="AC29" s="211" t="s">
        <v>100</v>
      </c>
      <c r="AD29" s="211" t="s">
        <v>100</v>
      </c>
      <c r="AE29" s="211" t="s">
        <v>100</v>
      </c>
      <c r="AF29" s="211" t="s">
        <v>100</v>
      </c>
      <c r="AG29" s="211" t="s">
        <v>100</v>
      </c>
      <c r="AH29" s="211" t="s">
        <v>100</v>
      </c>
      <c r="AI29" s="211" t="s">
        <v>100</v>
      </c>
      <c r="AJ29" s="211" t="s">
        <v>100</v>
      </c>
      <c r="AK29" s="211" t="s">
        <v>100</v>
      </c>
      <c r="AL29" s="211" t="s">
        <v>100</v>
      </c>
      <c r="AM29" s="211" t="s">
        <v>100</v>
      </c>
      <c r="AN29" s="211" t="s">
        <v>100</v>
      </c>
      <c r="AO29" s="211" t="s">
        <v>100</v>
      </c>
      <c r="AP29" s="211" t="s">
        <v>100</v>
      </c>
      <c r="AQ29" s="211" t="s">
        <v>100</v>
      </c>
      <c r="AR29" s="211" t="s">
        <v>100</v>
      </c>
      <c r="AS29" s="211" t="s">
        <v>100</v>
      </c>
      <c r="AT29" s="211" t="s">
        <v>100</v>
      </c>
      <c r="AU29" s="211" t="s">
        <v>100</v>
      </c>
      <c r="AV29" s="211" t="s">
        <v>100</v>
      </c>
      <c r="AW29" s="211" t="s">
        <v>100</v>
      </c>
      <c r="AX29" s="211" t="s">
        <v>100</v>
      </c>
      <c r="AY29" s="211" t="s">
        <v>100</v>
      </c>
      <c r="AZ29" s="211" t="s">
        <v>100</v>
      </c>
      <c r="BA29" s="211" t="s">
        <v>100</v>
      </c>
      <c r="BB29" s="211" t="s">
        <v>100</v>
      </c>
      <c r="BC29" s="211" t="s">
        <v>100</v>
      </c>
      <c r="BD29" s="211" t="s">
        <v>100</v>
      </c>
      <c r="BE29" s="211" t="s">
        <v>100</v>
      </c>
      <c r="BF29" s="211" t="s">
        <v>100</v>
      </c>
      <c r="BG29" s="211" t="s">
        <v>100</v>
      </c>
      <c r="BH29" s="211" t="s">
        <v>100</v>
      </c>
      <c r="BI29" s="211" t="s">
        <v>100</v>
      </c>
      <c r="BJ29" s="211" t="s">
        <v>100</v>
      </c>
      <c r="BK29" s="211" t="s">
        <v>100</v>
      </c>
      <c r="BL29" s="211" t="s">
        <v>100</v>
      </c>
      <c r="BM29" s="211" t="s">
        <v>100</v>
      </c>
      <c r="BN29" s="211" t="s">
        <v>100</v>
      </c>
      <c r="BO29" s="211" t="s">
        <v>100</v>
      </c>
      <c r="BP29" s="211" t="s">
        <v>100</v>
      </c>
      <c r="BQ29" s="211" t="s">
        <v>100</v>
      </c>
      <c r="BR29" s="211" t="s">
        <v>100</v>
      </c>
      <c r="BS29" s="211" t="s">
        <v>100</v>
      </c>
      <c r="BT29" s="211" t="s">
        <v>100</v>
      </c>
      <c r="BU29" s="211" t="s">
        <v>100</v>
      </c>
      <c r="BV29" s="211" t="s">
        <v>100</v>
      </c>
      <c r="BW29" s="211" t="s">
        <v>100</v>
      </c>
      <c r="BX29" s="211" t="s">
        <v>100</v>
      </c>
      <c r="BY29" s="211" t="s">
        <v>100</v>
      </c>
      <c r="BZ29" s="211" t="s">
        <v>100</v>
      </c>
      <c r="CA29" s="211" t="s">
        <v>100</v>
      </c>
      <c r="CB29" s="211" t="s">
        <v>100</v>
      </c>
      <c r="CC29" s="211" t="s">
        <v>100</v>
      </c>
      <c r="CD29" s="211" t="s">
        <v>100</v>
      </c>
      <c r="CE29" s="211" t="s">
        <v>100</v>
      </c>
      <c r="CF29" s="211" t="s">
        <v>100</v>
      </c>
      <c r="CG29" s="211" t="s">
        <v>100</v>
      </c>
      <c r="CH29" s="211" t="s">
        <v>100</v>
      </c>
      <c r="CI29" s="211" t="s">
        <v>100</v>
      </c>
      <c r="CJ29" s="211" t="s">
        <v>100</v>
      </c>
      <c r="CK29" s="211" t="s">
        <v>100</v>
      </c>
      <c r="CL29" s="211" t="s">
        <v>100</v>
      </c>
      <c r="CM29" s="211" t="s">
        <v>100</v>
      </c>
      <c r="CN29" s="211" t="s">
        <v>100</v>
      </c>
      <c r="CO29" s="211" t="s">
        <v>100</v>
      </c>
      <c r="CP29" s="211" t="s">
        <v>100</v>
      </c>
      <c r="CQ29" s="211" t="s">
        <v>100</v>
      </c>
      <c r="CR29" s="211" t="s">
        <v>100</v>
      </c>
      <c r="CS29" s="211" t="s">
        <v>100</v>
      </c>
      <c r="CT29" s="211" t="s">
        <v>100</v>
      </c>
      <c r="CU29" s="211" t="s">
        <v>100</v>
      </c>
      <c r="CV29" s="211" t="s">
        <v>100</v>
      </c>
      <c r="CW29" s="211" t="s">
        <v>100</v>
      </c>
      <c r="CX29" s="211" t="s">
        <v>100</v>
      </c>
      <c r="CY29" s="211" t="s">
        <v>100</v>
      </c>
      <c r="CZ29" s="211" t="s">
        <v>100</v>
      </c>
    </row>
    <row r="30" spans="1:104" x14ac:dyDescent="0.2">
      <c r="A30" s="16" t="s">
        <v>628</v>
      </c>
      <c r="B30" s="9" t="s">
        <v>180</v>
      </c>
      <c r="C30" s="15" t="s">
        <v>253</v>
      </c>
      <c r="D30" s="15" t="s">
        <v>2</v>
      </c>
      <c r="E30" s="86" t="s">
        <v>178</v>
      </c>
      <c r="F30" s="63" t="s">
        <v>178</v>
      </c>
      <c r="G30" s="63" t="s">
        <v>178</v>
      </c>
      <c r="H30" s="63" t="s">
        <v>178</v>
      </c>
      <c r="I30" s="63" t="s">
        <v>178</v>
      </c>
      <c r="J30" s="63" t="s">
        <v>178</v>
      </c>
      <c r="K30" s="63" t="s">
        <v>178</v>
      </c>
      <c r="L30" s="63" t="s">
        <v>178</v>
      </c>
      <c r="M30" s="63" t="s">
        <v>178</v>
      </c>
      <c r="N30" s="63" t="s">
        <v>178</v>
      </c>
      <c r="O30" s="63" t="s">
        <v>178</v>
      </c>
      <c r="P30" s="63" t="s">
        <v>178</v>
      </c>
      <c r="Q30" s="63" t="s">
        <v>178</v>
      </c>
      <c r="R30" s="63" t="s">
        <v>178</v>
      </c>
      <c r="S30" s="63" t="s">
        <v>178</v>
      </c>
      <c r="T30" s="63" t="s">
        <v>178</v>
      </c>
      <c r="U30" s="63" t="s">
        <v>178</v>
      </c>
      <c r="V30" s="63" t="s">
        <v>178</v>
      </c>
      <c r="W30" s="63" t="s">
        <v>178</v>
      </c>
      <c r="X30" s="63" t="s">
        <v>178</v>
      </c>
      <c r="Y30" s="63" t="s">
        <v>178</v>
      </c>
      <c r="Z30" s="63" t="s">
        <v>178</v>
      </c>
      <c r="AA30" s="63" t="s">
        <v>178</v>
      </c>
      <c r="AB30" s="63" t="s">
        <v>178</v>
      </c>
      <c r="AC30" s="63" t="s">
        <v>178</v>
      </c>
      <c r="AD30" s="63" t="s">
        <v>178</v>
      </c>
      <c r="AE30" s="63" t="s">
        <v>178</v>
      </c>
      <c r="AF30" s="63" t="s">
        <v>178</v>
      </c>
      <c r="AG30" s="63" t="s">
        <v>178</v>
      </c>
      <c r="AH30" s="63" t="s">
        <v>178</v>
      </c>
      <c r="AI30" s="63" t="s">
        <v>178</v>
      </c>
      <c r="AJ30" s="63" t="s">
        <v>178</v>
      </c>
      <c r="AK30" s="63" t="s">
        <v>178</v>
      </c>
      <c r="AL30" s="63" t="s">
        <v>178</v>
      </c>
      <c r="AM30" s="63" t="s">
        <v>178</v>
      </c>
      <c r="AN30" s="63" t="s">
        <v>178</v>
      </c>
      <c r="AO30" s="63" t="s">
        <v>178</v>
      </c>
      <c r="AP30" s="63" t="s">
        <v>178</v>
      </c>
      <c r="AQ30" s="63" t="s">
        <v>178</v>
      </c>
      <c r="AR30" s="63" t="s">
        <v>178</v>
      </c>
      <c r="AS30" s="63" t="s">
        <v>178</v>
      </c>
      <c r="AT30" s="63" t="s">
        <v>178</v>
      </c>
      <c r="AU30" s="63" t="s">
        <v>178</v>
      </c>
      <c r="AV30" s="63" t="s">
        <v>178</v>
      </c>
      <c r="AW30" s="63" t="s">
        <v>178</v>
      </c>
      <c r="AX30" s="63" t="s">
        <v>178</v>
      </c>
      <c r="AY30" s="63" t="s">
        <v>178</v>
      </c>
      <c r="AZ30" s="63" t="s">
        <v>178</v>
      </c>
      <c r="BA30" s="63" t="s">
        <v>178</v>
      </c>
      <c r="BB30" s="63" t="s">
        <v>178</v>
      </c>
      <c r="BC30" s="63" t="s">
        <v>178</v>
      </c>
      <c r="BD30" s="63" t="s">
        <v>178</v>
      </c>
      <c r="BE30" s="63" t="s">
        <v>178</v>
      </c>
      <c r="BF30" s="63" t="s">
        <v>178</v>
      </c>
      <c r="BG30" s="63" t="s">
        <v>178</v>
      </c>
      <c r="BH30" s="63" t="s">
        <v>178</v>
      </c>
      <c r="BI30" s="63" t="s">
        <v>178</v>
      </c>
      <c r="BJ30" s="63" t="s">
        <v>178</v>
      </c>
      <c r="BK30" s="63" t="s">
        <v>178</v>
      </c>
      <c r="BL30" s="63" t="s">
        <v>178</v>
      </c>
      <c r="BM30" s="63" t="s">
        <v>178</v>
      </c>
      <c r="BN30" s="63" t="s">
        <v>178</v>
      </c>
      <c r="BO30" s="63" t="s">
        <v>178</v>
      </c>
      <c r="BP30" s="63" t="s">
        <v>178</v>
      </c>
      <c r="BQ30" s="63" t="s">
        <v>178</v>
      </c>
      <c r="BR30" s="63" t="s">
        <v>178</v>
      </c>
      <c r="BS30" s="63" t="s">
        <v>178</v>
      </c>
      <c r="BT30" s="63" t="s">
        <v>178</v>
      </c>
      <c r="BU30" s="63" t="s">
        <v>178</v>
      </c>
      <c r="BV30" s="63" t="s">
        <v>178</v>
      </c>
      <c r="BW30" s="63" t="s">
        <v>178</v>
      </c>
      <c r="BX30" s="63" t="s">
        <v>178</v>
      </c>
      <c r="BY30" s="63" t="s">
        <v>178</v>
      </c>
      <c r="BZ30" s="63" t="s">
        <v>178</v>
      </c>
      <c r="CA30" s="63" t="s">
        <v>178</v>
      </c>
      <c r="CB30" s="63" t="s">
        <v>178</v>
      </c>
      <c r="CC30" s="63" t="s">
        <v>178</v>
      </c>
      <c r="CD30" s="63" t="s">
        <v>178</v>
      </c>
      <c r="CE30" s="63" t="s">
        <v>178</v>
      </c>
      <c r="CF30" s="63" t="s">
        <v>178</v>
      </c>
      <c r="CG30" s="63" t="s">
        <v>178</v>
      </c>
      <c r="CH30" s="63" t="s">
        <v>178</v>
      </c>
      <c r="CI30" s="63" t="s">
        <v>178</v>
      </c>
      <c r="CJ30" s="63" t="s">
        <v>178</v>
      </c>
      <c r="CK30" s="63" t="s">
        <v>178</v>
      </c>
      <c r="CL30" s="63" t="s">
        <v>178</v>
      </c>
      <c r="CM30" s="63" t="s">
        <v>178</v>
      </c>
      <c r="CN30" s="63" t="s">
        <v>178</v>
      </c>
      <c r="CO30" s="63" t="s">
        <v>178</v>
      </c>
      <c r="CP30" s="63" t="s">
        <v>178</v>
      </c>
      <c r="CQ30" s="63" t="s">
        <v>178</v>
      </c>
      <c r="CR30" s="63" t="s">
        <v>178</v>
      </c>
      <c r="CS30" s="63" t="s">
        <v>178</v>
      </c>
      <c r="CT30" s="63" t="s">
        <v>178</v>
      </c>
      <c r="CU30" s="63" t="s">
        <v>178</v>
      </c>
      <c r="CV30" s="63" t="s">
        <v>178</v>
      </c>
      <c r="CW30" s="63" t="s">
        <v>178</v>
      </c>
      <c r="CX30" s="63" t="s">
        <v>178</v>
      </c>
      <c r="CY30" s="63" t="s">
        <v>178</v>
      </c>
      <c r="CZ30" s="63" t="s">
        <v>178</v>
      </c>
    </row>
    <row r="31" spans="1:104" x14ac:dyDescent="0.2">
      <c r="A31" s="16" t="s">
        <v>629</v>
      </c>
      <c r="B31" s="9" t="s">
        <v>181</v>
      </c>
      <c r="C31" s="15" t="s">
        <v>253</v>
      </c>
      <c r="D31" s="15" t="s">
        <v>2</v>
      </c>
      <c r="E31" s="86" t="s">
        <v>178</v>
      </c>
      <c r="F31" s="63" t="s">
        <v>178</v>
      </c>
      <c r="G31" s="63" t="s">
        <v>178</v>
      </c>
      <c r="H31" s="63" t="s">
        <v>178</v>
      </c>
      <c r="I31" s="63" t="s">
        <v>178</v>
      </c>
      <c r="J31" s="63" t="s">
        <v>178</v>
      </c>
      <c r="K31" s="63" t="s">
        <v>178</v>
      </c>
      <c r="L31" s="63" t="s">
        <v>178</v>
      </c>
      <c r="M31" s="63" t="s">
        <v>178</v>
      </c>
      <c r="N31" s="63" t="s">
        <v>178</v>
      </c>
      <c r="O31" s="63" t="s">
        <v>178</v>
      </c>
      <c r="P31" s="63" t="s">
        <v>178</v>
      </c>
      <c r="Q31" s="63" t="s">
        <v>178</v>
      </c>
      <c r="R31" s="63" t="s">
        <v>178</v>
      </c>
      <c r="S31" s="63" t="s">
        <v>178</v>
      </c>
      <c r="T31" s="63" t="s">
        <v>178</v>
      </c>
      <c r="U31" s="63" t="s">
        <v>178</v>
      </c>
      <c r="V31" s="63" t="s">
        <v>178</v>
      </c>
      <c r="W31" s="63" t="s">
        <v>178</v>
      </c>
      <c r="X31" s="63" t="s">
        <v>178</v>
      </c>
      <c r="Y31" s="63" t="s">
        <v>178</v>
      </c>
      <c r="Z31" s="63" t="s">
        <v>178</v>
      </c>
      <c r="AA31" s="63" t="s">
        <v>178</v>
      </c>
      <c r="AB31" s="63" t="s">
        <v>178</v>
      </c>
      <c r="AC31" s="63" t="s">
        <v>178</v>
      </c>
      <c r="AD31" s="63" t="s">
        <v>178</v>
      </c>
      <c r="AE31" s="63" t="s">
        <v>178</v>
      </c>
      <c r="AF31" s="63" t="s">
        <v>178</v>
      </c>
      <c r="AG31" s="63" t="s">
        <v>178</v>
      </c>
      <c r="AH31" s="63" t="s">
        <v>178</v>
      </c>
      <c r="AI31" s="63" t="s">
        <v>178</v>
      </c>
      <c r="AJ31" s="63" t="s">
        <v>178</v>
      </c>
      <c r="AK31" s="63" t="s">
        <v>178</v>
      </c>
      <c r="AL31" s="63" t="s">
        <v>178</v>
      </c>
      <c r="AM31" s="63" t="s">
        <v>178</v>
      </c>
      <c r="AN31" s="63" t="s">
        <v>178</v>
      </c>
      <c r="AO31" s="63" t="s">
        <v>178</v>
      </c>
      <c r="AP31" s="63" t="s">
        <v>178</v>
      </c>
      <c r="AQ31" s="63" t="s">
        <v>178</v>
      </c>
      <c r="AR31" s="63" t="s">
        <v>178</v>
      </c>
      <c r="AS31" s="63" t="s">
        <v>178</v>
      </c>
      <c r="AT31" s="63" t="s">
        <v>178</v>
      </c>
      <c r="AU31" s="63" t="s">
        <v>178</v>
      </c>
      <c r="AV31" s="63" t="s">
        <v>178</v>
      </c>
      <c r="AW31" s="63" t="s">
        <v>178</v>
      </c>
      <c r="AX31" s="63" t="s">
        <v>178</v>
      </c>
      <c r="AY31" s="63" t="s">
        <v>178</v>
      </c>
      <c r="AZ31" s="63" t="s">
        <v>178</v>
      </c>
      <c r="BA31" s="63" t="s">
        <v>178</v>
      </c>
      <c r="BB31" s="63" t="s">
        <v>178</v>
      </c>
      <c r="BC31" s="63" t="s">
        <v>178</v>
      </c>
      <c r="BD31" s="63" t="s">
        <v>178</v>
      </c>
      <c r="BE31" s="63" t="s">
        <v>178</v>
      </c>
      <c r="BF31" s="63" t="s">
        <v>178</v>
      </c>
      <c r="BG31" s="63" t="s">
        <v>178</v>
      </c>
      <c r="BH31" s="63" t="s">
        <v>178</v>
      </c>
      <c r="BI31" s="63" t="s">
        <v>178</v>
      </c>
      <c r="BJ31" s="63" t="s">
        <v>178</v>
      </c>
      <c r="BK31" s="63" t="s">
        <v>178</v>
      </c>
      <c r="BL31" s="63" t="s">
        <v>178</v>
      </c>
      <c r="BM31" s="63" t="s">
        <v>178</v>
      </c>
      <c r="BN31" s="63" t="s">
        <v>178</v>
      </c>
      <c r="BO31" s="63" t="s">
        <v>178</v>
      </c>
      <c r="BP31" s="63" t="s">
        <v>178</v>
      </c>
      <c r="BQ31" s="63" t="s">
        <v>178</v>
      </c>
      <c r="BR31" s="63" t="s">
        <v>178</v>
      </c>
      <c r="BS31" s="63" t="s">
        <v>178</v>
      </c>
      <c r="BT31" s="63" t="s">
        <v>178</v>
      </c>
      <c r="BU31" s="63" t="s">
        <v>178</v>
      </c>
      <c r="BV31" s="63" t="s">
        <v>178</v>
      </c>
      <c r="BW31" s="63" t="s">
        <v>178</v>
      </c>
      <c r="BX31" s="63" t="s">
        <v>178</v>
      </c>
      <c r="BY31" s="63" t="s">
        <v>178</v>
      </c>
      <c r="BZ31" s="63" t="s">
        <v>178</v>
      </c>
      <c r="CA31" s="63" t="s">
        <v>178</v>
      </c>
      <c r="CB31" s="63" t="s">
        <v>178</v>
      </c>
      <c r="CC31" s="63" t="s">
        <v>178</v>
      </c>
      <c r="CD31" s="63" t="s">
        <v>178</v>
      </c>
      <c r="CE31" s="63" t="s">
        <v>178</v>
      </c>
      <c r="CF31" s="63" t="s">
        <v>178</v>
      </c>
      <c r="CG31" s="63" t="s">
        <v>178</v>
      </c>
      <c r="CH31" s="63" t="s">
        <v>178</v>
      </c>
      <c r="CI31" s="63" t="s">
        <v>178</v>
      </c>
      <c r="CJ31" s="63" t="s">
        <v>178</v>
      </c>
      <c r="CK31" s="63" t="s">
        <v>178</v>
      </c>
      <c r="CL31" s="63" t="s">
        <v>178</v>
      </c>
      <c r="CM31" s="63" t="s">
        <v>178</v>
      </c>
      <c r="CN31" s="63" t="s">
        <v>178</v>
      </c>
      <c r="CO31" s="63" t="s">
        <v>178</v>
      </c>
      <c r="CP31" s="63" t="s">
        <v>178</v>
      </c>
      <c r="CQ31" s="63" t="s">
        <v>178</v>
      </c>
      <c r="CR31" s="63" t="s">
        <v>178</v>
      </c>
      <c r="CS31" s="63" t="s">
        <v>178</v>
      </c>
      <c r="CT31" s="63" t="s">
        <v>178</v>
      </c>
      <c r="CU31" s="63" t="s">
        <v>178</v>
      </c>
      <c r="CV31" s="63" t="s">
        <v>178</v>
      </c>
      <c r="CW31" s="63" t="s">
        <v>178</v>
      </c>
      <c r="CX31" s="63" t="s">
        <v>178</v>
      </c>
      <c r="CY31" s="63" t="s">
        <v>178</v>
      </c>
      <c r="CZ31" s="63" t="s">
        <v>178</v>
      </c>
    </row>
    <row r="32" spans="1:104" x14ac:dyDescent="0.2">
      <c r="A32" s="16" t="s">
        <v>630</v>
      </c>
      <c r="B32" s="9" t="s">
        <v>182</v>
      </c>
      <c r="C32" s="15" t="s">
        <v>253</v>
      </c>
      <c r="D32" s="15" t="s">
        <v>2</v>
      </c>
      <c r="E32" s="86" t="s">
        <v>178</v>
      </c>
      <c r="F32" s="63" t="s">
        <v>178</v>
      </c>
      <c r="G32" s="63" t="s">
        <v>178</v>
      </c>
      <c r="H32" s="63" t="s">
        <v>178</v>
      </c>
      <c r="I32" s="63" t="s">
        <v>178</v>
      </c>
      <c r="J32" s="63" t="s">
        <v>178</v>
      </c>
      <c r="K32" s="63" t="s">
        <v>178</v>
      </c>
      <c r="L32" s="63" t="s">
        <v>178</v>
      </c>
      <c r="M32" s="63" t="s">
        <v>178</v>
      </c>
      <c r="N32" s="63" t="s">
        <v>178</v>
      </c>
      <c r="O32" s="63" t="s">
        <v>178</v>
      </c>
      <c r="P32" s="63" t="s">
        <v>178</v>
      </c>
      <c r="Q32" s="63" t="s">
        <v>178</v>
      </c>
      <c r="R32" s="63" t="s">
        <v>178</v>
      </c>
      <c r="S32" s="63" t="s">
        <v>178</v>
      </c>
      <c r="T32" s="63" t="s">
        <v>178</v>
      </c>
      <c r="U32" s="63" t="s">
        <v>178</v>
      </c>
      <c r="V32" s="63" t="s">
        <v>178</v>
      </c>
      <c r="W32" s="63" t="s">
        <v>178</v>
      </c>
      <c r="X32" s="63" t="s">
        <v>178</v>
      </c>
      <c r="Y32" s="63" t="s">
        <v>178</v>
      </c>
      <c r="Z32" s="63" t="s">
        <v>178</v>
      </c>
      <c r="AA32" s="63" t="s">
        <v>178</v>
      </c>
      <c r="AB32" s="63" t="s">
        <v>178</v>
      </c>
      <c r="AC32" s="63" t="s">
        <v>178</v>
      </c>
      <c r="AD32" s="63" t="s">
        <v>178</v>
      </c>
      <c r="AE32" s="63" t="s">
        <v>178</v>
      </c>
      <c r="AF32" s="63" t="s">
        <v>178</v>
      </c>
      <c r="AG32" s="63" t="s">
        <v>178</v>
      </c>
      <c r="AH32" s="63" t="s">
        <v>178</v>
      </c>
      <c r="AI32" s="63" t="s">
        <v>178</v>
      </c>
      <c r="AJ32" s="63" t="s">
        <v>178</v>
      </c>
      <c r="AK32" s="63" t="s">
        <v>178</v>
      </c>
      <c r="AL32" s="63" t="s">
        <v>178</v>
      </c>
      <c r="AM32" s="63" t="s">
        <v>178</v>
      </c>
      <c r="AN32" s="63" t="s">
        <v>178</v>
      </c>
      <c r="AO32" s="63" t="s">
        <v>178</v>
      </c>
      <c r="AP32" s="63" t="s">
        <v>178</v>
      </c>
      <c r="AQ32" s="63" t="s">
        <v>178</v>
      </c>
      <c r="AR32" s="63" t="s">
        <v>178</v>
      </c>
      <c r="AS32" s="63" t="s">
        <v>178</v>
      </c>
      <c r="AT32" s="63" t="s">
        <v>178</v>
      </c>
      <c r="AU32" s="63" t="s">
        <v>178</v>
      </c>
      <c r="AV32" s="63" t="s">
        <v>178</v>
      </c>
      <c r="AW32" s="63" t="s">
        <v>178</v>
      </c>
      <c r="AX32" s="63" t="s">
        <v>178</v>
      </c>
      <c r="AY32" s="63" t="s">
        <v>178</v>
      </c>
      <c r="AZ32" s="63" t="s">
        <v>178</v>
      </c>
      <c r="BA32" s="63" t="s">
        <v>178</v>
      </c>
      <c r="BB32" s="63" t="s">
        <v>178</v>
      </c>
      <c r="BC32" s="63" t="s">
        <v>178</v>
      </c>
      <c r="BD32" s="63" t="s">
        <v>178</v>
      </c>
      <c r="BE32" s="63" t="s">
        <v>178</v>
      </c>
      <c r="BF32" s="63" t="s">
        <v>178</v>
      </c>
      <c r="BG32" s="63" t="s">
        <v>178</v>
      </c>
      <c r="BH32" s="63" t="s">
        <v>178</v>
      </c>
      <c r="BI32" s="63" t="s">
        <v>178</v>
      </c>
      <c r="BJ32" s="63" t="s">
        <v>178</v>
      </c>
      <c r="BK32" s="63" t="s">
        <v>178</v>
      </c>
      <c r="BL32" s="63" t="s">
        <v>178</v>
      </c>
      <c r="BM32" s="63" t="s">
        <v>178</v>
      </c>
      <c r="BN32" s="63" t="s">
        <v>178</v>
      </c>
      <c r="BO32" s="63" t="s">
        <v>178</v>
      </c>
      <c r="BP32" s="63" t="s">
        <v>178</v>
      </c>
      <c r="BQ32" s="63" t="s">
        <v>178</v>
      </c>
      <c r="BR32" s="63" t="s">
        <v>178</v>
      </c>
      <c r="BS32" s="63" t="s">
        <v>178</v>
      </c>
      <c r="BT32" s="63" t="s">
        <v>178</v>
      </c>
      <c r="BU32" s="63" t="s">
        <v>178</v>
      </c>
      <c r="BV32" s="63" t="s">
        <v>178</v>
      </c>
      <c r="BW32" s="63" t="s">
        <v>178</v>
      </c>
      <c r="BX32" s="63" t="s">
        <v>178</v>
      </c>
      <c r="BY32" s="63" t="s">
        <v>178</v>
      </c>
      <c r="BZ32" s="63" t="s">
        <v>178</v>
      </c>
      <c r="CA32" s="63" t="s">
        <v>178</v>
      </c>
      <c r="CB32" s="63" t="s">
        <v>178</v>
      </c>
      <c r="CC32" s="63" t="s">
        <v>178</v>
      </c>
      <c r="CD32" s="63" t="s">
        <v>178</v>
      </c>
      <c r="CE32" s="63" t="s">
        <v>178</v>
      </c>
      <c r="CF32" s="63" t="s">
        <v>178</v>
      </c>
      <c r="CG32" s="63" t="s">
        <v>178</v>
      </c>
      <c r="CH32" s="63" t="s">
        <v>178</v>
      </c>
      <c r="CI32" s="63" t="s">
        <v>178</v>
      </c>
      <c r="CJ32" s="63" t="s">
        <v>178</v>
      </c>
      <c r="CK32" s="63" t="s">
        <v>178</v>
      </c>
      <c r="CL32" s="63" t="s">
        <v>178</v>
      </c>
      <c r="CM32" s="63" t="s">
        <v>178</v>
      </c>
      <c r="CN32" s="63" t="s">
        <v>178</v>
      </c>
      <c r="CO32" s="63" t="s">
        <v>178</v>
      </c>
      <c r="CP32" s="63" t="s">
        <v>178</v>
      </c>
      <c r="CQ32" s="63" t="s">
        <v>178</v>
      </c>
      <c r="CR32" s="63" t="s">
        <v>178</v>
      </c>
      <c r="CS32" s="63" t="s">
        <v>178</v>
      </c>
      <c r="CT32" s="63" t="s">
        <v>178</v>
      </c>
      <c r="CU32" s="63" t="s">
        <v>178</v>
      </c>
      <c r="CV32" s="63" t="s">
        <v>178</v>
      </c>
      <c r="CW32" s="63" t="s">
        <v>178</v>
      </c>
      <c r="CX32" s="63" t="s">
        <v>178</v>
      </c>
      <c r="CY32" s="63" t="s">
        <v>178</v>
      </c>
      <c r="CZ32" s="63" t="s">
        <v>178</v>
      </c>
    </row>
    <row r="33" spans="1:104" x14ac:dyDescent="0.2">
      <c r="A33" s="16" t="s">
        <v>631</v>
      </c>
      <c r="B33" s="9" t="s">
        <v>183</v>
      </c>
      <c r="C33" s="15" t="s">
        <v>253</v>
      </c>
      <c r="D33" s="15" t="s">
        <v>2</v>
      </c>
      <c r="E33" s="86" t="s">
        <v>178</v>
      </c>
      <c r="F33" s="63" t="s">
        <v>178</v>
      </c>
      <c r="G33" s="63" t="s">
        <v>178</v>
      </c>
      <c r="H33" s="63" t="s">
        <v>178</v>
      </c>
      <c r="I33" s="63" t="s">
        <v>178</v>
      </c>
      <c r="J33" s="63" t="s">
        <v>178</v>
      </c>
      <c r="K33" s="63" t="s">
        <v>178</v>
      </c>
      <c r="L33" s="63" t="s">
        <v>178</v>
      </c>
      <c r="M33" s="63" t="s">
        <v>178</v>
      </c>
      <c r="N33" s="63" t="s">
        <v>178</v>
      </c>
      <c r="O33" s="63" t="s">
        <v>178</v>
      </c>
      <c r="P33" s="63" t="s">
        <v>178</v>
      </c>
      <c r="Q33" s="63" t="s">
        <v>178</v>
      </c>
      <c r="R33" s="63" t="s">
        <v>178</v>
      </c>
      <c r="S33" s="63" t="s">
        <v>178</v>
      </c>
      <c r="T33" s="63" t="s">
        <v>178</v>
      </c>
      <c r="U33" s="63" t="s">
        <v>178</v>
      </c>
      <c r="V33" s="63" t="s">
        <v>178</v>
      </c>
      <c r="W33" s="63" t="s">
        <v>178</v>
      </c>
      <c r="X33" s="63" t="s">
        <v>178</v>
      </c>
      <c r="Y33" s="63" t="s">
        <v>178</v>
      </c>
      <c r="Z33" s="63" t="s">
        <v>178</v>
      </c>
      <c r="AA33" s="63" t="s">
        <v>178</v>
      </c>
      <c r="AB33" s="63" t="s">
        <v>178</v>
      </c>
      <c r="AC33" s="63" t="s">
        <v>178</v>
      </c>
      <c r="AD33" s="63" t="s">
        <v>178</v>
      </c>
      <c r="AE33" s="63" t="s">
        <v>178</v>
      </c>
      <c r="AF33" s="63" t="s">
        <v>178</v>
      </c>
      <c r="AG33" s="63" t="s">
        <v>178</v>
      </c>
      <c r="AH33" s="63" t="s">
        <v>178</v>
      </c>
      <c r="AI33" s="63" t="s">
        <v>178</v>
      </c>
      <c r="AJ33" s="63" t="s">
        <v>178</v>
      </c>
      <c r="AK33" s="63" t="s">
        <v>178</v>
      </c>
      <c r="AL33" s="63" t="s">
        <v>178</v>
      </c>
      <c r="AM33" s="63" t="s">
        <v>178</v>
      </c>
      <c r="AN33" s="63" t="s">
        <v>178</v>
      </c>
      <c r="AO33" s="63" t="s">
        <v>178</v>
      </c>
      <c r="AP33" s="63" t="s">
        <v>178</v>
      </c>
      <c r="AQ33" s="63" t="s">
        <v>178</v>
      </c>
      <c r="AR33" s="63" t="s">
        <v>178</v>
      </c>
      <c r="AS33" s="63" t="s">
        <v>178</v>
      </c>
      <c r="AT33" s="63" t="s">
        <v>178</v>
      </c>
      <c r="AU33" s="63" t="s">
        <v>178</v>
      </c>
      <c r="AV33" s="63" t="s">
        <v>178</v>
      </c>
      <c r="AW33" s="63" t="s">
        <v>178</v>
      </c>
      <c r="AX33" s="63" t="s">
        <v>178</v>
      </c>
      <c r="AY33" s="63" t="s">
        <v>178</v>
      </c>
      <c r="AZ33" s="63" t="s">
        <v>178</v>
      </c>
      <c r="BA33" s="63" t="s">
        <v>178</v>
      </c>
      <c r="BB33" s="63" t="s">
        <v>178</v>
      </c>
      <c r="BC33" s="63" t="s">
        <v>178</v>
      </c>
      <c r="BD33" s="63" t="s">
        <v>178</v>
      </c>
      <c r="BE33" s="63" t="s">
        <v>178</v>
      </c>
      <c r="BF33" s="63" t="s">
        <v>178</v>
      </c>
      <c r="BG33" s="63" t="s">
        <v>178</v>
      </c>
      <c r="BH33" s="63" t="s">
        <v>178</v>
      </c>
      <c r="BI33" s="63" t="s">
        <v>178</v>
      </c>
      <c r="BJ33" s="63" t="s">
        <v>178</v>
      </c>
      <c r="BK33" s="63" t="s">
        <v>178</v>
      </c>
      <c r="BL33" s="63" t="s">
        <v>178</v>
      </c>
      <c r="BM33" s="63" t="s">
        <v>178</v>
      </c>
      <c r="BN33" s="63" t="s">
        <v>178</v>
      </c>
      <c r="BO33" s="63" t="s">
        <v>178</v>
      </c>
      <c r="BP33" s="63" t="s">
        <v>178</v>
      </c>
      <c r="BQ33" s="63" t="s">
        <v>178</v>
      </c>
      <c r="BR33" s="63" t="s">
        <v>178</v>
      </c>
      <c r="BS33" s="63" t="s">
        <v>178</v>
      </c>
      <c r="BT33" s="63" t="s">
        <v>178</v>
      </c>
      <c r="BU33" s="63" t="s">
        <v>178</v>
      </c>
      <c r="BV33" s="63" t="s">
        <v>178</v>
      </c>
      <c r="BW33" s="63" t="s">
        <v>178</v>
      </c>
      <c r="BX33" s="63" t="s">
        <v>178</v>
      </c>
      <c r="BY33" s="63" t="s">
        <v>178</v>
      </c>
      <c r="BZ33" s="63" t="s">
        <v>178</v>
      </c>
      <c r="CA33" s="63" t="s">
        <v>178</v>
      </c>
      <c r="CB33" s="63" t="s">
        <v>178</v>
      </c>
      <c r="CC33" s="63" t="s">
        <v>178</v>
      </c>
      <c r="CD33" s="63" t="s">
        <v>178</v>
      </c>
      <c r="CE33" s="63" t="s">
        <v>178</v>
      </c>
      <c r="CF33" s="63" t="s">
        <v>178</v>
      </c>
      <c r="CG33" s="63" t="s">
        <v>178</v>
      </c>
      <c r="CH33" s="63" t="s">
        <v>178</v>
      </c>
      <c r="CI33" s="63" t="s">
        <v>178</v>
      </c>
      <c r="CJ33" s="63" t="s">
        <v>178</v>
      </c>
      <c r="CK33" s="63" t="s">
        <v>178</v>
      </c>
      <c r="CL33" s="63" t="s">
        <v>178</v>
      </c>
      <c r="CM33" s="63" t="s">
        <v>178</v>
      </c>
      <c r="CN33" s="63" t="s">
        <v>178</v>
      </c>
      <c r="CO33" s="63" t="s">
        <v>178</v>
      </c>
      <c r="CP33" s="63" t="s">
        <v>178</v>
      </c>
      <c r="CQ33" s="63" t="s">
        <v>178</v>
      </c>
      <c r="CR33" s="63" t="s">
        <v>178</v>
      </c>
      <c r="CS33" s="63" t="s">
        <v>178</v>
      </c>
      <c r="CT33" s="63" t="s">
        <v>178</v>
      </c>
      <c r="CU33" s="63" t="s">
        <v>178</v>
      </c>
      <c r="CV33" s="63" t="s">
        <v>178</v>
      </c>
      <c r="CW33" s="63" t="s">
        <v>178</v>
      </c>
      <c r="CX33" s="63" t="s">
        <v>178</v>
      </c>
      <c r="CY33" s="63" t="s">
        <v>178</v>
      </c>
      <c r="CZ33" s="63" t="s">
        <v>178</v>
      </c>
    </row>
    <row r="34" spans="1:104" ht="28.5" x14ac:dyDescent="0.2">
      <c r="A34" s="16" t="s">
        <v>632</v>
      </c>
      <c r="B34" s="9" t="s">
        <v>184</v>
      </c>
      <c r="C34" s="15" t="s">
        <v>256</v>
      </c>
      <c r="D34" s="15" t="s">
        <v>2</v>
      </c>
      <c r="E34" s="86"/>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row>
    <row r="35" spans="1:104" ht="28.5" x14ac:dyDescent="0.2">
      <c r="A35" s="16" t="s">
        <v>633</v>
      </c>
      <c r="B35" s="9" t="s">
        <v>185</v>
      </c>
      <c r="C35" s="15" t="s">
        <v>254</v>
      </c>
      <c r="D35" s="15" t="s">
        <v>68</v>
      </c>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row>
    <row r="36" spans="1:104" ht="40.15" customHeight="1" x14ac:dyDescent="0.2">
      <c r="A36" s="16"/>
      <c r="B36" s="222" t="s">
        <v>551</v>
      </c>
      <c r="C36" s="15" t="s">
        <v>552</v>
      </c>
      <c r="D36" s="15" t="s">
        <v>243</v>
      </c>
      <c r="E36" s="210" t="s">
        <v>100</v>
      </c>
      <c r="F36" s="211" t="s">
        <v>100</v>
      </c>
      <c r="G36" s="211" t="s">
        <v>100</v>
      </c>
      <c r="H36" s="211" t="s">
        <v>100</v>
      </c>
      <c r="I36" s="211" t="s">
        <v>100</v>
      </c>
      <c r="J36" s="211" t="s">
        <v>100</v>
      </c>
      <c r="K36" s="211" t="s">
        <v>100</v>
      </c>
      <c r="L36" s="211" t="s">
        <v>100</v>
      </c>
      <c r="M36" s="211" t="s">
        <v>100</v>
      </c>
      <c r="N36" s="211" t="s">
        <v>100</v>
      </c>
      <c r="O36" s="211" t="s">
        <v>100</v>
      </c>
      <c r="P36" s="211" t="s">
        <v>100</v>
      </c>
      <c r="Q36" s="211" t="s">
        <v>100</v>
      </c>
      <c r="R36" s="211" t="s">
        <v>100</v>
      </c>
      <c r="S36" s="211" t="s">
        <v>100</v>
      </c>
      <c r="T36" s="211" t="s">
        <v>100</v>
      </c>
      <c r="U36" s="211" t="s">
        <v>100</v>
      </c>
      <c r="V36" s="211" t="s">
        <v>100</v>
      </c>
      <c r="W36" s="211" t="s">
        <v>100</v>
      </c>
      <c r="X36" s="211" t="s">
        <v>100</v>
      </c>
      <c r="Y36" s="211" t="s">
        <v>100</v>
      </c>
      <c r="Z36" s="211" t="s">
        <v>100</v>
      </c>
      <c r="AA36" s="211" t="s">
        <v>100</v>
      </c>
      <c r="AB36" s="211" t="s">
        <v>100</v>
      </c>
      <c r="AC36" s="211" t="s">
        <v>100</v>
      </c>
      <c r="AD36" s="211" t="s">
        <v>100</v>
      </c>
      <c r="AE36" s="211" t="s">
        <v>100</v>
      </c>
      <c r="AF36" s="211" t="s">
        <v>100</v>
      </c>
      <c r="AG36" s="211" t="s">
        <v>100</v>
      </c>
      <c r="AH36" s="211" t="s">
        <v>100</v>
      </c>
      <c r="AI36" s="211" t="s">
        <v>100</v>
      </c>
      <c r="AJ36" s="211" t="s">
        <v>100</v>
      </c>
      <c r="AK36" s="211" t="s">
        <v>100</v>
      </c>
      <c r="AL36" s="211" t="s">
        <v>100</v>
      </c>
      <c r="AM36" s="211" t="s">
        <v>100</v>
      </c>
      <c r="AN36" s="211" t="s">
        <v>100</v>
      </c>
      <c r="AO36" s="211" t="s">
        <v>100</v>
      </c>
      <c r="AP36" s="211" t="s">
        <v>100</v>
      </c>
      <c r="AQ36" s="211" t="s">
        <v>100</v>
      </c>
      <c r="AR36" s="211" t="s">
        <v>100</v>
      </c>
      <c r="AS36" s="211" t="s">
        <v>100</v>
      </c>
      <c r="AT36" s="211" t="s">
        <v>100</v>
      </c>
      <c r="AU36" s="211" t="s">
        <v>100</v>
      </c>
      <c r="AV36" s="211" t="s">
        <v>100</v>
      </c>
      <c r="AW36" s="211" t="s">
        <v>100</v>
      </c>
      <c r="AX36" s="211" t="s">
        <v>100</v>
      </c>
      <c r="AY36" s="211" t="s">
        <v>100</v>
      </c>
      <c r="AZ36" s="211" t="s">
        <v>100</v>
      </c>
      <c r="BA36" s="211" t="s">
        <v>100</v>
      </c>
      <c r="BB36" s="211" t="s">
        <v>100</v>
      </c>
      <c r="BC36" s="211" t="s">
        <v>100</v>
      </c>
      <c r="BD36" s="211" t="s">
        <v>100</v>
      </c>
      <c r="BE36" s="211" t="s">
        <v>100</v>
      </c>
      <c r="BF36" s="211" t="s">
        <v>100</v>
      </c>
      <c r="BG36" s="211" t="s">
        <v>100</v>
      </c>
      <c r="BH36" s="211" t="s">
        <v>100</v>
      </c>
      <c r="BI36" s="211" t="s">
        <v>100</v>
      </c>
      <c r="BJ36" s="211" t="s">
        <v>100</v>
      </c>
      <c r="BK36" s="211" t="s">
        <v>100</v>
      </c>
      <c r="BL36" s="211" t="s">
        <v>100</v>
      </c>
      <c r="BM36" s="211" t="s">
        <v>100</v>
      </c>
      <c r="BN36" s="211" t="s">
        <v>100</v>
      </c>
      <c r="BO36" s="211" t="s">
        <v>100</v>
      </c>
      <c r="BP36" s="211" t="s">
        <v>100</v>
      </c>
      <c r="BQ36" s="211" t="s">
        <v>100</v>
      </c>
      <c r="BR36" s="211" t="s">
        <v>100</v>
      </c>
      <c r="BS36" s="211" t="s">
        <v>100</v>
      </c>
      <c r="BT36" s="211" t="s">
        <v>100</v>
      </c>
      <c r="BU36" s="211" t="s">
        <v>100</v>
      </c>
      <c r="BV36" s="211" t="s">
        <v>100</v>
      </c>
      <c r="BW36" s="211" t="s">
        <v>100</v>
      </c>
      <c r="BX36" s="211" t="s">
        <v>100</v>
      </c>
      <c r="BY36" s="211" t="s">
        <v>100</v>
      </c>
      <c r="BZ36" s="211" t="s">
        <v>100</v>
      </c>
      <c r="CA36" s="211" t="s">
        <v>100</v>
      </c>
      <c r="CB36" s="211" t="s">
        <v>100</v>
      </c>
      <c r="CC36" s="211" t="s">
        <v>100</v>
      </c>
      <c r="CD36" s="211" t="s">
        <v>100</v>
      </c>
      <c r="CE36" s="211" t="s">
        <v>100</v>
      </c>
      <c r="CF36" s="211" t="s">
        <v>100</v>
      </c>
      <c r="CG36" s="211" t="s">
        <v>100</v>
      </c>
      <c r="CH36" s="211" t="s">
        <v>100</v>
      </c>
      <c r="CI36" s="211" t="s">
        <v>100</v>
      </c>
      <c r="CJ36" s="211" t="s">
        <v>100</v>
      </c>
      <c r="CK36" s="211" t="s">
        <v>100</v>
      </c>
      <c r="CL36" s="211" t="s">
        <v>100</v>
      </c>
      <c r="CM36" s="211" t="s">
        <v>100</v>
      </c>
      <c r="CN36" s="211" t="s">
        <v>100</v>
      </c>
      <c r="CO36" s="211" t="s">
        <v>100</v>
      </c>
      <c r="CP36" s="211" t="s">
        <v>100</v>
      </c>
      <c r="CQ36" s="211" t="s">
        <v>100</v>
      </c>
      <c r="CR36" s="211" t="s">
        <v>100</v>
      </c>
      <c r="CS36" s="211" t="s">
        <v>100</v>
      </c>
      <c r="CT36" s="211" t="s">
        <v>100</v>
      </c>
      <c r="CU36" s="211" t="s">
        <v>100</v>
      </c>
      <c r="CV36" s="211" t="s">
        <v>100</v>
      </c>
      <c r="CW36" s="211" t="s">
        <v>100</v>
      </c>
      <c r="CX36" s="211" t="s">
        <v>100</v>
      </c>
      <c r="CY36" s="211" t="s">
        <v>100</v>
      </c>
      <c r="CZ36" s="211" t="s">
        <v>100</v>
      </c>
    </row>
    <row r="37" spans="1:104" x14ac:dyDescent="0.2">
      <c r="A37" s="16" t="s">
        <v>597</v>
      </c>
      <c r="B37" s="9" t="s">
        <v>180</v>
      </c>
      <c r="C37" s="15" t="s">
        <v>253</v>
      </c>
      <c r="D37" s="15" t="s">
        <v>2</v>
      </c>
      <c r="E37" s="86" t="s">
        <v>178</v>
      </c>
      <c r="F37" s="63" t="s">
        <v>178</v>
      </c>
      <c r="G37" s="63" t="s">
        <v>178</v>
      </c>
      <c r="H37" s="63" t="s">
        <v>178</v>
      </c>
      <c r="I37" s="63" t="s">
        <v>178</v>
      </c>
      <c r="J37" s="63" t="s">
        <v>178</v>
      </c>
      <c r="K37" s="63" t="s">
        <v>178</v>
      </c>
      <c r="L37" s="63" t="s">
        <v>178</v>
      </c>
      <c r="M37" s="63" t="s">
        <v>178</v>
      </c>
      <c r="N37" s="63" t="s">
        <v>178</v>
      </c>
      <c r="O37" s="63" t="s">
        <v>178</v>
      </c>
      <c r="P37" s="63" t="s">
        <v>178</v>
      </c>
      <c r="Q37" s="63" t="s">
        <v>178</v>
      </c>
      <c r="R37" s="63" t="s">
        <v>178</v>
      </c>
      <c r="S37" s="63" t="s">
        <v>178</v>
      </c>
      <c r="T37" s="63" t="s">
        <v>178</v>
      </c>
      <c r="U37" s="63" t="s">
        <v>178</v>
      </c>
      <c r="V37" s="63" t="s">
        <v>178</v>
      </c>
      <c r="W37" s="63" t="s">
        <v>178</v>
      </c>
      <c r="X37" s="63" t="s">
        <v>178</v>
      </c>
      <c r="Y37" s="63" t="s">
        <v>178</v>
      </c>
      <c r="Z37" s="63" t="s">
        <v>178</v>
      </c>
      <c r="AA37" s="63" t="s">
        <v>178</v>
      </c>
      <c r="AB37" s="63" t="s">
        <v>178</v>
      </c>
      <c r="AC37" s="63" t="s">
        <v>178</v>
      </c>
      <c r="AD37" s="63" t="s">
        <v>178</v>
      </c>
      <c r="AE37" s="63" t="s">
        <v>178</v>
      </c>
      <c r="AF37" s="63" t="s">
        <v>178</v>
      </c>
      <c r="AG37" s="63" t="s">
        <v>178</v>
      </c>
      <c r="AH37" s="63" t="s">
        <v>178</v>
      </c>
      <c r="AI37" s="63" t="s">
        <v>178</v>
      </c>
      <c r="AJ37" s="63" t="s">
        <v>178</v>
      </c>
      <c r="AK37" s="63" t="s">
        <v>178</v>
      </c>
      <c r="AL37" s="63" t="s">
        <v>178</v>
      </c>
      <c r="AM37" s="63" t="s">
        <v>178</v>
      </c>
      <c r="AN37" s="63" t="s">
        <v>178</v>
      </c>
      <c r="AO37" s="63" t="s">
        <v>178</v>
      </c>
      <c r="AP37" s="63" t="s">
        <v>178</v>
      </c>
      <c r="AQ37" s="63" t="s">
        <v>178</v>
      </c>
      <c r="AR37" s="63" t="s">
        <v>178</v>
      </c>
      <c r="AS37" s="63" t="s">
        <v>178</v>
      </c>
      <c r="AT37" s="63" t="s">
        <v>178</v>
      </c>
      <c r="AU37" s="63" t="s">
        <v>178</v>
      </c>
      <c r="AV37" s="63" t="s">
        <v>178</v>
      </c>
      <c r="AW37" s="63" t="s">
        <v>178</v>
      </c>
      <c r="AX37" s="63" t="s">
        <v>178</v>
      </c>
      <c r="AY37" s="63" t="s">
        <v>178</v>
      </c>
      <c r="AZ37" s="63" t="s">
        <v>178</v>
      </c>
      <c r="BA37" s="63" t="s">
        <v>178</v>
      </c>
      <c r="BB37" s="63" t="s">
        <v>178</v>
      </c>
      <c r="BC37" s="63" t="s">
        <v>178</v>
      </c>
      <c r="BD37" s="63" t="s">
        <v>178</v>
      </c>
      <c r="BE37" s="63" t="s">
        <v>178</v>
      </c>
      <c r="BF37" s="63" t="s">
        <v>178</v>
      </c>
      <c r="BG37" s="63" t="s">
        <v>178</v>
      </c>
      <c r="BH37" s="63" t="s">
        <v>178</v>
      </c>
      <c r="BI37" s="63" t="s">
        <v>178</v>
      </c>
      <c r="BJ37" s="63" t="s">
        <v>178</v>
      </c>
      <c r="BK37" s="63" t="s">
        <v>178</v>
      </c>
      <c r="BL37" s="63" t="s">
        <v>178</v>
      </c>
      <c r="BM37" s="63" t="s">
        <v>178</v>
      </c>
      <c r="BN37" s="63" t="s">
        <v>178</v>
      </c>
      <c r="BO37" s="63" t="s">
        <v>178</v>
      </c>
      <c r="BP37" s="63" t="s">
        <v>178</v>
      </c>
      <c r="BQ37" s="63" t="s">
        <v>178</v>
      </c>
      <c r="BR37" s="63" t="s">
        <v>178</v>
      </c>
      <c r="BS37" s="63" t="s">
        <v>178</v>
      </c>
      <c r="BT37" s="63" t="s">
        <v>178</v>
      </c>
      <c r="BU37" s="63" t="s">
        <v>178</v>
      </c>
      <c r="BV37" s="63" t="s">
        <v>178</v>
      </c>
      <c r="BW37" s="63" t="s">
        <v>178</v>
      </c>
      <c r="BX37" s="63" t="s">
        <v>178</v>
      </c>
      <c r="BY37" s="63" t="s">
        <v>178</v>
      </c>
      <c r="BZ37" s="63" t="s">
        <v>178</v>
      </c>
      <c r="CA37" s="63" t="s">
        <v>178</v>
      </c>
      <c r="CB37" s="63" t="s">
        <v>178</v>
      </c>
      <c r="CC37" s="63" t="s">
        <v>178</v>
      </c>
      <c r="CD37" s="63" t="s">
        <v>178</v>
      </c>
      <c r="CE37" s="63" t="s">
        <v>178</v>
      </c>
      <c r="CF37" s="63" t="s">
        <v>178</v>
      </c>
      <c r="CG37" s="63" t="s">
        <v>178</v>
      </c>
      <c r="CH37" s="63" t="s">
        <v>178</v>
      </c>
      <c r="CI37" s="63" t="s">
        <v>178</v>
      </c>
      <c r="CJ37" s="63" t="s">
        <v>178</v>
      </c>
      <c r="CK37" s="63" t="s">
        <v>178</v>
      </c>
      <c r="CL37" s="63" t="s">
        <v>178</v>
      </c>
      <c r="CM37" s="63" t="s">
        <v>178</v>
      </c>
      <c r="CN37" s="63" t="s">
        <v>178</v>
      </c>
      <c r="CO37" s="63" t="s">
        <v>178</v>
      </c>
      <c r="CP37" s="63" t="s">
        <v>178</v>
      </c>
      <c r="CQ37" s="63" t="s">
        <v>178</v>
      </c>
      <c r="CR37" s="63" t="s">
        <v>178</v>
      </c>
      <c r="CS37" s="63" t="s">
        <v>178</v>
      </c>
      <c r="CT37" s="63" t="s">
        <v>178</v>
      </c>
      <c r="CU37" s="63" t="s">
        <v>178</v>
      </c>
      <c r="CV37" s="63" t="s">
        <v>178</v>
      </c>
      <c r="CW37" s="63" t="s">
        <v>178</v>
      </c>
      <c r="CX37" s="63" t="s">
        <v>178</v>
      </c>
      <c r="CY37" s="63" t="s">
        <v>178</v>
      </c>
      <c r="CZ37" s="63" t="s">
        <v>178</v>
      </c>
    </row>
    <row r="38" spans="1:104" x14ac:dyDescent="0.2">
      <c r="A38" s="16" t="s">
        <v>598</v>
      </c>
      <c r="B38" s="9" t="s">
        <v>181</v>
      </c>
      <c r="C38" s="15" t="s">
        <v>253</v>
      </c>
      <c r="D38" s="15" t="s">
        <v>2</v>
      </c>
      <c r="E38" s="86" t="s">
        <v>178</v>
      </c>
      <c r="F38" s="63" t="s">
        <v>178</v>
      </c>
      <c r="G38" s="63" t="s">
        <v>178</v>
      </c>
      <c r="H38" s="63" t="s">
        <v>178</v>
      </c>
      <c r="I38" s="63" t="s">
        <v>178</v>
      </c>
      <c r="J38" s="63" t="s">
        <v>178</v>
      </c>
      <c r="K38" s="63" t="s">
        <v>178</v>
      </c>
      <c r="L38" s="63" t="s">
        <v>178</v>
      </c>
      <c r="M38" s="63" t="s">
        <v>178</v>
      </c>
      <c r="N38" s="63" t="s">
        <v>178</v>
      </c>
      <c r="O38" s="63" t="s">
        <v>178</v>
      </c>
      <c r="P38" s="63" t="s">
        <v>178</v>
      </c>
      <c r="Q38" s="63" t="s">
        <v>178</v>
      </c>
      <c r="R38" s="63" t="s">
        <v>178</v>
      </c>
      <c r="S38" s="63" t="s">
        <v>178</v>
      </c>
      <c r="T38" s="63" t="s">
        <v>178</v>
      </c>
      <c r="U38" s="63" t="s">
        <v>178</v>
      </c>
      <c r="V38" s="63" t="s">
        <v>178</v>
      </c>
      <c r="W38" s="63" t="s">
        <v>178</v>
      </c>
      <c r="X38" s="63" t="s">
        <v>178</v>
      </c>
      <c r="Y38" s="63" t="s">
        <v>178</v>
      </c>
      <c r="Z38" s="63" t="s">
        <v>178</v>
      </c>
      <c r="AA38" s="63" t="s">
        <v>178</v>
      </c>
      <c r="AB38" s="63" t="s">
        <v>178</v>
      </c>
      <c r="AC38" s="63" t="s">
        <v>178</v>
      </c>
      <c r="AD38" s="63" t="s">
        <v>178</v>
      </c>
      <c r="AE38" s="63" t="s">
        <v>178</v>
      </c>
      <c r="AF38" s="63" t="s">
        <v>178</v>
      </c>
      <c r="AG38" s="63" t="s">
        <v>178</v>
      </c>
      <c r="AH38" s="63" t="s">
        <v>178</v>
      </c>
      <c r="AI38" s="63" t="s">
        <v>178</v>
      </c>
      <c r="AJ38" s="63" t="s">
        <v>178</v>
      </c>
      <c r="AK38" s="63" t="s">
        <v>178</v>
      </c>
      <c r="AL38" s="63" t="s">
        <v>178</v>
      </c>
      <c r="AM38" s="63" t="s">
        <v>178</v>
      </c>
      <c r="AN38" s="63" t="s">
        <v>178</v>
      </c>
      <c r="AO38" s="63" t="s">
        <v>178</v>
      </c>
      <c r="AP38" s="63" t="s">
        <v>178</v>
      </c>
      <c r="AQ38" s="63" t="s">
        <v>178</v>
      </c>
      <c r="AR38" s="63" t="s">
        <v>178</v>
      </c>
      <c r="AS38" s="63" t="s">
        <v>178</v>
      </c>
      <c r="AT38" s="63" t="s">
        <v>178</v>
      </c>
      <c r="AU38" s="63" t="s">
        <v>178</v>
      </c>
      <c r="AV38" s="63" t="s">
        <v>178</v>
      </c>
      <c r="AW38" s="63" t="s">
        <v>178</v>
      </c>
      <c r="AX38" s="63" t="s">
        <v>178</v>
      </c>
      <c r="AY38" s="63" t="s">
        <v>178</v>
      </c>
      <c r="AZ38" s="63" t="s">
        <v>178</v>
      </c>
      <c r="BA38" s="63" t="s">
        <v>178</v>
      </c>
      <c r="BB38" s="63" t="s">
        <v>178</v>
      </c>
      <c r="BC38" s="63" t="s">
        <v>178</v>
      </c>
      <c r="BD38" s="63" t="s">
        <v>178</v>
      </c>
      <c r="BE38" s="63" t="s">
        <v>178</v>
      </c>
      <c r="BF38" s="63" t="s">
        <v>178</v>
      </c>
      <c r="BG38" s="63" t="s">
        <v>178</v>
      </c>
      <c r="BH38" s="63" t="s">
        <v>178</v>
      </c>
      <c r="BI38" s="63" t="s">
        <v>178</v>
      </c>
      <c r="BJ38" s="63" t="s">
        <v>178</v>
      </c>
      <c r="BK38" s="63" t="s">
        <v>178</v>
      </c>
      <c r="BL38" s="63" t="s">
        <v>178</v>
      </c>
      <c r="BM38" s="63" t="s">
        <v>178</v>
      </c>
      <c r="BN38" s="63" t="s">
        <v>178</v>
      </c>
      <c r="BO38" s="63" t="s">
        <v>178</v>
      </c>
      <c r="BP38" s="63" t="s">
        <v>178</v>
      </c>
      <c r="BQ38" s="63" t="s">
        <v>178</v>
      </c>
      <c r="BR38" s="63" t="s">
        <v>178</v>
      </c>
      <c r="BS38" s="63" t="s">
        <v>178</v>
      </c>
      <c r="BT38" s="63" t="s">
        <v>178</v>
      </c>
      <c r="BU38" s="63" t="s">
        <v>178</v>
      </c>
      <c r="BV38" s="63" t="s">
        <v>178</v>
      </c>
      <c r="BW38" s="63" t="s">
        <v>178</v>
      </c>
      <c r="BX38" s="63" t="s">
        <v>178</v>
      </c>
      <c r="BY38" s="63" t="s">
        <v>178</v>
      </c>
      <c r="BZ38" s="63" t="s">
        <v>178</v>
      </c>
      <c r="CA38" s="63" t="s">
        <v>178</v>
      </c>
      <c r="CB38" s="63" t="s">
        <v>178</v>
      </c>
      <c r="CC38" s="63" t="s">
        <v>178</v>
      </c>
      <c r="CD38" s="63" t="s">
        <v>178</v>
      </c>
      <c r="CE38" s="63" t="s">
        <v>178</v>
      </c>
      <c r="CF38" s="63" t="s">
        <v>178</v>
      </c>
      <c r="CG38" s="63" t="s">
        <v>178</v>
      </c>
      <c r="CH38" s="63" t="s">
        <v>178</v>
      </c>
      <c r="CI38" s="63" t="s">
        <v>178</v>
      </c>
      <c r="CJ38" s="63" t="s">
        <v>178</v>
      </c>
      <c r="CK38" s="63" t="s">
        <v>178</v>
      </c>
      <c r="CL38" s="63" t="s">
        <v>178</v>
      </c>
      <c r="CM38" s="63" t="s">
        <v>178</v>
      </c>
      <c r="CN38" s="63" t="s">
        <v>178</v>
      </c>
      <c r="CO38" s="63" t="s">
        <v>178</v>
      </c>
      <c r="CP38" s="63" t="s">
        <v>178</v>
      </c>
      <c r="CQ38" s="63" t="s">
        <v>178</v>
      </c>
      <c r="CR38" s="63" t="s">
        <v>178</v>
      </c>
      <c r="CS38" s="63" t="s">
        <v>178</v>
      </c>
      <c r="CT38" s="63" t="s">
        <v>178</v>
      </c>
      <c r="CU38" s="63" t="s">
        <v>178</v>
      </c>
      <c r="CV38" s="63" t="s">
        <v>178</v>
      </c>
      <c r="CW38" s="63" t="s">
        <v>178</v>
      </c>
      <c r="CX38" s="63" t="s">
        <v>178</v>
      </c>
      <c r="CY38" s="63" t="s">
        <v>178</v>
      </c>
      <c r="CZ38" s="63" t="s">
        <v>178</v>
      </c>
    </row>
    <row r="39" spans="1:104" x14ac:dyDescent="0.2">
      <c r="A39" s="16" t="s">
        <v>599</v>
      </c>
      <c r="B39" s="9" t="s">
        <v>182</v>
      </c>
      <c r="C39" s="15" t="s">
        <v>253</v>
      </c>
      <c r="D39" s="15" t="s">
        <v>2</v>
      </c>
      <c r="E39" s="86" t="s">
        <v>178</v>
      </c>
      <c r="F39" s="63" t="s">
        <v>178</v>
      </c>
      <c r="G39" s="63" t="s">
        <v>178</v>
      </c>
      <c r="H39" s="63" t="s">
        <v>178</v>
      </c>
      <c r="I39" s="63" t="s">
        <v>178</v>
      </c>
      <c r="J39" s="63" t="s">
        <v>178</v>
      </c>
      <c r="K39" s="63" t="s">
        <v>178</v>
      </c>
      <c r="L39" s="63" t="s">
        <v>178</v>
      </c>
      <c r="M39" s="63" t="s">
        <v>178</v>
      </c>
      <c r="N39" s="63" t="s">
        <v>178</v>
      </c>
      <c r="O39" s="63" t="s">
        <v>178</v>
      </c>
      <c r="P39" s="63" t="s">
        <v>178</v>
      </c>
      <c r="Q39" s="63" t="s">
        <v>178</v>
      </c>
      <c r="R39" s="63" t="s">
        <v>178</v>
      </c>
      <c r="S39" s="63" t="s">
        <v>178</v>
      </c>
      <c r="T39" s="63" t="s">
        <v>178</v>
      </c>
      <c r="U39" s="63" t="s">
        <v>178</v>
      </c>
      <c r="V39" s="63" t="s">
        <v>178</v>
      </c>
      <c r="W39" s="63" t="s">
        <v>178</v>
      </c>
      <c r="X39" s="63" t="s">
        <v>178</v>
      </c>
      <c r="Y39" s="63" t="s">
        <v>178</v>
      </c>
      <c r="Z39" s="63" t="s">
        <v>178</v>
      </c>
      <c r="AA39" s="63" t="s">
        <v>178</v>
      </c>
      <c r="AB39" s="63" t="s">
        <v>178</v>
      </c>
      <c r="AC39" s="63" t="s">
        <v>178</v>
      </c>
      <c r="AD39" s="63" t="s">
        <v>178</v>
      </c>
      <c r="AE39" s="63" t="s">
        <v>178</v>
      </c>
      <c r="AF39" s="63" t="s">
        <v>178</v>
      </c>
      <c r="AG39" s="63" t="s">
        <v>178</v>
      </c>
      <c r="AH39" s="63" t="s">
        <v>178</v>
      </c>
      <c r="AI39" s="63" t="s">
        <v>178</v>
      </c>
      <c r="AJ39" s="63" t="s">
        <v>178</v>
      </c>
      <c r="AK39" s="63" t="s">
        <v>178</v>
      </c>
      <c r="AL39" s="63" t="s">
        <v>178</v>
      </c>
      <c r="AM39" s="63" t="s">
        <v>178</v>
      </c>
      <c r="AN39" s="63" t="s">
        <v>178</v>
      </c>
      <c r="AO39" s="63" t="s">
        <v>178</v>
      </c>
      <c r="AP39" s="63" t="s">
        <v>178</v>
      </c>
      <c r="AQ39" s="63" t="s">
        <v>178</v>
      </c>
      <c r="AR39" s="63" t="s">
        <v>178</v>
      </c>
      <c r="AS39" s="63" t="s">
        <v>178</v>
      </c>
      <c r="AT39" s="63" t="s">
        <v>178</v>
      </c>
      <c r="AU39" s="63" t="s">
        <v>178</v>
      </c>
      <c r="AV39" s="63" t="s">
        <v>178</v>
      </c>
      <c r="AW39" s="63" t="s">
        <v>178</v>
      </c>
      <c r="AX39" s="63" t="s">
        <v>178</v>
      </c>
      <c r="AY39" s="63" t="s">
        <v>178</v>
      </c>
      <c r="AZ39" s="63" t="s">
        <v>178</v>
      </c>
      <c r="BA39" s="63" t="s">
        <v>178</v>
      </c>
      <c r="BB39" s="63" t="s">
        <v>178</v>
      </c>
      <c r="BC39" s="63" t="s">
        <v>178</v>
      </c>
      <c r="BD39" s="63" t="s">
        <v>178</v>
      </c>
      <c r="BE39" s="63" t="s">
        <v>178</v>
      </c>
      <c r="BF39" s="63" t="s">
        <v>178</v>
      </c>
      <c r="BG39" s="63" t="s">
        <v>178</v>
      </c>
      <c r="BH39" s="63" t="s">
        <v>178</v>
      </c>
      <c r="BI39" s="63" t="s">
        <v>178</v>
      </c>
      <c r="BJ39" s="63" t="s">
        <v>178</v>
      </c>
      <c r="BK39" s="63" t="s">
        <v>178</v>
      </c>
      <c r="BL39" s="63" t="s">
        <v>178</v>
      </c>
      <c r="BM39" s="63" t="s">
        <v>178</v>
      </c>
      <c r="BN39" s="63" t="s">
        <v>178</v>
      </c>
      <c r="BO39" s="63" t="s">
        <v>178</v>
      </c>
      <c r="BP39" s="63" t="s">
        <v>178</v>
      </c>
      <c r="BQ39" s="63" t="s">
        <v>178</v>
      </c>
      <c r="BR39" s="63" t="s">
        <v>178</v>
      </c>
      <c r="BS39" s="63" t="s">
        <v>178</v>
      </c>
      <c r="BT39" s="63" t="s">
        <v>178</v>
      </c>
      <c r="BU39" s="63" t="s">
        <v>178</v>
      </c>
      <c r="BV39" s="63" t="s">
        <v>178</v>
      </c>
      <c r="BW39" s="63" t="s">
        <v>178</v>
      </c>
      <c r="BX39" s="63" t="s">
        <v>178</v>
      </c>
      <c r="BY39" s="63" t="s">
        <v>178</v>
      </c>
      <c r="BZ39" s="63" t="s">
        <v>178</v>
      </c>
      <c r="CA39" s="63" t="s">
        <v>178</v>
      </c>
      <c r="CB39" s="63" t="s">
        <v>178</v>
      </c>
      <c r="CC39" s="63" t="s">
        <v>178</v>
      </c>
      <c r="CD39" s="63" t="s">
        <v>178</v>
      </c>
      <c r="CE39" s="63" t="s">
        <v>178</v>
      </c>
      <c r="CF39" s="63" t="s">
        <v>178</v>
      </c>
      <c r="CG39" s="63" t="s">
        <v>178</v>
      </c>
      <c r="CH39" s="63" t="s">
        <v>178</v>
      </c>
      <c r="CI39" s="63" t="s">
        <v>178</v>
      </c>
      <c r="CJ39" s="63" t="s">
        <v>178</v>
      </c>
      <c r="CK39" s="63" t="s">
        <v>178</v>
      </c>
      <c r="CL39" s="63" t="s">
        <v>178</v>
      </c>
      <c r="CM39" s="63" t="s">
        <v>178</v>
      </c>
      <c r="CN39" s="63" t="s">
        <v>178</v>
      </c>
      <c r="CO39" s="63" t="s">
        <v>178</v>
      </c>
      <c r="CP39" s="63" t="s">
        <v>178</v>
      </c>
      <c r="CQ39" s="63" t="s">
        <v>178</v>
      </c>
      <c r="CR39" s="63" t="s">
        <v>178</v>
      </c>
      <c r="CS39" s="63" t="s">
        <v>178</v>
      </c>
      <c r="CT39" s="63" t="s">
        <v>178</v>
      </c>
      <c r="CU39" s="63" t="s">
        <v>178</v>
      </c>
      <c r="CV39" s="63" t="s">
        <v>178</v>
      </c>
      <c r="CW39" s="63" t="s">
        <v>178</v>
      </c>
      <c r="CX39" s="63" t="s">
        <v>178</v>
      </c>
      <c r="CY39" s="63" t="s">
        <v>178</v>
      </c>
      <c r="CZ39" s="63" t="s">
        <v>178</v>
      </c>
    </row>
    <row r="40" spans="1:104" x14ac:dyDescent="0.2">
      <c r="A40" s="16" t="s">
        <v>600</v>
      </c>
      <c r="B40" s="9" t="s">
        <v>183</v>
      </c>
      <c r="C40" s="15" t="s">
        <v>253</v>
      </c>
      <c r="D40" s="15" t="s">
        <v>2</v>
      </c>
      <c r="E40" s="86" t="s">
        <v>178</v>
      </c>
      <c r="F40" s="63" t="s">
        <v>178</v>
      </c>
      <c r="G40" s="63" t="s">
        <v>178</v>
      </c>
      <c r="H40" s="63" t="s">
        <v>178</v>
      </c>
      <c r="I40" s="63" t="s">
        <v>178</v>
      </c>
      <c r="J40" s="63" t="s">
        <v>178</v>
      </c>
      <c r="K40" s="63" t="s">
        <v>178</v>
      </c>
      <c r="L40" s="63" t="s">
        <v>178</v>
      </c>
      <c r="M40" s="63" t="s">
        <v>178</v>
      </c>
      <c r="N40" s="63" t="s">
        <v>178</v>
      </c>
      <c r="O40" s="63" t="s">
        <v>178</v>
      </c>
      <c r="P40" s="63" t="s">
        <v>178</v>
      </c>
      <c r="Q40" s="63" t="s">
        <v>178</v>
      </c>
      <c r="R40" s="63" t="s">
        <v>178</v>
      </c>
      <c r="S40" s="63" t="s">
        <v>178</v>
      </c>
      <c r="T40" s="63" t="s">
        <v>178</v>
      </c>
      <c r="U40" s="63" t="s">
        <v>178</v>
      </c>
      <c r="V40" s="63" t="s">
        <v>178</v>
      </c>
      <c r="W40" s="63" t="s">
        <v>178</v>
      </c>
      <c r="X40" s="63" t="s">
        <v>178</v>
      </c>
      <c r="Y40" s="63" t="s">
        <v>178</v>
      </c>
      <c r="Z40" s="63" t="s">
        <v>178</v>
      </c>
      <c r="AA40" s="63" t="s">
        <v>178</v>
      </c>
      <c r="AB40" s="63" t="s">
        <v>178</v>
      </c>
      <c r="AC40" s="63" t="s">
        <v>178</v>
      </c>
      <c r="AD40" s="63" t="s">
        <v>178</v>
      </c>
      <c r="AE40" s="63" t="s">
        <v>178</v>
      </c>
      <c r="AF40" s="63" t="s">
        <v>178</v>
      </c>
      <c r="AG40" s="63" t="s">
        <v>178</v>
      </c>
      <c r="AH40" s="63" t="s">
        <v>178</v>
      </c>
      <c r="AI40" s="63" t="s">
        <v>178</v>
      </c>
      <c r="AJ40" s="63" t="s">
        <v>178</v>
      </c>
      <c r="AK40" s="63" t="s">
        <v>178</v>
      </c>
      <c r="AL40" s="63" t="s">
        <v>178</v>
      </c>
      <c r="AM40" s="63" t="s">
        <v>178</v>
      </c>
      <c r="AN40" s="63" t="s">
        <v>178</v>
      </c>
      <c r="AO40" s="63" t="s">
        <v>178</v>
      </c>
      <c r="AP40" s="63" t="s">
        <v>178</v>
      </c>
      <c r="AQ40" s="63" t="s">
        <v>178</v>
      </c>
      <c r="AR40" s="63" t="s">
        <v>178</v>
      </c>
      <c r="AS40" s="63" t="s">
        <v>178</v>
      </c>
      <c r="AT40" s="63" t="s">
        <v>178</v>
      </c>
      <c r="AU40" s="63" t="s">
        <v>178</v>
      </c>
      <c r="AV40" s="63" t="s">
        <v>178</v>
      </c>
      <c r="AW40" s="63" t="s">
        <v>178</v>
      </c>
      <c r="AX40" s="63" t="s">
        <v>178</v>
      </c>
      <c r="AY40" s="63" t="s">
        <v>178</v>
      </c>
      <c r="AZ40" s="63" t="s">
        <v>178</v>
      </c>
      <c r="BA40" s="63" t="s">
        <v>178</v>
      </c>
      <c r="BB40" s="63" t="s">
        <v>178</v>
      </c>
      <c r="BC40" s="63" t="s">
        <v>178</v>
      </c>
      <c r="BD40" s="63" t="s">
        <v>178</v>
      </c>
      <c r="BE40" s="63" t="s">
        <v>178</v>
      </c>
      <c r="BF40" s="63" t="s">
        <v>178</v>
      </c>
      <c r="BG40" s="63" t="s">
        <v>178</v>
      </c>
      <c r="BH40" s="63" t="s">
        <v>178</v>
      </c>
      <c r="BI40" s="63" t="s">
        <v>178</v>
      </c>
      <c r="BJ40" s="63" t="s">
        <v>178</v>
      </c>
      <c r="BK40" s="63" t="s">
        <v>178</v>
      </c>
      <c r="BL40" s="63" t="s">
        <v>178</v>
      </c>
      <c r="BM40" s="63" t="s">
        <v>178</v>
      </c>
      <c r="BN40" s="63" t="s">
        <v>178</v>
      </c>
      <c r="BO40" s="63" t="s">
        <v>178</v>
      </c>
      <c r="BP40" s="63" t="s">
        <v>178</v>
      </c>
      <c r="BQ40" s="63" t="s">
        <v>178</v>
      </c>
      <c r="BR40" s="63" t="s">
        <v>178</v>
      </c>
      <c r="BS40" s="63" t="s">
        <v>178</v>
      </c>
      <c r="BT40" s="63" t="s">
        <v>178</v>
      </c>
      <c r="BU40" s="63" t="s">
        <v>178</v>
      </c>
      <c r="BV40" s="63" t="s">
        <v>178</v>
      </c>
      <c r="BW40" s="63" t="s">
        <v>178</v>
      </c>
      <c r="BX40" s="63" t="s">
        <v>178</v>
      </c>
      <c r="BY40" s="63" t="s">
        <v>178</v>
      </c>
      <c r="BZ40" s="63" t="s">
        <v>178</v>
      </c>
      <c r="CA40" s="63" t="s">
        <v>178</v>
      </c>
      <c r="CB40" s="63" t="s">
        <v>178</v>
      </c>
      <c r="CC40" s="63" t="s">
        <v>178</v>
      </c>
      <c r="CD40" s="63" t="s">
        <v>178</v>
      </c>
      <c r="CE40" s="63" t="s">
        <v>178</v>
      </c>
      <c r="CF40" s="63" t="s">
        <v>178</v>
      </c>
      <c r="CG40" s="63" t="s">
        <v>178</v>
      </c>
      <c r="CH40" s="63" t="s">
        <v>178</v>
      </c>
      <c r="CI40" s="63" t="s">
        <v>178</v>
      </c>
      <c r="CJ40" s="63" t="s">
        <v>178</v>
      </c>
      <c r="CK40" s="63" t="s">
        <v>178</v>
      </c>
      <c r="CL40" s="63" t="s">
        <v>178</v>
      </c>
      <c r="CM40" s="63" t="s">
        <v>178</v>
      </c>
      <c r="CN40" s="63" t="s">
        <v>178</v>
      </c>
      <c r="CO40" s="63" t="s">
        <v>178</v>
      </c>
      <c r="CP40" s="63" t="s">
        <v>178</v>
      </c>
      <c r="CQ40" s="63" t="s">
        <v>178</v>
      </c>
      <c r="CR40" s="63" t="s">
        <v>178</v>
      </c>
      <c r="CS40" s="63" t="s">
        <v>178</v>
      </c>
      <c r="CT40" s="63" t="s">
        <v>178</v>
      </c>
      <c r="CU40" s="63" t="s">
        <v>178</v>
      </c>
      <c r="CV40" s="63" t="s">
        <v>178</v>
      </c>
      <c r="CW40" s="63" t="s">
        <v>178</v>
      </c>
      <c r="CX40" s="63" t="s">
        <v>178</v>
      </c>
      <c r="CY40" s="63" t="s">
        <v>178</v>
      </c>
      <c r="CZ40" s="63" t="s">
        <v>178</v>
      </c>
    </row>
    <row r="41" spans="1:104" ht="28.5" x14ac:dyDescent="0.2">
      <c r="A41" s="16" t="s">
        <v>601</v>
      </c>
      <c r="B41" s="9" t="s">
        <v>184</v>
      </c>
      <c r="C41" s="15" t="s">
        <v>256</v>
      </c>
      <c r="D41" s="15" t="s">
        <v>2</v>
      </c>
      <c r="E41" s="86"/>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row>
    <row r="42" spans="1:104" ht="28.5" x14ac:dyDescent="0.2">
      <c r="A42" s="16" t="s">
        <v>602</v>
      </c>
      <c r="B42" s="9" t="s">
        <v>185</v>
      </c>
      <c r="C42" s="15" t="s">
        <v>254</v>
      </c>
      <c r="D42" s="15" t="s">
        <v>68</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row>
    <row r="43" spans="1:104" ht="40.15" customHeight="1" x14ac:dyDescent="0.2">
      <c r="A43" s="16"/>
      <c r="B43" s="222" t="s">
        <v>553</v>
      </c>
      <c r="C43" s="15" t="s">
        <v>554</v>
      </c>
      <c r="D43" s="15" t="s">
        <v>243</v>
      </c>
      <c r="E43" s="210" t="s">
        <v>100</v>
      </c>
      <c r="F43" s="211" t="s">
        <v>100</v>
      </c>
      <c r="G43" s="211" t="s">
        <v>100</v>
      </c>
      <c r="H43" s="211" t="s">
        <v>100</v>
      </c>
      <c r="I43" s="211" t="s">
        <v>100</v>
      </c>
      <c r="J43" s="211" t="s">
        <v>100</v>
      </c>
      <c r="K43" s="211" t="s">
        <v>100</v>
      </c>
      <c r="L43" s="211" t="s">
        <v>100</v>
      </c>
      <c r="M43" s="211" t="s">
        <v>100</v>
      </c>
      <c r="N43" s="211" t="s">
        <v>100</v>
      </c>
      <c r="O43" s="211" t="s">
        <v>100</v>
      </c>
      <c r="P43" s="211" t="s">
        <v>100</v>
      </c>
      <c r="Q43" s="211" t="s">
        <v>100</v>
      </c>
      <c r="R43" s="211" t="s">
        <v>100</v>
      </c>
      <c r="S43" s="211" t="s">
        <v>100</v>
      </c>
      <c r="T43" s="211" t="s">
        <v>100</v>
      </c>
      <c r="U43" s="211" t="s">
        <v>100</v>
      </c>
      <c r="V43" s="211" t="s">
        <v>100</v>
      </c>
      <c r="W43" s="211" t="s">
        <v>100</v>
      </c>
      <c r="X43" s="211" t="s">
        <v>100</v>
      </c>
      <c r="Y43" s="211" t="s">
        <v>100</v>
      </c>
      <c r="Z43" s="211" t="s">
        <v>100</v>
      </c>
      <c r="AA43" s="211" t="s">
        <v>100</v>
      </c>
      <c r="AB43" s="211" t="s">
        <v>100</v>
      </c>
      <c r="AC43" s="211" t="s">
        <v>100</v>
      </c>
      <c r="AD43" s="211" t="s">
        <v>100</v>
      </c>
      <c r="AE43" s="211" t="s">
        <v>100</v>
      </c>
      <c r="AF43" s="211" t="s">
        <v>100</v>
      </c>
      <c r="AG43" s="211" t="s">
        <v>100</v>
      </c>
      <c r="AH43" s="211" t="s">
        <v>100</v>
      </c>
      <c r="AI43" s="211" t="s">
        <v>100</v>
      </c>
      <c r="AJ43" s="211" t="s">
        <v>100</v>
      </c>
      <c r="AK43" s="211" t="s">
        <v>100</v>
      </c>
      <c r="AL43" s="211" t="s">
        <v>100</v>
      </c>
      <c r="AM43" s="211" t="s">
        <v>100</v>
      </c>
      <c r="AN43" s="211" t="s">
        <v>100</v>
      </c>
      <c r="AO43" s="211" t="s">
        <v>100</v>
      </c>
      <c r="AP43" s="211" t="s">
        <v>100</v>
      </c>
      <c r="AQ43" s="211" t="s">
        <v>100</v>
      </c>
      <c r="AR43" s="211" t="s">
        <v>100</v>
      </c>
      <c r="AS43" s="211" t="s">
        <v>100</v>
      </c>
      <c r="AT43" s="211" t="s">
        <v>100</v>
      </c>
      <c r="AU43" s="211" t="s">
        <v>100</v>
      </c>
      <c r="AV43" s="211" t="s">
        <v>100</v>
      </c>
      <c r="AW43" s="211" t="s">
        <v>100</v>
      </c>
      <c r="AX43" s="211" t="s">
        <v>100</v>
      </c>
      <c r="AY43" s="211" t="s">
        <v>100</v>
      </c>
      <c r="AZ43" s="211" t="s">
        <v>100</v>
      </c>
      <c r="BA43" s="211" t="s">
        <v>100</v>
      </c>
      <c r="BB43" s="211" t="s">
        <v>100</v>
      </c>
      <c r="BC43" s="211" t="s">
        <v>100</v>
      </c>
      <c r="BD43" s="211" t="s">
        <v>100</v>
      </c>
      <c r="BE43" s="211" t="s">
        <v>100</v>
      </c>
      <c r="BF43" s="211" t="s">
        <v>100</v>
      </c>
      <c r="BG43" s="211" t="s">
        <v>100</v>
      </c>
      <c r="BH43" s="211" t="s">
        <v>100</v>
      </c>
      <c r="BI43" s="211" t="s">
        <v>100</v>
      </c>
      <c r="BJ43" s="211" t="s">
        <v>100</v>
      </c>
      <c r="BK43" s="211" t="s">
        <v>100</v>
      </c>
      <c r="BL43" s="211" t="s">
        <v>100</v>
      </c>
      <c r="BM43" s="211" t="s">
        <v>100</v>
      </c>
      <c r="BN43" s="211" t="s">
        <v>100</v>
      </c>
      <c r="BO43" s="211" t="s">
        <v>100</v>
      </c>
      <c r="BP43" s="211" t="s">
        <v>100</v>
      </c>
      <c r="BQ43" s="211" t="s">
        <v>100</v>
      </c>
      <c r="BR43" s="211" t="s">
        <v>100</v>
      </c>
      <c r="BS43" s="211" t="s">
        <v>100</v>
      </c>
      <c r="BT43" s="211" t="s">
        <v>100</v>
      </c>
      <c r="BU43" s="211" t="s">
        <v>100</v>
      </c>
      <c r="BV43" s="211" t="s">
        <v>100</v>
      </c>
      <c r="BW43" s="211" t="s">
        <v>100</v>
      </c>
      <c r="BX43" s="211" t="s">
        <v>100</v>
      </c>
      <c r="BY43" s="211" t="s">
        <v>100</v>
      </c>
      <c r="BZ43" s="211" t="s">
        <v>100</v>
      </c>
      <c r="CA43" s="211" t="s">
        <v>100</v>
      </c>
      <c r="CB43" s="211" t="s">
        <v>100</v>
      </c>
      <c r="CC43" s="211" t="s">
        <v>100</v>
      </c>
      <c r="CD43" s="211" t="s">
        <v>100</v>
      </c>
      <c r="CE43" s="211" t="s">
        <v>100</v>
      </c>
      <c r="CF43" s="211" t="s">
        <v>100</v>
      </c>
      <c r="CG43" s="211" t="s">
        <v>100</v>
      </c>
      <c r="CH43" s="211" t="s">
        <v>100</v>
      </c>
      <c r="CI43" s="211" t="s">
        <v>100</v>
      </c>
      <c r="CJ43" s="211" t="s">
        <v>100</v>
      </c>
      <c r="CK43" s="211" t="s">
        <v>100</v>
      </c>
      <c r="CL43" s="211" t="s">
        <v>100</v>
      </c>
      <c r="CM43" s="211" t="s">
        <v>100</v>
      </c>
      <c r="CN43" s="211" t="s">
        <v>100</v>
      </c>
      <c r="CO43" s="211" t="s">
        <v>100</v>
      </c>
      <c r="CP43" s="211" t="s">
        <v>100</v>
      </c>
      <c r="CQ43" s="211" t="s">
        <v>100</v>
      </c>
      <c r="CR43" s="211" t="s">
        <v>100</v>
      </c>
      <c r="CS43" s="211" t="s">
        <v>100</v>
      </c>
      <c r="CT43" s="211" t="s">
        <v>100</v>
      </c>
      <c r="CU43" s="211" t="s">
        <v>100</v>
      </c>
      <c r="CV43" s="211" t="s">
        <v>100</v>
      </c>
      <c r="CW43" s="211" t="s">
        <v>100</v>
      </c>
      <c r="CX43" s="211" t="s">
        <v>100</v>
      </c>
      <c r="CY43" s="211" t="s">
        <v>100</v>
      </c>
      <c r="CZ43" s="211" t="s">
        <v>100</v>
      </c>
    </row>
    <row r="44" spans="1:104" x14ac:dyDescent="0.2">
      <c r="A44" s="16" t="s">
        <v>603</v>
      </c>
      <c r="B44" s="9" t="s">
        <v>180</v>
      </c>
      <c r="C44" s="15" t="s">
        <v>253</v>
      </c>
      <c r="D44" s="15" t="s">
        <v>2</v>
      </c>
      <c r="E44" s="86" t="s">
        <v>178</v>
      </c>
      <c r="F44" s="63" t="s">
        <v>178</v>
      </c>
      <c r="G44" s="63" t="s">
        <v>178</v>
      </c>
      <c r="H44" s="63" t="s">
        <v>178</v>
      </c>
      <c r="I44" s="63" t="s">
        <v>178</v>
      </c>
      <c r="J44" s="63" t="s">
        <v>178</v>
      </c>
      <c r="K44" s="63" t="s">
        <v>178</v>
      </c>
      <c r="L44" s="63" t="s">
        <v>178</v>
      </c>
      <c r="M44" s="63" t="s">
        <v>178</v>
      </c>
      <c r="N44" s="63" t="s">
        <v>178</v>
      </c>
      <c r="O44" s="63" t="s">
        <v>178</v>
      </c>
      <c r="P44" s="63" t="s">
        <v>178</v>
      </c>
      <c r="Q44" s="63" t="s">
        <v>178</v>
      </c>
      <c r="R44" s="63" t="s">
        <v>178</v>
      </c>
      <c r="S44" s="63" t="s">
        <v>178</v>
      </c>
      <c r="T44" s="63" t="s">
        <v>178</v>
      </c>
      <c r="U44" s="63" t="s">
        <v>178</v>
      </c>
      <c r="V44" s="63" t="s">
        <v>178</v>
      </c>
      <c r="W44" s="63" t="s">
        <v>178</v>
      </c>
      <c r="X44" s="63" t="s">
        <v>178</v>
      </c>
      <c r="Y44" s="63" t="s">
        <v>178</v>
      </c>
      <c r="Z44" s="63" t="s">
        <v>178</v>
      </c>
      <c r="AA44" s="63" t="s">
        <v>178</v>
      </c>
      <c r="AB44" s="63" t="s">
        <v>178</v>
      </c>
      <c r="AC44" s="63" t="s">
        <v>178</v>
      </c>
      <c r="AD44" s="63" t="s">
        <v>178</v>
      </c>
      <c r="AE44" s="63" t="s">
        <v>178</v>
      </c>
      <c r="AF44" s="63" t="s">
        <v>178</v>
      </c>
      <c r="AG44" s="63" t="s">
        <v>178</v>
      </c>
      <c r="AH44" s="63" t="s">
        <v>178</v>
      </c>
      <c r="AI44" s="63" t="s">
        <v>178</v>
      </c>
      <c r="AJ44" s="63" t="s">
        <v>178</v>
      </c>
      <c r="AK44" s="63" t="s">
        <v>178</v>
      </c>
      <c r="AL44" s="63" t="s">
        <v>178</v>
      </c>
      <c r="AM44" s="63" t="s">
        <v>178</v>
      </c>
      <c r="AN44" s="63" t="s">
        <v>178</v>
      </c>
      <c r="AO44" s="63" t="s">
        <v>178</v>
      </c>
      <c r="AP44" s="63" t="s">
        <v>178</v>
      </c>
      <c r="AQ44" s="63" t="s">
        <v>178</v>
      </c>
      <c r="AR44" s="63" t="s">
        <v>178</v>
      </c>
      <c r="AS44" s="63" t="s">
        <v>178</v>
      </c>
      <c r="AT44" s="63" t="s">
        <v>178</v>
      </c>
      <c r="AU44" s="63" t="s">
        <v>178</v>
      </c>
      <c r="AV44" s="63" t="s">
        <v>178</v>
      </c>
      <c r="AW44" s="63" t="s">
        <v>178</v>
      </c>
      <c r="AX44" s="63" t="s">
        <v>178</v>
      </c>
      <c r="AY44" s="63" t="s">
        <v>178</v>
      </c>
      <c r="AZ44" s="63" t="s">
        <v>178</v>
      </c>
      <c r="BA44" s="63" t="s">
        <v>178</v>
      </c>
      <c r="BB44" s="63" t="s">
        <v>178</v>
      </c>
      <c r="BC44" s="63" t="s">
        <v>178</v>
      </c>
      <c r="BD44" s="63" t="s">
        <v>178</v>
      </c>
      <c r="BE44" s="63" t="s">
        <v>178</v>
      </c>
      <c r="BF44" s="63" t="s">
        <v>178</v>
      </c>
      <c r="BG44" s="63" t="s">
        <v>178</v>
      </c>
      <c r="BH44" s="63" t="s">
        <v>178</v>
      </c>
      <c r="BI44" s="63" t="s">
        <v>178</v>
      </c>
      <c r="BJ44" s="63" t="s">
        <v>178</v>
      </c>
      <c r="BK44" s="63" t="s">
        <v>178</v>
      </c>
      <c r="BL44" s="63" t="s">
        <v>178</v>
      </c>
      <c r="BM44" s="63" t="s">
        <v>178</v>
      </c>
      <c r="BN44" s="63" t="s">
        <v>178</v>
      </c>
      <c r="BO44" s="63" t="s">
        <v>178</v>
      </c>
      <c r="BP44" s="63" t="s">
        <v>178</v>
      </c>
      <c r="BQ44" s="63" t="s">
        <v>178</v>
      </c>
      <c r="BR44" s="63" t="s">
        <v>178</v>
      </c>
      <c r="BS44" s="63" t="s">
        <v>178</v>
      </c>
      <c r="BT44" s="63" t="s">
        <v>178</v>
      </c>
      <c r="BU44" s="63" t="s">
        <v>178</v>
      </c>
      <c r="BV44" s="63" t="s">
        <v>178</v>
      </c>
      <c r="BW44" s="63" t="s">
        <v>178</v>
      </c>
      <c r="BX44" s="63" t="s">
        <v>178</v>
      </c>
      <c r="BY44" s="63" t="s">
        <v>178</v>
      </c>
      <c r="BZ44" s="63" t="s">
        <v>178</v>
      </c>
      <c r="CA44" s="63" t="s">
        <v>178</v>
      </c>
      <c r="CB44" s="63" t="s">
        <v>178</v>
      </c>
      <c r="CC44" s="63" t="s">
        <v>178</v>
      </c>
      <c r="CD44" s="63" t="s">
        <v>178</v>
      </c>
      <c r="CE44" s="63" t="s">
        <v>178</v>
      </c>
      <c r="CF44" s="63" t="s">
        <v>178</v>
      </c>
      <c r="CG44" s="63" t="s">
        <v>178</v>
      </c>
      <c r="CH44" s="63" t="s">
        <v>178</v>
      </c>
      <c r="CI44" s="63" t="s">
        <v>178</v>
      </c>
      <c r="CJ44" s="63" t="s">
        <v>178</v>
      </c>
      <c r="CK44" s="63" t="s">
        <v>178</v>
      </c>
      <c r="CL44" s="63" t="s">
        <v>178</v>
      </c>
      <c r="CM44" s="63" t="s">
        <v>178</v>
      </c>
      <c r="CN44" s="63" t="s">
        <v>178</v>
      </c>
      <c r="CO44" s="63" t="s">
        <v>178</v>
      </c>
      <c r="CP44" s="63" t="s">
        <v>178</v>
      </c>
      <c r="CQ44" s="63" t="s">
        <v>178</v>
      </c>
      <c r="CR44" s="63" t="s">
        <v>178</v>
      </c>
      <c r="CS44" s="63" t="s">
        <v>178</v>
      </c>
      <c r="CT44" s="63" t="s">
        <v>178</v>
      </c>
      <c r="CU44" s="63" t="s">
        <v>178</v>
      </c>
      <c r="CV44" s="63" t="s">
        <v>178</v>
      </c>
      <c r="CW44" s="63" t="s">
        <v>178</v>
      </c>
      <c r="CX44" s="63" t="s">
        <v>178</v>
      </c>
      <c r="CY44" s="63" t="s">
        <v>178</v>
      </c>
      <c r="CZ44" s="63" t="s">
        <v>178</v>
      </c>
    </row>
    <row r="45" spans="1:104" x14ac:dyDescent="0.2">
      <c r="A45" s="16" t="s">
        <v>604</v>
      </c>
      <c r="B45" s="9" t="s">
        <v>181</v>
      </c>
      <c r="C45" s="15" t="s">
        <v>253</v>
      </c>
      <c r="D45" s="15" t="s">
        <v>2</v>
      </c>
      <c r="E45" s="86" t="s">
        <v>178</v>
      </c>
      <c r="F45" s="63" t="s">
        <v>178</v>
      </c>
      <c r="G45" s="63" t="s">
        <v>178</v>
      </c>
      <c r="H45" s="63" t="s">
        <v>178</v>
      </c>
      <c r="I45" s="63" t="s">
        <v>178</v>
      </c>
      <c r="J45" s="63" t="s">
        <v>178</v>
      </c>
      <c r="K45" s="63" t="s">
        <v>178</v>
      </c>
      <c r="L45" s="63" t="s">
        <v>178</v>
      </c>
      <c r="M45" s="63" t="s">
        <v>178</v>
      </c>
      <c r="N45" s="63" t="s">
        <v>178</v>
      </c>
      <c r="O45" s="63" t="s">
        <v>178</v>
      </c>
      <c r="P45" s="63" t="s">
        <v>178</v>
      </c>
      <c r="Q45" s="63" t="s">
        <v>178</v>
      </c>
      <c r="R45" s="63" t="s">
        <v>178</v>
      </c>
      <c r="S45" s="63" t="s">
        <v>178</v>
      </c>
      <c r="T45" s="63" t="s">
        <v>178</v>
      </c>
      <c r="U45" s="63" t="s">
        <v>178</v>
      </c>
      <c r="V45" s="63" t="s">
        <v>178</v>
      </c>
      <c r="W45" s="63" t="s">
        <v>178</v>
      </c>
      <c r="X45" s="63" t="s">
        <v>178</v>
      </c>
      <c r="Y45" s="63" t="s">
        <v>178</v>
      </c>
      <c r="Z45" s="63" t="s">
        <v>178</v>
      </c>
      <c r="AA45" s="63" t="s">
        <v>178</v>
      </c>
      <c r="AB45" s="63" t="s">
        <v>178</v>
      </c>
      <c r="AC45" s="63" t="s">
        <v>178</v>
      </c>
      <c r="AD45" s="63" t="s">
        <v>178</v>
      </c>
      <c r="AE45" s="63" t="s">
        <v>178</v>
      </c>
      <c r="AF45" s="63" t="s">
        <v>178</v>
      </c>
      <c r="AG45" s="63" t="s">
        <v>178</v>
      </c>
      <c r="AH45" s="63" t="s">
        <v>178</v>
      </c>
      <c r="AI45" s="63" t="s">
        <v>178</v>
      </c>
      <c r="AJ45" s="63" t="s">
        <v>178</v>
      </c>
      <c r="AK45" s="63" t="s">
        <v>178</v>
      </c>
      <c r="AL45" s="63" t="s">
        <v>178</v>
      </c>
      <c r="AM45" s="63" t="s">
        <v>178</v>
      </c>
      <c r="AN45" s="63" t="s">
        <v>178</v>
      </c>
      <c r="AO45" s="63" t="s">
        <v>178</v>
      </c>
      <c r="AP45" s="63" t="s">
        <v>178</v>
      </c>
      <c r="AQ45" s="63" t="s">
        <v>178</v>
      </c>
      <c r="AR45" s="63" t="s">
        <v>178</v>
      </c>
      <c r="AS45" s="63" t="s">
        <v>178</v>
      </c>
      <c r="AT45" s="63" t="s">
        <v>178</v>
      </c>
      <c r="AU45" s="63" t="s">
        <v>178</v>
      </c>
      <c r="AV45" s="63" t="s">
        <v>178</v>
      </c>
      <c r="AW45" s="63" t="s">
        <v>178</v>
      </c>
      <c r="AX45" s="63" t="s">
        <v>178</v>
      </c>
      <c r="AY45" s="63" t="s">
        <v>178</v>
      </c>
      <c r="AZ45" s="63" t="s">
        <v>178</v>
      </c>
      <c r="BA45" s="63" t="s">
        <v>178</v>
      </c>
      <c r="BB45" s="63" t="s">
        <v>178</v>
      </c>
      <c r="BC45" s="63" t="s">
        <v>178</v>
      </c>
      <c r="BD45" s="63" t="s">
        <v>178</v>
      </c>
      <c r="BE45" s="63" t="s">
        <v>178</v>
      </c>
      <c r="BF45" s="63" t="s">
        <v>178</v>
      </c>
      <c r="BG45" s="63" t="s">
        <v>178</v>
      </c>
      <c r="BH45" s="63" t="s">
        <v>178</v>
      </c>
      <c r="BI45" s="63" t="s">
        <v>178</v>
      </c>
      <c r="BJ45" s="63" t="s">
        <v>178</v>
      </c>
      <c r="BK45" s="63" t="s">
        <v>178</v>
      </c>
      <c r="BL45" s="63" t="s">
        <v>178</v>
      </c>
      <c r="BM45" s="63" t="s">
        <v>178</v>
      </c>
      <c r="BN45" s="63" t="s">
        <v>178</v>
      </c>
      <c r="BO45" s="63" t="s">
        <v>178</v>
      </c>
      <c r="BP45" s="63" t="s">
        <v>178</v>
      </c>
      <c r="BQ45" s="63" t="s">
        <v>178</v>
      </c>
      <c r="BR45" s="63" t="s">
        <v>178</v>
      </c>
      <c r="BS45" s="63" t="s">
        <v>178</v>
      </c>
      <c r="BT45" s="63" t="s">
        <v>178</v>
      </c>
      <c r="BU45" s="63" t="s">
        <v>178</v>
      </c>
      <c r="BV45" s="63" t="s">
        <v>178</v>
      </c>
      <c r="BW45" s="63" t="s">
        <v>178</v>
      </c>
      <c r="BX45" s="63" t="s">
        <v>178</v>
      </c>
      <c r="BY45" s="63" t="s">
        <v>178</v>
      </c>
      <c r="BZ45" s="63" t="s">
        <v>178</v>
      </c>
      <c r="CA45" s="63" t="s">
        <v>178</v>
      </c>
      <c r="CB45" s="63" t="s">
        <v>178</v>
      </c>
      <c r="CC45" s="63" t="s">
        <v>178</v>
      </c>
      <c r="CD45" s="63" t="s">
        <v>178</v>
      </c>
      <c r="CE45" s="63" t="s">
        <v>178</v>
      </c>
      <c r="CF45" s="63" t="s">
        <v>178</v>
      </c>
      <c r="CG45" s="63" t="s">
        <v>178</v>
      </c>
      <c r="CH45" s="63" t="s">
        <v>178</v>
      </c>
      <c r="CI45" s="63" t="s">
        <v>178</v>
      </c>
      <c r="CJ45" s="63" t="s">
        <v>178</v>
      </c>
      <c r="CK45" s="63" t="s">
        <v>178</v>
      </c>
      <c r="CL45" s="63" t="s">
        <v>178</v>
      </c>
      <c r="CM45" s="63" t="s">
        <v>178</v>
      </c>
      <c r="CN45" s="63" t="s">
        <v>178</v>
      </c>
      <c r="CO45" s="63" t="s">
        <v>178</v>
      </c>
      <c r="CP45" s="63" t="s">
        <v>178</v>
      </c>
      <c r="CQ45" s="63" t="s">
        <v>178</v>
      </c>
      <c r="CR45" s="63" t="s">
        <v>178</v>
      </c>
      <c r="CS45" s="63" t="s">
        <v>178</v>
      </c>
      <c r="CT45" s="63" t="s">
        <v>178</v>
      </c>
      <c r="CU45" s="63" t="s">
        <v>178</v>
      </c>
      <c r="CV45" s="63" t="s">
        <v>178</v>
      </c>
      <c r="CW45" s="63" t="s">
        <v>178</v>
      </c>
      <c r="CX45" s="63" t="s">
        <v>178</v>
      </c>
      <c r="CY45" s="63" t="s">
        <v>178</v>
      </c>
      <c r="CZ45" s="63" t="s">
        <v>178</v>
      </c>
    </row>
    <row r="46" spans="1:104" x14ac:dyDescent="0.2">
      <c r="A46" s="16" t="s">
        <v>596</v>
      </c>
      <c r="B46" s="9" t="s">
        <v>182</v>
      </c>
      <c r="C46" s="15" t="s">
        <v>253</v>
      </c>
      <c r="D46" s="15" t="s">
        <v>2</v>
      </c>
      <c r="E46" s="86" t="s">
        <v>178</v>
      </c>
      <c r="F46" s="63" t="s">
        <v>178</v>
      </c>
      <c r="G46" s="63" t="s">
        <v>178</v>
      </c>
      <c r="H46" s="63" t="s">
        <v>178</v>
      </c>
      <c r="I46" s="63" t="s">
        <v>178</v>
      </c>
      <c r="J46" s="63" t="s">
        <v>178</v>
      </c>
      <c r="K46" s="63" t="s">
        <v>178</v>
      </c>
      <c r="L46" s="63" t="s">
        <v>178</v>
      </c>
      <c r="M46" s="63" t="s">
        <v>178</v>
      </c>
      <c r="N46" s="63" t="s">
        <v>178</v>
      </c>
      <c r="O46" s="63" t="s">
        <v>178</v>
      </c>
      <c r="P46" s="63" t="s">
        <v>178</v>
      </c>
      <c r="Q46" s="63" t="s">
        <v>178</v>
      </c>
      <c r="R46" s="63" t="s">
        <v>178</v>
      </c>
      <c r="S46" s="63" t="s">
        <v>178</v>
      </c>
      <c r="T46" s="63" t="s">
        <v>178</v>
      </c>
      <c r="U46" s="63" t="s">
        <v>178</v>
      </c>
      <c r="V46" s="63" t="s">
        <v>178</v>
      </c>
      <c r="W46" s="63" t="s">
        <v>178</v>
      </c>
      <c r="X46" s="63" t="s">
        <v>178</v>
      </c>
      <c r="Y46" s="63" t="s">
        <v>178</v>
      </c>
      <c r="Z46" s="63" t="s">
        <v>178</v>
      </c>
      <c r="AA46" s="63" t="s">
        <v>178</v>
      </c>
      <c r="AB46" s="63" t="s">
        <v>178</v>
      </c>
      <c r="AC46" s="63" t="s">
        <v>178</v>
      </c>
      <c r="AD46" s="63" t="s">
        <v>178</v>
      </c>
      <c r="AE46" s="63" t="s">
        <v>178</v>
      </c>
      <c r="AF46" s="63" t="s">
        <v>178</v>
      </c>
      <c r="AG46" s="63" t="s">
        <v>178</v>
      </c>
      <c r="AH46" s="63" t="s">
        <v>178</v>
      </c>
      <c r="AI46" s="63" t="s">
        <v>178</v>
      </c>
      <c r="AJ46" s="63" t="s">
        <v>178</v>
      </c>
      <c r="AK46" s="63" t="s">
        <v>178</v>
      </c>
      <c r="AL46" s="63" t="s">
        <v>178</v>
      </c>
      <c r="AM46" s="63" t="s">
        <v>178</v>
      </c>
      <c r="AN46" s="63" t="s">
        <v>178</v>
      </c>
      <c r="AO46" s="63" t="s">
        <v>178</v>
      </c>
      <c r="AP46" s="63" t="s">
        <v>178</v>
      </c>
      <c r="AQ46" s="63" t="s">
        <v>178</v>
      </c>
      <c r="AR46" s="63" t="s">
        <v>178</v>
      </c>
      <c r="AS46" s="63" t="s">
        <v>178</v>
      </c>
      <c r="AT46" s="63" t="s">
        <v>178</v>
      </c>
      <c r="AU46" s="63" t="s">
        <v>178</v>
      </c>
      <c r="AV46" s="63" t="s">
        <v>178</v>
      </c>
      <c r="AW46" s="63" t="s">
        <v>178</v>
      </c>
      <c r="AX46" s="63" t="s">
        <v>178</v>
      </c>
      <c r="AY46" s="63" t="s">
        <v>178</v>
      </c>
      <c r="AZ46" s="63" t="s">
        <v>178</v>
      </c>
      <c r="BA46" s="63" t="s">
        <v>178</v>
      </c>
      <c r="BB46" s="63" t="s">
        <v>178</v>
      </c>
      <c r="BC46" s="63" t="s">
        <v>178</v>
      </c>
      <c r="BD46" s="63" t="s">
        <v>178</v>
      </c>
      <c r="BE46" s="63" t="s">
        <v>178</v>
      </c>
      <c r="BF46" s="63" t="s">
        <v>178</v>
      </c>
      <c r="BG46" s="63" t="s">
        <v>178</v>
      </c>
      <c r="BH46" s="63" t="s">
        <v>178</v>
      </c>
      <c r="BI46" s="63" t="s">
        <v>178</v>
      </c>
      <c r="BJ46" s="63" t="s">
        <v>178</v>
      </c>
      <c r="BK46" s="63" t="s">
        <v>178</v>
      </c>
      <c r="BL46" s="63" t="s">
        <v>178</v>
      </c>
      <c r="BM46" s="63" t="s">
        <v>178</v>
      </c>
      <c r="BN46" s="63" t="s">
        <v>178</v>
      </c>
      <c r="BO46" s="63" t="s">
        <v>178</v>
      </c>
      <c r="BP46" s="63" t="s">
        <v>178</v>
      </c>
      <c r="BQ46" s="63" t="s">
        <v>178</v>
      </c>
      <c r="BR46" s="63" t="s">
        <v>178</v>
      </c>
      <c r="BS46" s="63" t="s">
        <v>178</v>
      </c>
      <c r="BT46" s="63" t="s">
        <v>178</v>
      </c>
      <c r="BU46" s="63" t="s">
        <v>178</v>
      </c>
      <c r="BV46" s="63" t="s">
        <v>178</v>
      </c>
      <c r="BW46" s="63" t="s">
        <v>178</v>
      </c>
      <c r="BX46" s="63" t="s">
        <v>178</v>
      </c>
      <c r="BY46" s="63" t="s">
        <v>178</v>
      </c>
      <c r="BZ46" s="63" t="s">
        <v>178</v>
      </c>
      <c r="CA46" s="63" t="s">
        <v>178</v>
      </c>
      <c r="CB46" s="63" t="s">
        <v>178</v>
      </c>
      <c r="CC46" s="63" t="s">
        <v>178</v>
      </c>
      <c r="CD46" s="63" t="s">
        <v>178</v>
      </c>
      <c r="CE46" s="63" t="s">
        <v>178</v>
      </c>
      <c r="CF46" s="63" t="s">
        <v>178</v>
      </c>
      <c r="CG46" s="63" t="s">
        <v>178</v>
      </c>
      <c r="CH46" s="63" t="s">
        <v>178</v>
      </c>
      <c r="CI46" s="63" t="s">
        <v>178</v>
      </c>
      <c r="CJ46" s="63" t="s">
        <v>178</v>
      </c>
      <c r="CK46" s="63" t="s">
        <v>178</v>
      </c>
      <c r="CL46" s="63" t="s">
        <v>178</v>
      </c>
      <c r="CM46" s="63" t="s">
        <v>178</v>
      </c>
      <c r="CN46" s="63" t="s">
        <v>178</v>
      </c>
      <c r="CO46" s="63" t="s">
        <v>178</v>
      </c>
      <c r="CP46" s="63" t="s">
        <v>178</v>
      </c>
      <c r="CQ46" s="63" t="s">
        <v>178</v>
      </c>
      <c r="CR46" s="63" t="s">
        <v>178</v>
      </c>
      <c r="CS46" s="63" t="s">
        <v>178</v>
      </c>
      <c r="CT46" s="63" t="s">
        <v>178</v>
      </c>
      <c r="CU46" s="63" t="s">
        <v>178</v>
      </c>
      <c r="CV46" s="63" t="s">
        <v>178</v>
      </c>
      <c r="CW46" s="63" t="s">
        <v>178</v>
      </c>
      <c r="CX46" s="63" t="s">
        <v>178</v>
      </c>
      <c r="CY46" s="63" t="s">
        <v>178</v>
      </c>
      <c r="CZ46" s="63" t="s">
        <v>178</v>
      </c>
    </row>
    <row r="47" spans="1:104" x14ac:dyDescent="0.2">
      <c r="A47" s="16" t="s">
        <v>605</v>
      </c>
      <c r="B47" s="9" t="s">
        <v>183</v>
      </c>
      <c r="C47" s="15" t="s">
        <v>253</v>
      </c>
      <c r="D47" s="15" t="s">
        <v>2</v>
      </c>
      <c r="E47" s="86" t="s">
        <v>178</v>
      </c>
      <c r="F47" s="63" t="s">
        <v>178</v>
      </c>
      <c r="G47" s="63" t="s">
        <v>178</v>
      </c>
      <c r="H47" s="63" t="s">
        <v>178</v>
      </c>
      <c r="I47" s="63" t="s">
        <v>178</v>
      </c>
      <c r="J47" s="63" t="s">
        <v>178</v>
      </c>
      <c r="K47" s="63" t="s">
        <v>178</v>
      </c>
      <c r="L47" s="63" t="s">
        <v>178</v>
      </c>
      <c r="M47" s="63" t="s">
        <v>178</v>
      </c>
      <c r="N47" s="63" t="s">
        <v>178</v>
      </c>
      <c r="O47" s="63" t="s">
        <v>178</v>
      </c>
      <c r="P47" s="63" t="s">
        <v>178</v>
      </c>
      <c r="Q47" s="63" t="s">
        <v>178</v>
      </c>
      <c r="R47" s="63" t="s">
        <v>178</v>
      </c>
      <c r="S47" s="63" t="s">
        <v>178</v>
      </c>
      <c r="T47" s="63" t="s">
        <v>178</v>
      </c>
      <c r="U47" s="63" t="s">
        <v>178</v>
      </c>
      <c r="V47" s="63" t="s">
        <v>178</v>
      </c>
      <c r="W47" s="63" t="s">
        <v>178</v>
      </c>
      <c r="X47" s="63" t="s">
        <v>178</v>
      </c>
      <c r="Y47" s="63" t="s">
        <v>178</v>
      </c>
      <c r="Z47" s="63" t="s">
        <v>178</v>
      </c>
      <c r="AA47" s="63" t="s">
        <v>178</v>
      </c>
      <c r="AB47" s="63" t="s">
        <v>178</v>
      </c>
      <c r="AC47" s="63" t="s">
        <v>178</v>
      </c>
      <c r="AD47" s="63" t="s">
        <v>178</v>
      </c>
      <c r="AE47" s="63" t="s">
        <v>178</v>
      </c>
      <c r="AF47" s="63" t="s">
        <v>178</v>
      </c>
      <c r="AG47" s="63" t="s">
        <v>178</v>
      </c>
      <c r="AH47" s="63" t="s">
        <v>178</v>
      </c>
      <c r="AI47" s="63" t="s">
        <v>178</v>
      </c>
      <c r="AJ47" s="63" t="s">
        <v>178</v>
      </c>
      <c r="AK47" s="63" t="s">
        <v>178</v>
      </c>
      <c r="AL47" s="63" t="s">
        <v>178</v>
      </c>
      <c r="AM47" s="63" t="s">
        <v>178</v>
      </c>
      <c r="AN47" s="63" t="s">
        <v>178</v>
      </c>
      <c r="AO47" s="63" t="s">
        <v>178</v>
      </c>
      <c r="AP47" s="63" t="s">
        <v>178</v>
      </c>
      <c r="AQ47" s="63" t="s">
        <v>178</v>
      </c>
      <c r="AR47" s="63" t="s">
        <v>178</v>
      </c>
      <c r="AS47" s="63" t="s">
        <v>178</v>
      </c>
      <c r="AT47" s="63" t="s">
        <v>178</v>
      </c>
      <c r="AU47" s="63" t="s">
        <v>178</v>
      </c>
      <c r="AV47" s="63" t="s">
        <v>178</v>
      </c>
      <c r="AW47" s="63" t="s">
        <v>178</v>
      </c>
      <c r="AX47" s="63" t="s">
        <v>178</v>
      </c>
      <c r="AY47" s="63" t="s">
        <v>178</v>
      </c>
      <c r="AZ47" s="63" t="s">
        <v>178</v>
      </c>
      <c r="BA47" s="63" t="s">
        <v>178</v>
      </c>
      <c r="BB47" s="63" t="s">
        <v>178</v>
      </c>
      <c r="BC47" s="63" t="s">
        <v>178</v>
      </c>
      <c r="BD47" s="63" t="s">
        <v>178</v>
      </c>
      <c r="BE47" s="63" t="s">
        <v>178</v>
      </c>
      <c r="BF47" s="63" t="s">
        <v>178</v>
      </c>
      <c r="BG47" s="63" t="s">
        <v>178</v>
      </c>
      <c r="BH47" s="63" t="s">
        <v>178</v>
      </c>
      <c r="BI47" s="63" t="s">
        <v>178</v>
      </c>
      <c r="BJ47" s="63" t="s">
        <v>178</v>
      </c>
      <c r="BK47" s="63" t="s">
        <v>178</v>
      </c>
      <c r="BL47" s="63" t="s">
        <v>178</v>
      </c>
      <c r="BM47" s="63" t="s">
        <v>178</v>
      </c>
      <c r="BN47" s="63" t="s">
        <v>178</v>
      </c>
      <c r="BO47" s="63" t="s">
        <v>178</v>
      </c>
      <c r="BP47" s="63" t="s">
        <v>178</v>
      </c>
      <c r="BQ47" s="63" t="s">
        <v>178</v>
      </c>
      <c r="BR47" s="63" t="s">
        <v>178</v>
      </c>
      <c r="BS47" s="63" t="s">
        <v>178</v>
      </c>
      <c r="BT47" s="63" t="s">
        <v>178</v>
      </c>
      <c r="BU47" s="63" t="s">
        <v>178</v>
      </c>
      <c r="BV47" s="63" t="s">
        <v>178</v>
      </c>
      <c r="BW47" s="63" t="s">
        <v>178</v>
      </c>
      <c r="BX47" s="63" t="s">
        <v>178</v>
      </c>
      <c r="BY47" s="63" t="s">
        <v>178</v>
      </c>
      <c r="BZ47" s="63" t="s">
        <v>178</v>
      </c>
      <c r="CA47" s="63" t="s">
        <v>178</v>
      </c>
      <c r="CB47" s="63" t="s">
        <v>178</v>
      </c>
      <c r="CC47" s="63" t="s">
        <v>178</v>
      </c>
      <c r="CD47" s="63" t="s">
        <v>178</v>
      </c>
      <c r="CE47" s="63" t="s">
        <v>178</v>
      </c>
      <c r="CF47" s="63" t="s">
        <v>178</v>
      </c>
      <c r="CG47" s="63" t="s">
        <v>178</v>
      </c>
      <c r="CH47" s="63" t="s">
        <v>178</v>
      </c>
      <c r="CI47" s="63" t="s">
        <v>178</v>
      </c>
      <c r="CJ47" s="63" t="s">
        <v>178</v>
      </c>
      <c r="CK47" s="63" t="s">
        <v>178</v>
      </c>
      <c r="CL47" s="63" t="s">
        <v>178</v>
      </c>
      <c r="CM47" s="63" t="s">
        <v>178</v>
      </c>
      <c r="CN47" s="63" t="s">
        <v>178</v>
      </c>
      <c r="CO47" s="63" t="s">
        <v>178</v>
      </c>
      <c r="CP47" s="63" t="s">
        <v>178</v>
      </c>
      <c r="CQ47" s="63" t="s">
        <v>178</v>
      </c>
      <c r="CR47" s="63" t="s">
        <v>178</v>
      </c>
      <c r="CS47" s="63" t="s">
        <v>178</v>
      </c>
      <c r="CT47" s="63" t="s">
        <v>178</v>
      </c>
      <c r="CU47" s="63" t="s">
        <v>178</v>
      </c>
      <c r="CV47" s="63" t="s">
        <v>178</v>
      </c>
      <c r="CW47" s="63" t="s">
        <v>178</v>
      </c>
      <c r="CX47" s="63" t="s">
        <v>178</v>
      </c>
      <c r="CY47" s="63" t="s">
        <v>178</v>
      </c>
      <c r="CZ47" s="63" t="s">
        <v>178</v>
      </c>
    </row>
    <row r="48" spans="1:104" ht="28.5" x14ac:dyDescent="0.2">
      <c r="A48" s="16" t="s">
        <v>606</v>
      </c>
      <c r="B48" s="9" t="s">
        <v>184</v>
      </c>
      <c r="C48" s="15" t="s">
        <v>256</v>
      </c>
      <c r="D48" s="15" t="s">
        <v>2</v>
      </c>
      <c r="E48" s="86"/>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row>
    <row r="49" spans="1:104" ht="28.5" x14ac:dyDescent="0.2">
      <c r="A49" s="16" t="s">
        <v>607</v>
      </c>
      <c r="B49" s="9" t="s">
        <v>185</v>
      </c>
      <c r="C49" s="15" t="s">
        <v>254</v>
      </c>
      <c r="D49" s="15" t="s">
        <v>68</v>
      </c>
      <c r="E49" s="91"/>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row>
    <row r="50" spans="1:104" ht="106.5" hidden="1" customHeight="1" thickBot="1" x14ac:dyDescent="0.25">
      <c r="A50" s="26" t="s">
        <v>123</v>
      </c>
      <c r="B50" s="27" t="s">
        <v>122</v>
      </c>
      <c r="C50" s="27" t="s">
        <v>124</v>
      </c>
      <c r="D50" s="28" t="s">
        <v>68</v>
      </c>
      <c r="E50" s="212"/>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row>
    <row r="51" spans="1:104" ht="21" customHeight="1" x14ac:dyDescent="0.3">
      <c r="A51" s="66"/>
      <c r="B51" s="66" t="s">
        <v>127</v>
      </c>
      <c r="E51" s="71"/>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row>
    <row r="52" spans="1:104" ht="40.15" customHeight="1" x14ac:dyDescent="0.2">
      <c r="A52" s="234"/>
      <c r="B52" s="222" t="s">
        <v>278</v>
      </c>
      <c r="C52" s="15" t="s">
        <v>555</v>
      </c>
      <c r="D52" s="15" t="s">
        <v>243</v>
      </c>
      <c r="E52" s="210" t="s">
        <v>100</v>
      </c>
      <c r="F52" s="211" t="s">
        <v>100</v>
      </c>
      <c r="G52" s="211" t="s">
        <v>100</v>
      </c>
      <c r="H52" s="211" t="s">
        <v>100</v>
      </c>
      <c r="I52" s="211" t="s">
        <v>100</v>
      </c>
      <c r="J52" s="211" t="s">
        <v>100</v>
      </c>
      <c r="K52" s="211" t="s">
        <v>100</v>
      </c>
      <c r="L52" s="211" t="s">
        <v>100</v>
      </c>
      <c r="M52" s="211" t="s">
        <v>100</v>
      </c>
      <c r="N52" s="211" t="s">
        <v>100</v>
      </c>
      <c r="O52" s="211" t="s">
        <v>100</v>
      </c>
      <c r="P52" s="211" t="s">
        <v>100</v>
      </c>
      <c r="Q52" s="211" t="s">
        <v>100</v>
      </c>
      <c r="R52" s="211" t="s">
        <v>100</v>
      </c>
      <c r="S52" s="211" t="s">
        <v>100</v>
      </c>
      <c r="T52" s="211" t="s">
        <v>100</v>
      </c>
      <c r="U52" s="211" t="s">
        <v>100</v>
      </c>
      <c r="V52" s="211" t="s">
        <v>100</v>
      </c>
      <c r="W52" s="211" t="s">
        <v>100</v>
      </c>
      <c r="X52" s="211" t="s">
        <v>100</v>
      </c>
      <c r="Y52" s="211" t="s">
        <v>100</v>
      </c>
      <c r="Z52" s="211" t="s">
        <v>100</v>
      </c>
      <c r="AA52" s="211" t="s">
        <v>100</v>
      </c>
      <c r="AB52" s="211" t="s">
        <v>100</v>
      </c>
      <c r="AC52" s="211" t="s">
        <v>100</v>
      </c>
      <c r="AD52" s="211" t="s">
        <v>100</v>
      </c>
      <c r="AE52" s="211" t="s">
        <v>100</v>
      </c>
      <c r="AF52" s="211" t="s">
        <v>100</v>
      </c>
      <c r="AG52" s="211" t="s">
        <v>100</v>
      </c>
      <c r="AH52" s="211" t="s">
        <v>100</v>
      </c>
      <c r="AI52" s="211" t="s">
        <v>100</v>
      </c>
      <c r="AJ52" s="211" t="s">
        <v>100</v>
      </c>
      <c r="AK52" s="211" t="s">
        <v>100</v>
      </c>
      <c r="AL52" s="211" t="s">
        <v>100</v>
      </c>
      <c r="AM52" s="211" t="s">
        <v>100</v>
      </c>
      <c r="AN52" s="211" t="s">
        <v>100</v>
      </c>
      <c r="AO52" s="211" t="s">
        <v>100</v>
      </c>
      <c r="AP52" s="211" t="s">
        <v>100</v>
      </c>
      <c r="AQ52" s="211" t="s">
        <v>100</v>
      </c>
      <c r="AR52" s="211" t="s">
        <v>100</v>
      </c>
      <c r="AS52" s="211" t="s">
        <v>100</v>
      </c>
      <c r="AT52" s="211" t="s">
        <v>100</v>
      </c>
      <c r="AU52" s="211" t="s">
        <v>100</v>
      </c>
      <c r="AV52" s="211" t="s">
        <v>100</v>
      </c>
      <c r="AW52" s="211" t="s">
        <v>100</v>
      </c>
      <c r="AX52" s="211" t="s">
        <v>100</v>
      </c>
      <c r="AY52" s="211" t="s">
        <v>100</v>
      </c>
      <c r="AZ52" s="211" t="s">
        <v>100</v>
      </c>
      <c r="BA52" s="211" t="s">
        <v>100</v>
      </c>
      <c r="BB52" s="211" t="s">
        <v>100</v>
      </c>
      <c r="BC52" s="211" t="s">
        <v>100</v>
      </c>
      <c r="BD52" s="211" t="s">
        <v>100</v>
      </c>
      <c r="BE52" s="211" t="s">
        <v>100</v>
      </c>
      <c r="BF52" s="211" t="s">
        <v>100</v>
      </c>
      <c r="BG52" s="211" t="s">
        <v>100</v>
      </c>
      <c r="BH52" s="211" t="s">
        <v>100</v>
      </c>
      <c r="BI52" s="211" t="s">
        <v>100</v>
      </c>
      <c r="BJ52" s="211" t="s">
        <v>100</v>
      </c>
      <c r="BK52" s="211" t="s">
        <v>100</v>
      </c>
      <c r="BL52" s="211" t="s">
        <v>100</v>
      </c>
      <c r="BM52" s="211" t="s">
        <v>100</v>
      </c>
      <c r="BN52" s="211" t="s">
        <v>100</v>
      </c>
      <c r="BO52" s="211" t="s">
        <v>100</v>
      </c>
      <c r="BP52" s="211" t="s">
        <v>100</v>
      </c>
      <c r="BQ52" s="211" t="s">
        <v>100</v>
      </c>
      <c r="BR52" s="211" t="s">
        <v>100</v>
      </c>
      <c r="BS52" s="211" t="s">
        <v>100</v>
      </c>
      <c r="BT52" s="211" t="s">
        <v>100</v>
      </c>
      <c r="BU52" s="211" t="s">
        <v>100</v>
      </c>
      <c r="BV52" s="211" t="s">
        <v>100</v>
      </c>
      <c r="BW52" s="211" t="s">
        <v>100</v>
      </c>
      <c r="BX52" s="211" t="s">
        <v>100</v>
      </c>
      <c r="BY52" s="211" t="s">
        <v>100</v>
      </c>
      <c r="BZ52" s="211" t="s">
        <v>100</v>
      </c>
      <c r="CA52" s="211" t="s">
        <v>100</v>
      </c>
      <c r="CB52" s="211" t="s">
        <v>100</v>
      </c>
      <c r="CC52" s="211" t="s">
        <v>100</v>
      </c>
      <c r="CD52" s="211" t="s">
        <v>100</v>
      </c>
      <c r="CE52" s="211" t="s">
        <v>100</v>
      </c>
      <c r="CF52" s="211" t="s">
        <v>100</v>
      </c>
      <c r="CG52" s="211" t="s">
        <v>100</v>
      </c>
      <c r="CH52" s="211" t="s">
        <v>100</v>
      </c>
      <c r="CI52" s="211" t="s">
        <v>100</v>
      </c>
      <c r="CJ52" s="211" t="s">
        <v>100</v>
      </c>
      <c r="CK52" s="211" t="s">
        <v>100</v>
      </c>
      <c r="CL52" s="211" t="s">
        <v>100</v>
      </c>
      <c r="CM52" s="211" t="s">
        <v>100</v>
      </c>
      <c r="CN52" s="211" t="s">
        <v>100</v>
      </c>
      <c r="CO52" s="211" t="s">
        <v>100</v>
      </c>
      <c r="CP52" s="211" t="s">
        <v>100</v>
      </c>
      <c r="CQ52" s="211" t="s">
        <v>100</v>
      </c>
      <c r="CR52" s="211" t="s">
        <v>100</v>
      </c>
      <c r="CS52" s="211" t="s">
        <v>100</v>
      </c>
      <c r="CT52" s="211" t="s">
        <v>100</v>
      </c>
      <c r="CU52" s="211" t="s">
        <v>100</v>
      </c>
      <c r="CV52" s="211" t="s">
        <v>100</v>
      </c>
      <c r="CW52" s="211" t="s">
        <v>100</v>
      </c>
      <c r="CX52" s="211" t="s">
        <v>100</v>
      </c>
      <c r="CY52" s="211" t="s">
        <v>100</v>
      </c>
      <c r="CZ52" s="211" t="s">
        <v>100</v>
      </c>
    </row>
    <row r="53" spans="1:104" x14ac:dyDescent="0.2">
      <c r="A53" s="16" t="s">
        <v>608</v>
      </c>
      <c r="B53" s="9" t="s">
        <v>180</v>
      </c>
      <c r="C53" s="15" t="s">
        <v>253</v>
      </c>
      <c r="D53" s="15" t="s">
        <v>2</v>
      </c>
      <c r="E53" s="86" t="s">
        <v>178</v>
      </c>
      <c r="F53" s="63" t="s">
        <v>178</v>
      </c>
      <c r="G53" s="63" t="s">
        <v>178</v>
      </c>
      <c r="H53" s="63" t="s">
        <v>178</v>
      </c>
      <c r="I53" s="63" t="s">
        <v>178</v>
      </c>
      <c r="J53" s="63" t="s">
        <v>178</v>
      </c>
      <c r="K53" s="63" t="s">
        <v>178</v>
      </c>
      <c r="L53" s="63" t="s">
        <v>178</v>
      </c>
      <c r="M53" s="63" t="s">
        <v>178</v>
      </c>
      <c r="N53" s="63" t="s">
        <v>178</v>
      </c>
      <c r="O53" s="63" t="s">
        <v>178</v>
      </c>
      <c r="P53" s="63" t="s">
        <v>178</v>
      </c>
      <c r="Q53" s="63" t="s">
        <v>178</v>
      </c>
      <c r="R53" s="63" t="s">
        <v>178</v>
      </c>
      <c r="S53" s="63" t="s">
        <v>178</v>
      </c>
      <c r="T53" s="63" t="s">
        <v>178</v>
      </c>
      <c r="U53" s="63" t="s">
        <v>178</v>
      </c>
      <c r="V53" s="63" t="s">
        <v>178</v>
      </c>
      <c r="W53" s="63" t="s">
        <v>178</v>
      </c>
      <c r="X53" s="63" t="s">
        <v>178</v>
      </c>
      <c r="Y53" s="63" t="s">
        <v>178</v>
      </c>
      <c r="Z53" s="63" t="s">
        <v>178</v>
      </c>
      <c r="AA53" s="63" t="s">
        <v>178</v>
      </c>
      <c r="AB53" s="63" t="s">
        <v>178</v>
      </c>
      <c r="AC53" s="63" t="s">
        <v>178</v>
      </c>
      <c r="AD53" s="63" t="s">
        <v>178</v>
      </c>
      <c r="AE53" s="63" t="s">
        <v>178</v>
      </c>
      <c r="AF53" s="63" t="s">
        <v>178</v>
      </c>
      <c r="AG53" s="63" t="s">
        <v>178</v>
      </c>
      <c r="AH53" s="63" t="s">
        <v>178</v>
      </c>
      <c r="AI53" s="63" t="s">
        <v>178</v>
      </c>
      <c r="AJ53" s="63" t="s">
        <v>178</v>
      </c>
      <c r="AK53" s="63" t="s">
        <v>178</v>
      </c>
      <c r="AL53" s="63" t="s">
        <v>178</v>
      </c>
      <c r="AM53" s="63" t="s">
        <v>178</v>
      </c>
      <c r="AN53" s="63" t="s">
        <v>178</v>
      </c>
      <c r="AO53" s="63" t="s">
        <v>178</v>
      </c>
      <c r="AP53" s="63" t="s">
        <v>178</v>
      </c>
      <c r="AQ53" s="63" t="s">
        <v>178</v>
      </c>
      <c r="AR53" s="63" t="s">
        <v>178</v>
      </c>
      <c r="AS53" s="63" t="s">
        <v>178</v>
      </c>
      <c r="AT53" s="63" t="s">
        <v>178</v>
      </c>
      <c r="AU53" s="63" t="s">
        <v>178</v>
      </c>
      <c r="AV53" s="63" t="s">
        <v>178</v>
      </c>
      <c r="AW53" s="63" t="s">
        <v>178</v>
      </c>
      <c r="AX53" s="63" t="s">
        <v>178</v>
      </c>
      <c r="AY53" s="63" t="s">
        <v>178</v>
      </c>
      <c r="AZ53" s="63" t="s">
        <v>178</v>
      </c>
      <c r="BA53" s="63" t="s">
        <v>178</v>
      </c>
      <c r="BB53" s="63" t="s">
        <v>178</v>
      </c>
      <c r="BC53" s="63" t="s">
        <v>178</v>
      </c>
      <c r="BD53" s="63" t="s">
        <v>178</v>
      </c>
      <c r="BE53" s="63" t="s">
        <v>178</v>
      </c>
      <c r="BF53" s="63" t="s">
        <v>178</v>
      </c>
      <c r="BG53" s="63" t="s">
        <v>178</v>
      </c>
      <c r="BH53" s="63" t="s">
        <v>178</v>
      </c>
      <c r="BI53" s="63" t="s">
        <v>178</v>
      </c>
      <c r="BJ53" s="63" t="s">
        <v>178</v>
      </c>
      <c r="BK53" s="63" t="s">
        <v>178</v>
      </c>
      <c r="BL53" s="63" t="s">
        <v>178</v>
      </c>
      <c r="BM53" s="63" t="s">
        <v>178</v>
      </c>
      <c r="BN53" s="63" t="s">
        <v>178</v>
      </c>
      <c r="BO53" s="63" t="s">
        <v>178</v>
      </c>
      <c r="BP53" s="63" t="s">
        <v>178</v>
      </c>
      <c r="BQ53" s="63" t="s">
        <v>178</v>
      </c>
      <c r="BR53" s="63" t="s">
        <v>178</v>
      </c>
      <c r="BS53" s="63" t="s">
        <v>178</v>
      </c>
      <c r="BT53" s="63" t="s">
        <v>178</v>
      </c>
      <c r="BU53" s="63" t="s">
        <v>178</v>
      </c>
      <c r="BV53" s="63" t="s">
        <v>178</v>
      </c>
      <c r="BW53" s="63" t="s">
        <v>178</v>
      </c>
      <c r="BX53" s="63" t="s">
        <v>178</v>
      </c>
      <c r="BY53" s="63" t="s">
        <v>178</v>
      </c>
      <c r="BZ53" s="63" t="s">
        <v>178</v>
      </c>
      <c r="CA53" s="63" t="s">
        <v>178</v>
      </c>
      <c r="CB53" s="63" t="s">
        <v>178</v>
      </c>
      <c r="CC53" s="63" t="s">
        <v>178</v>
      </c>
      <c r="CD53" s="63" t="s">
        <v>178</v>
      </c>
      <c r="CE53" s="63" t="s">
        <v>178</v>
      </c>
      <c r="CF53" s="63" t="s">
        <v>178</v>
      </c>
      <c r="CG53" s="63" t="s">
        <v>178</v>
      </c>
      <c r="CH53" s="63" t="s">
        <v>178</v>
      </c>
      <c r="CI53" s="63" t="s">
        <v>178</v>
      </c>
      <c r="CJ53" s="63" t="s">
        <v>178</v>
      </c>
      <c r="CK53" s="63" t="s">
        <v>178</v>
      </c>
      <c r="CL53" s="63" t="s">
        <v>178</v>
      </c>
      <c r="CM53" s="63" t="s">
        <v>178</v>
      </c>
      <c r="CN53" s="63" t="s">
        <v>178</v>
      </c>
      <c r="CO53" s="63" t="s">
        <v>178</v>
      </c>
      <c r="CP53" s="63" t="s">
        <v>178</v>
      </c>
      <c r="CQ53" s="63" t="s">
        <v>178</v>
      </c>
      <c r="CR53" s="63" t="s">
        <v>178</v>
      </c>
      <c r="CS53" s="63" t="s">
        <v>178</v>
      </c>
      <c r="CT53" s="63" t="s">
        <v>178</v>
      </c>
      <c r="CU53" s="63" t="s">
        <v>178</v>
      </c>
      <c r="CV53" s="63" t="s">
        <v>178</v>
      </c>
      <c r="CW53" s="63" t="s">
        <v>178</v>
      </c>
      <c r="CX53" s="63" t="s">
        <v>178</v>
      </c>
      <c r="CY53" s="63" t="s">
        <v>178</v>
      </c>
      <c r="CZ53" s="63" t="s">
        <v>178</v>
      </c>
    </row>
    <row r="54" spans="1:104" x14ac:dyDescent="0.2">
      <c r="A54" s="16" t="s">
        <v>609</v>
      </c>
      <c r="B54" s="9" t="s">
        <v>181</v>
      </c>
      <c r="C54" s="15" t="s">
        <v>253</v>
      </c>
      <c r="D54" s="15" t="s">
        <v>2</v>
      </c>
      <c r="E54" s="86" t="s">
        <v>178</v>
      </c>
      <c r="F54" s="63" t="s">
        <v>178</v>
      </c>
      <c r="G54" s="63" t="s">
        <v>178</v>
      </c>
      <c r="H54" s="63" t="s">
        <v>178</v>
      </c>
      <c r="I54" s="63" t="s">
        <v>178</v>
      </c>
      <c r="J54" s="63" t="s">
        <v>178</v>
      </c>
      <c r="K54" s="63" t="s">
        <v>178</v>
      </c>
      <c r="L54" s="63" t="s">
        <v>178</v>
      </c>
      <c r="M54" s="63" t="s">
        <v>178</v>
      </c>
      <c r="N54" s="63" t="s">
        <v>178</v>
      </c>
      <c r="O54" s="63" t="s">
        <v>178</v>
      </c>
      <c r="P54" s="63" t="s">
        <v>178</v>
      </c>
      <c r="Q54" s="63" t="s">
        <v>178</v>
      </c>
      <c r="R54" s="63" t="s">
        <v>178</v>
      </c>
      <c r="S54" s="63" t="s">
        <v>178</v>
      </c>
      <c r="T54" s="63" t="s">
        <v>178</v>
      </c>
      <c r="U54" s="63" t="s">
        <v>178</v>
      </c>
      <c r="V54" s="63" t="s">
        <v>178</v>
      </c>
      <c r="W54" s="63" t="s">
        <v>178</v>
      </c>
      <c r="X54" s="63" t="s">
        <v>178</v>
      </c>
      <c r="Y54" s="63" t="s">
        <v>178</v>
      </c>
      <c r="Z54" s="63" t="s">
        <v>178</v>
      </c>
      <c r="AA54" s="63" t="s">
        <v>178</v>
      </c>
      <c r="AB54" s="63" t="s">
        <v>178</v>
      </c>
      <c r="AC54" s="63" t="s">
        <v>178</v>
      </c>
      <c r="AD54" s="63" t="s">
        <v>178</v>
      </c>
      <c r="AE54" s="63" t="s">
        <v>178</v>
      </c>
      <c r="AF54" s="63" t="s">
        <v>178</v>
      </c>
      <c r="AG54" s="63" t="s">
        <v>178</v>
      </c>
      <c r="AH54" s="63" t="s">
        <v>178</v>
      </c>
      <c r="AI54" s="63" t="s">
        <v>178</v>
      </c>
      <c r="AJ54" s="63" t="s">
        <v>178</v>
      </c>
      <c r="AK54" s="63" t="s">
        <v>178</v>
      </c>
      <c r="AL54" s="63" t="s">
        <v>178</v>
      </c>
      <c r="AM54" s="63" t="s">
        <v>178</v>
      </c>
      <c r="AN54" s="63" t="s">
        <v>178</v>
      </c>
      <c r="AO54" s="63" t="s">
        <v>178</v>
      </c>
      <c r="AP54" s="63" t="s">
        <v>178</v>
      </c>
      <c r="AQ54" s="63" t="s">
        <v>178</v>
      </c>
      <c r="AR54" s="63" t="s">
        <v>178</v>
      </c>
      <c r="AS54" s="63" t="s">
        <v>178</v>
      </c>
      <c r="AT54" s="63" t="s">
        <v>178</v>
      </c>
      <c r="AU54" s="63" t="s">
        <v>178</v>
      </c>
      <c r="AV54" s="63" t="s">
        <v>178</v>
      </c>
      <c r="AW54" s="63" t="s">
        <v>178</v>
      </c>
      <c r="AX54" s="63" t="s">
        <v>178</v>
      </c>
      <c r="AY54" s="63" t="s">
        <v>178</v>
      </c>
      <c r="AZ54" s="63" t="s">
        <v>178</v>
      </c>
      <c r="BA54" s="63" t="s">
        <v>178</v>
      </c>
      <c r="BB54" s="63" t="s">
        <v>178</v>
      </c>
      <c r="BC54" s="63" t="s">
        <v>178</v>
      </c>
      <c r="BD54" s="63" t="s">
        <v>178</v>
      </c>
      <c r="BE54" s="63" t="s">
        <v>178</v>
      </c>
      <c r="BF54" s="63" t="s">
        <v>178</v>
      </c>
      <c r="BG54" s="63" t="s">
        <v>178</v>
      </c>
      <c r="BH54" s="63" t="s">
        <v>178</v>
      </c>
      <c r="BI54" s="63" t="s">
        <v>178</v>
      </c>
      <c r="BJ54" s="63" t="s">
        <v>178</v>
      </c>
      <c r="BK54" s="63" t="s">
        <v>178</v>
      </c>
      <c r="BL54" s="63" t="s">
        <v>178</v>
      </c>
      <c r="BM54" s="63" t="s">
        <v>178</v>
      </c>
      <c r="BN54" s="63" t="s">
        <v>178</v>
      </c>
      <c r="BO54" s="63" t="s">
        <v>178</v>
      </c>
      <c r="BP54" s="63" t="s">
        <v>178</v>
      </c>
      <c r="BQ54" s="63" t="s">
        <v>178</v>
      </c>
      <c r="BR54" s="63" t="s">
        <v>178</v>
      </c>
      <c r="BS54" s="63" t="s">
        <v>178</v>
      </c>
      <c r="BT54" s="63" t="s">
        <v>178</v>
      </c>
      <c r="BU54" s="63" t="s">
        <v>178</v>
      </c>
      <c r="BV54" s="63" t="s">
        <v>178</v>
      </c>
      <c r="BW54" s="63" t="s">
        <v>178</v>
      </c>
      <c r="BX54" s="63" t="s">
        <v>178</v>
      </c>
      <c r="BY54" s="63" t="s">
        <v>178</v>
      </c>
      <c r="BZ54" s="63" t="s">
        <v>178</v>
      </c>
      <c r="CA54" s="63" t="s">
        <v>178</v>
      </c>
      <c r="CB54" s="63" t="s">
        <v>178</v>
      </c>
      <c r="CC54" s="63" t="s">
        <v>178</v>
      </c>
      <c r="CD54" s="63" t="s">
        <v>178</v>
      </c>
      <c r="CE54" s="63" t="s">
        <v>178</v>
      </c>
      <c r="CF54" s="63" t="s">
        <v>178</v>
      </c>
      <c r="CG54" s="63" t="s">
        <v>178</v>
      </c>
      <c r="CH54" s="63" t="s">
        <v>178</v>
      </c>
      <c r="CI54" s="63" t="s">
        <v>178</v>
      </c>
      <c r="CJ54" s="63" t="s">
        <v>178</v>
      </c>
      <c r="CK54" s="63" t="s">
        <v>178</v>
      </c>
      <c r="CL54" s="63" t="s">
        <v>178</v>
      </c>
      <c r="CM54" s="63" t="s">
        <v>178</v>
      </c>
      <c r="CN54" s="63" t="s">
        <v>178</v>
      </c>
      <c r="CO54" s="63" t="s">
        <v>178</v>
      </c>
      <c r="CP54" s="63" t="s">
        <v>178</v>
      </c>
      <c r="CQ54" s="63" t="s">
        <v>178</v>
      </c>
      <c r="CR54" s="63" t="s">
        <v>178</v>
      </c>
      <c r="CS54" s="63" t="s">
        <v>178</v>
      </c>
      <c r="CT54" s="63" t="s">
        <v>178</v>
      </c>
      <c r="CU54" s="63" t="s">
        <v>178</v>
      </c>
      <c r="CV54" s="63" t="s">
        <v>178</v>
      </c>
      <c r="CW54" s="63" t="s">
        <v>178</v>
      </c>
      <c r="CX54" s="63" t="s">
        <v>178</v>
      </c>
      <c r="CY54" s="63" t="s">
        <v>178</v>
      </c>
      <c r="CZ54" s="63" t="s">
        <v>178</v>
      </c>
    </row>
    <row r="55" spans="1:104" x14ac:dyDescent="0.2">
      <c r="A55" s="16" t="s">
        <v>610</v>
      </c>
      <c r="B55" s="9" t="s">
        <v>182</v>
      </c>
      <c r="C55" s="15" t="s">
        <v>253</v>
      </c>
      <c r="D55" s="15" t="s">
        <v>2</v>
      </c>
      <c r="E55" s="86" t="s">
        <v>178</v>
      </c>
      <c r="F55" s="63" t="s">
        <v>178</v>
      </c>
      <c r="G55" s="63" t="s">
        <v>178</v>
      </c>
      <c r="H55" s="63" t="s">
        <v>178</v>
      </c>
      <c r="I55" s="63" t="s">
        <v>178</v>
      </c>
      <c r="J55" s="63" t="s">
        <v>178</v>
      </c>
      <c r="K55" s="63" t="s">
        <v>178</v>
      </c>
      <c r="L55" s="63" t="s">
        <v>178</v>
      </c>
      <c r="M55" s="63" t="s">
        <v>178</v>
      </c>
      <c r="N55" s="63" t="s">
        <v>178</v>
      </c>
      <c r="O55" s="63" t="s">
        <v>178</v>
      </c>
      <c r="P55" s="63" t="s">
        <v>178</v>
      </c>
      <c r="Q55" s="63" t="s">
        <v>178</v>
      </c>
      <c r="R55" s="63" t="s">
        <v>178</v>
      </c>
      <c r="S55" s="63" t="s">
        <v>178</v>
      </c>
      <c r="T55" s="63" t="s">
        <v>178</v>
      </c>
      <c r="U55" s="63" t="s">
        <v>178</v>
      </c>
      <c r="V55" s="63" t="s">
        <v>178</v>
      </c>
      <c r="W55" s="63" t="s">
        <v>178</v>
      </c>
      <c r="X55" s="63" t="s">
        <v>178</v>
      </c>
      <c r="Y55" s="63" t="s">
        <v>178</v>
      </c>
      <c r="Z55" s="63" t="s">
        <v>178</v>
      </c>
      <c r="AA55" s="63" t="s">
        <v>178</v>
      </c>
      <c r="AB55" s="63" t="s">
        <v>178</v>
      </c>
      <c r="AC55" s="63" t="s">
        <v>178</v>
      </c>
      <c r="AD55" s="63" t="s">
        <v>178</v>
      </c>
      <c r="AE55" s="63" t="s">
        <v>178</v>
      </c>
      <c r="AF55" s="63" t="s">
        <v>178</v>
      </c>
      <c r="AG55" s="63" t="s">
        <v>178</v>
      </c>
      <c r="AH55" s="63" t="s">
        <v>178</v>
      </c>
      <c r="AI55" s="63" t="s">
        <v>178</v>
      </c>
      <c r="AJ55" s="63" t="s">
        <v>178</v>
      </c>
      <c r="AK55" s="63" t="s">
        <v>178</v>
      </c>
      <c r="AL55" s="63" t="s">
        <v>178</v>
      </c>
      <c r="AM55" s="63" t="s">
        <v>178</v>
      </c>
      <c r="AN55" s="63" t="s">
        <v>178</v>
      </c>
      <c r="AO55" s="63" t="s">
        <v>178</v>
      </c>
      <c r="AP55" s="63" t="s">
        <v>178</v>
      </c>
      <c r="AQ55" s="63" t="s">
        <v>178</v>
      </c>
      <c r="AR55" s="63" t="s">
        <v>178</v>
      </c>
      <c r="AS55" s="63" t="s">
        <v>178</v>
      </c>
      <c r="AT55" s="63" t="s">
        <v>178</v>
      </c>
      <c r="AU55" s="63" t="s">
        <v>178</v>
      </c>
      <c r="AV55" s="63" t="s">
        <v>178</v>
      </c>
      <c r="AW55" s="63" t="s">
        <v>178</v>
      </c>
      <c r="AX55" s="63" t="s">
        <v>178</v>
      </c>
      <c r="AY55" s="63" t="s">
        <v>178</v>
      </c>
      <c r="AZ55" s="63" t="s">
        <v>178</v>
      </c>
      <c r="BA55" s="63" t="s">
        <v>178</v>
      </c>
      <c r="BB55" s="63" t="s">
        <v>178</v>
      </c>
      <c r="BC55" s="63" t="s">
        <v>178</v>
      </c>
      <c r="BD55" s="63" t="s">
        <v>178</v>
      </c>
      <c r="BE55" s="63" t="s">
        <v>178</v>
      </c>
      <c r="BF55" s="63" t="s">
        <v>178</v>
      </c>
      <c r="BG55" s="63" t="s">
        <v>178</v>
      </c>
      <c r="BH55" s="63" t="s">
        <v>178</v>
      </c>
      <c r="BI55" s="63" t="s">
        <v>178</v>
      </c>
      <c r="BJ55" s="63" t="s">
        <v>178</v>
      </c>
      <c r="BK55" s="63" t="s">
        <v>178</v>
      </c>
      <c r="BL55" s="63" t="s">
        <v>178</v>
      </c>
      <c r="BM55" s="63" t="s">
        <v>178</v>
      </c>
      <c r="BN55" s="63" t="s">
        <v>178</v>
      </c>
      <c r="BO55" s="63" t="s">
        <v>178</v>
      </c>
      <c r="BP55" s="63" t="s">
        <v>178</v>
      </c>
      <c r="BQ55" s="63" t="s">
        <v>178</v>
      </c>
      <c r="BR55" s="63" t="s">
        <v>178</v>
      </c>
      <c r="BS55" s="63" t="s">
        <v>178</v>
      </c>
      <c r="BT55" s="63" t="s">
        <v>178</v>
      </c>
      <c r="BU55" s="63" t="s">
        <v>178</v>
      </c>
      <c r="BV55" s="63" t="s">
        <v>178</v>
      </c>
      <c r="BW55" s="63" t="s">
        <v>178</v>
      </c>
      <c r="BX55" s="63" t="s">
        <v>178</v>
      </c>
      <c r="BY55" s="63" t="s">
        <v>178</v>
      </c>
      <c r="BZ55" s="63" t="s">
        <v>178</v>
      </c>
      <c r="CA55" s="63" t="s">
        <v>178</v>
      </c>
      <c r="CB55" s="63" t="s">
        <v>178</v>
      </c>
      <c r="CC55" s="63" t="s">
        <v>178</v>
      </c>
      <c r="CD55" s="63" t="s">
        <v>178</v>
      </c>
      <c r="CE55" s="63" t="s">
        <v>178</v>
      </c>
      <c r="CF55" s="63" t="s">
        <v>178</v>
      </c>
      <c r="CG55" s="63" t="s">
        <v>178</v>
      </c>
      <c r="CH55" s="63" t="s">
        <v>178</v>
      </c>
      <c r="CI55" s="63" t="s">
        <v>178</v>
      </c>
      <c r="CJ55" s="63" t="s">
        <v>178</v>
      </c>
      <c r="CK55" s="63" t="s">
        <v>178</v>
      </c>
      <c r="CL55" s="63" t="s">
        <v>178</v>
      </c>
      <c r="CM55" s="63" t="s">
        <v>178</v>
      </c>
      <c r="CN55" s="63" t="s">
        <v>178</v>
      </c>
      <c r="CO55" s="63" t="s">
        <v>178</v>
      </c>
      <c r="CP55" s="63" t="s">
        <v>178</v>
      </c>
      <c r="CQ55" s="63" t="s">
        <v>178</v>
      </c>
      <c r="CR55" s="63" t="s">
        <v>178</v>
      </c>
      <c r="CS55" s="63" t="s">
        <v>178</v>
      </c>
      <c r="CT55" s="63" t="s">
        <v>178</v>
      </c>
      <c r="CU55" s="63" t="s">
        <v>178</v>
      </c>
      <c r="CV55" s="63" t="s">
        <v>178</v>
      </c>
      <c r="CW55" s="63" t="s">
        <v>178</v>
      </c>
      <c r="CX55" s="63" t="s">
        <v>178</v>
      </c>
      <c r="CY55" s="63" t="s">
        <v>178</v>
      </c>
      <c r="CZ55" s="63" t="s">
        <v>178</v>
      </c>
    </row>
    <row r="56" spans="1:104" x14ac:dyDescent="0.2">
      <c r="A56" s="16" t="s">
        <v>611</v>
      </c>
      <c r="B56" s="9" t="s">
        <v>183</v>
      </c>
      <c r="C56" s="15" t="s">
        <v>253</v>
      </c>
      <c r="D56" s="15" t="s">
        <v>2</v>
      </c>
      <c r="E56" s="86" t="s">
        <v>178</v>
      </c>
      <c r="F56" s="63" t="s">
        <v>178</v>
      </c>
      <c r="G56" s="63" t="s">
        <v>178</v>
      </c>
      <c r="H56" s="63" t="s">
        <v>178</v>
      </c>
      <c r="I56" s="63" t="s">
        <v>178</v>
      </c>
      <c r="J56" s="63" t="s">
        <v>178</v>
      </c>
      <c r="K56" s="63" t="s">
        <v>178</v>
      </c>
      <c r="L56" s="63" t="s">
        <v>178</v>
      </c>
      <c r="M56" s="63" t="s">
        <v>178</v>
      </c>
      <c r="N56" s="63" t="s">
        <v>178</v>
      </c>
      <c r="O56" s="63" t="s">
        <v>178</v>
      </c>
      <c r="P56" s="63" t="s">
        <v>178</v>
      </c>
      <c r="Q56" s="63" t="s">
        <v>178</v>
      </c>
      <c r="R56" s="63" t="s">
        <v>178</v>
      </c>
      <c r="S56" s="63" t="s">
        <v>178</v>
      </c>
      <c r="T56" s="63" t="s">
        <v>178</v>
      </c>
      <c r="U56" s="63" t="s">
        <v>178</v>
      </c>
      <c r="V56" s="63" t="s">
        <v>178</v>
      </c>
      <c r="W56" s="63" t="s">
        <v>178</v>
      </c>
      <c r="X56" s="63" t="s">
        <v>178</v>
      </c>
      <c r="Y56" s="63" t="s">
        <v>178</v>
      </c>
      <c r="Z56" s="63" t="s">
        <v>178</v>
      </c>
      <c r="AA56" s="63" t="s">
        <v>178</v>
      </c>
      <c r="AB56" s="63" t="s">
        <v>178</v>
      </c>
      <c r="AC56" s="63" t="s">
        <v>178</v>
      </c>
      <c r="AD56" s="63" t="s">
        <v>178</v>
      </c>
      <c r="AE56" s="63" t="s">
        <v>178</v>
      </c>
      <c r="AF56" s="63" t="s">
        <v>178</v>
      </c>
      <c r="AG56" s="63" t="s">
        <v>178</v>
      </c>
      <c r="AH56" s="63" t="s">
        <v>178</v>
      </c>
      <c r="AI56" s="63" t="s">
        <v>178</v>
      </c>
      <c r="AJ56" s="63" t="s">
        <v>178</v>
      </c>
      <c r="AK56" s="63" t="s">
        <v>178</v>
      </c>
      <c r="AL56" s="63" t="s">
        <v>178</v>
      </c>
      <c r="AM56" s="63" t="s">
        <v>178</v>
      </c>
      <c r="AN56" s="63" t="s">
        <v>178</v>
      </c>
      <c r="AO56" s="63" t="s">
        <v>178</v>
      </c>
      <c r="AP56" s="63" t="s">
        <v>178</v>
      </c>
      <c r="AQ56" s="63" t="s">
        <v>178</v>
      </c>
      <c r="AR56" s="63" t="s">
        <v>178</v>
      </c>
      <c r="AS56" s="63" t="s">
        <v>178</v>
      </c>
      <c r="AT56" s="63" t="s">
        <v>178</v>
      </c>
      <c r="AU56" s="63" t="s">
        <v>178</v>
      </c>
      <c r="AV56" s="63" t="s">
        <v>178</v>
      </c>
      <c r="AW56" s="63" t="s">
        <v>178</v>
      </c>
      <c r="AX56" s="63" t="s">
        <v>178</v>
      </c>
      <c r="AY56" s="63" t="s">
        <v>178</v>
      </c>
      <c r="AZ56" s="63" t="s">
        <v>178</v>
      </c>
      <c r="BA56" s="63" t="s">
        <v>178</v>
      </c>
      <c r="BB56" s="63" t="s">
        <v>178</v>
      </c>
      <c r="BC56" s="63" t="s">
        <v>178</v>
      </c>
      <c r="BD56" s="63" t="s">
        <v>178</v>
      </c>
      <c r="BE56" s="63" t="s">
        <v>178</v>
      </c>
      <c r="BF56" s="63" t="s">
        <v>178</v>
      </c>
      <c r="BG56" s="63" t="s">
        <v>178</v>
      </c>
      <c r="BH56" s="63" t="s">
        <v>178</v>
      </c>
      <c r="BI56" s="63" t="s">
        <v>178</v>
      </c>
      <c r="BJ56" s="63" t="s">
        <v>178</v>
      </c>
      <c r="BK56" s="63" t="s">
        <v>178</v>
      </c>
      <c r="BL56" s="63" t="s">
        <v>178</v>
      </c>
      <c r="BM56" s="63" t="s">
        <v>178</v>
      </c>
      <c r="BN56" s="63" t="s">
        <v>178</v>
      </c>
      <c r="BO56" s="63" t="s">
        <v>178</v>
      </c>
      <c r="BP56" s="63" t="s">
        <v>178</v>
      </c>
      <c r="BQ56" s="63" t="s">
        <v>178</v>
      </c>
      <c r="BR56" s="63" t="s">
        <v>178</v>
      </c>
      <c r="BS56" s="63" t="s">
        <v>178</v>
      </c>
      <c r="BT56" s="63" t="s">
        <v>178</v>
      </c>
      <c r="BU56" s="63" t="s">
        <v>178</v>
      </c>
      <c r="BV56" s="63" t="s">
        <v>178</v>
      </c>
      <c r="BW56" s="63" t="s">
        <v>178</v>
      </c>
      <c r="BX56" s="63" t="s">
        <v>178</v>
      </c>
      <c r="BY56" s="63" t="s">
        <v>178</v>
      </c>
      <c r="BZ56" s="63" t="s">
        <v>178</v>
      </c>
      <c r="CA56" s="63" t="s">
        <v>178</v>
      </c>
      <c r="CB56" s="63" t="s">
        <v>178</v>
      </c>
      <c r="CC56" s="63" t="s">
        <v>178</v>
      </c>
      <c r="CD56" s="63" t="s">
        <v>178</v>
      </c>
      <c r="CE56" s="63" t="s">
        <v>178</v>
      </c>
      <c r="CF56" s="63" t="s">
        <v>178</v>
      </c>
      <c r="CG56" s="63" t="s">
        <v>178</v>
      </c>
      <c r="CH56" s="63" t="s">
        <v>178</v>
      </c>
      <c r="CI56" s="63" t="s">
        <v>178</v>
      </c>
      <c r="CJ56" s="63" t="s">
        <v>178</v>
      </c>
      <c r="CK56" s="63" t="s">
        <v>178</v>
      </c>
      <c r="CL56" s="63" t="s">
        <v>178</v>
      </c>
      <c r="CM56" s="63" t="s">
        <v>178</v>
      </c>
      <c r="CN56" s="63" t="s">
        <v>178</v>
      </c>
      <c r="CO56" s="63" t="s">
        <v>178</v>
      </c>
      <c r="CP56" s="63" t="s">
        <v>178</v>
      </c>
      <c r="CQ56" s="63" t="s">
        <v>178</v>
      </c>
      <c r="CR56" s="63" t="s">
        <v>178</v>
      </c>
      <c r="CS56" s="63" t="s">
        <v>178</v>
      </c>
      <c r="CT56" s="63" t="s">
        <v>178</v>
      </c>
      <c r="CU56" s="63" t="s">
        <v>178</v>
      </c>
      <c r="CV56" s="63" t="s">
        <v>178</v>
      </c>
      <c r="CW56" s="63" t="s">
        <v>178</v>
      </c>
      <c r="CX56" s="63" t="s">
        <v>178</v>
      </c>
      <c r="CY56" s="63" t="s">
        <v>178</v>
      </c>
      <c r="CZ56" s="63" t="s">
        <v>178</v>
      </c>
    </row>
    <row r="57" spans="1:104" ht="28.5" x14ac:dyDescent="0.2">
      <c r="A57" s="16" t="s">
        <v>612</v>
      </c>
      <c r="B57" s="9" t="s">
        <v>184</v>
      </c>
      <c r="C57" s="15" t="s">
        <v>256</v>
      </c>
      <c r="D57" s="15" t="s">
        <v>2</v>
      </c>
      <c r="E57" s="86"/>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row>
    <row r="58" spans="1:104" ht="28.5" x14ac:dyDescent="0.2">
      <c r="A58" s="16" t="s">
        <v>613</v>
      </c>
      <c r="B58" s="9" t="s">
        <v>185</v>
      </c>
      <c r="C58" s="15" t="s">
        <v>254</v>
      </c>
      <c r="D58" s="15" t="s">
        <v>68</v>
      </c>
      <c r="E58" s="91"/>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row>
    <row r="59" spans="1:104" ht="40.15" customHeight="1" x14ac:dyDescent="0.2">
      <c r="A59" s="222"/>
      <c r="B59" s="222" t="s">
        <v>277</v>
      </c>
      <c r="C59" s="15" t="s">
        <v>280</v>
      </c>
      <c r="D59" s="15" t="s">
        <v>243</v>
      </c>
      <c r="E59" s="210" t="s">
        <v>100</v>
      </c>
      <c r="F59" s="211" t="s">
        <v>100</v>
      </c>
      <c r="G59" s="211" t="s">
        <v>100</v>
      </c>
      <c r="H59" s="211" t="s">
        <v>100</v>
      </c>
      <c r="I59" s="211" t="s">
        <v>100</v>
      </c>
      <c r="J59" s="211" t="s">
        <v>100</v>
      </c>
      <c r="K59" s="211" t="s">
        <v>100</v>
      </c>
      <c r="L59" s="211" t="s">
        <v>100</v>
      </c>
      <c r="M59" s="211" t="s">
        <v>100</v>
      </c>
      <c r="N59" s="211" t="s">
        <v>100</v>
      </c>
      <c r="O59" s="211" t="s">
        <v>100</v>
      </c>
      <c r="P59" s="211" t="s">
        <v>100</v>
      </c>
      <c r="Q59" s="211" t="s">
        <v>100</v>
      </c>
      <c r="R59" s="211" t="s">
        <v>100</v>
      </c>
      <c r="S59" s="211" t="s">
        <v>100</v>
      </c>
      <c r="T59" s="211" t="s">
        <v>100</v>
      </c>
      <c r="U59" s="211" t="s">
        <v>100</v>
      </c>
      <c r="V59" s="211" t="s">
        <v>100</v>
      </c>
      <c r="W59" s="211" t="s">
        <v>100</v>
      </c>
      <c r="X59" s="211" t="s">
        <v>100</v>
      </c>
      <c r="Y59" s="211" t="s">
        <v>100</v>
      </c>
      <c r="Z59" s="211" t="s">
        <v>100</v>
      </c>
      <c r="AA59" s="211" t="s">
        <v>100</v>
      </c>
      <c r="AB59" s="211" t="s">
        <v>100</v>
      </c>
      <c r="AC59" s="211" t="s">
        <v>100</v>
      </c>
      <c r="AD59" s="211" t="s">
        <v>100</v>
      </c>
      <c r="AE59" s="211" t="s">
        <v>100</v>
      </c>
      <c r="AF59" s="211" t="s">
        <v>100</v>
      </c>
      <c r="AG59" s="211" t="s">
        <v>100</v>
      </c>
      <c r="AH59" s="211" t="s">
        <v>100</v>
      </c>
      <c r="AI59" s="211" t="s">
        <v>100</v>
      </c>
      <c r="AJ59" s="211" t="s">
        <v>100</v>
      </c>
      <c r="AK59" s="211" t="s">
        <v>100</v>
      </c>
      <c r="AL59" s="211" t="s">
        <v>100</v>
      </c>
      <c r="AM59" s="211" t="s">
        <v>100</v>
      </c>
      <c r="AN59" s="211" t="s">
        <v>100</v>
      </c>
      <c r="AO59" s="211" t="s">
        <v>100</v>
      </c>
      <c r="AP59" s="211" t="s">
        <v>100</v>
      </c>
      <c r="AQ59" s="211" t="s">
        <v>100</v>
      </c>
      <c r="AR59" s="211" t="s">
        <v>100</v>
      </c>
      <c r="AS59" s="211" t="s">
        <v>100</v>
      </c>
      <c r="AT59" s="211" t="s">
        <v>100</v>
      </c>
      <c r="AU59" s="211" t="s">
        <v>100</v>
      </c>
      <c r="AV59" s="211" t="s">
        <v>100</v>
      </c>
      <c r="AW59" s="211" t="s">
        <v>100</v>
      </c>
      <c r="AX59" s="211" t="s">
        <v>100</v>
      </c>
      <c r="AY59" s="211" t="s">
        <v>100</v>
      </c>
      <c r="AZ59" s="211" t="s">
        <v>100</v>
      </c>
      <c r="BA59" s="211" t="s">
        <v>100</v>
      </c>
      <c r="BB59" s="211" t="s">
        <v>100</v>
      </c>
      <c r="BC59" s="211" t="s">
        <v>100</v>
      </c>
      <c r="BD59" s="211" t="s">
        <v>100</v>
      </c>
      <c r="BE59" s="211" t="s">
        <v>100</v>
      </c>
      <c r="BF59" s="211" t="s">
        <v>100</v>
      </c>
      <c r="BG59" s="211" t="s">
        <v>100</v>
      </c>
      <c r="BH59" s="211" t="s">
        <v>100</v>
      </c>
      <c r="BI59" s="211" t="s">
        <v>100</v>
      </c>
      <c r="BJ59" s="211" t="s">
        <v>100</v>
      </c>
      <c r="BK59" s="211" t="s">
        <v>100</v>
      </c>
      <c r="BL59" s="211" t="s">
        <v>100</v>
      </c>
      <c r="BM59" s="211" t="s">
        <v>100</v>
      </c>
      <c r="BN59" s="211" t="s">
        <v>100</v>
      </c>
      <c r="BO59" s="211" t="s">
        <v>100</v>
      </c>
      <c r="BP59" s="211" t="s">
        <v>100</v>
      </c>
      <c r="BQ59" s="211" t="s">
        <v>100</v>
      </c>
      <c r="BR59" s="211" t="s">
        <v>100</v>
      </c>
      <c r="BS59" s="211" t="s">
        <v>100</v>
      </c>
      <c r="BT59" s="211" t="s">
        <v>100</v>
      </c>
      <c r="BU59" s="211" t="s">
        <v>100</v>
      </c>
      <c r="BV59" s="211" t="s">
        <v>100</v>
      </c>
      <c r="BW59" s="211" t="s">
        <v>100</v>
      </c>
      <c r="BX59" s="211" t="s">
        <v>100</v>
      </c>
      <c r="BY59" s="211" t="s">
        <v>100</v>
      </c>
      <c r="BZ59" s="211" t="s">
        <v>100</v>
      </c>
      <c r="CA59" s="211" t="s">
        <v>100</v>
      </c>
      <c r="CB59" s="211" t="s">
        <v>100</v>
      </c>
      <c r="CC59" s="211" t="s">
        <v>100</v>
      </c>
      <c r="CD59" s="211" t="s">
        <v>100</v>
      </c>
      <c r="CE59" s="211" t="s">
        <v>100</v>
      </c>
      <c r="CF59" s="211" t="s">
        <v>100</v>
      </c>
      <c r="CG59" s="211" t="s">
        <v>100</v>
      </c>
      <c r="CH59" s="211" t="s">
        <v>100</v>
      </c>
      <c r="CI59" s="211" t="s">
        <v>100</v>
      </c>
      <c r="CJ59" s="211" t="s">
        <v>100</v>
      </c>
      <c r="CK59" s="211" t="s">
        <v>100</v>
      </c>
      <c r="CL59" s="211" t="s">
        <v>100</v>
      </c>
      <c r="CM59" s="211" t="s">
        <v>100</v>
      </c>
      <c r="CN59" s="211" t="s">
        <v>100</v>
      </c>
      <c r="CO59" s="211" t="s">
        <v>100</v>
      </c>
      <c r="CP59" s="211" t="s">
        <v>100</v>
      </c>
      <c r="CQ59" s="211" t="s">
        <v>100</v>
      </c>
      <c r="CR59" s="211" t="s">
        <v>100</v>
      </c>
      <c r="CS59" s="211" t="s">
        <v>100</v>
      </c>
      <c r="CT59" s="211" t="s">
        <v>100</v>
      </c>
      <c r="CU59" s="211" t="s">
        <v>100</v>
      </c>
      <c r="CV59" s="211" t="s">
        <v>100</v>
      </c>
      <c r="CW59" s="211" t="s">
        <v>100</v>
      </c>
      <c r="CX59" s="211" t="s">
        <v>100</v>
      </c>
      <c r="CY59" s="211" t="s">
        <v>100</v>
      </c>
      <c r="CZ59" s="211" t="s">
        <v>100</v>
      </c>
    </row>
    <row r="60" spans="1:104" x14ac:dyDescent="0.2">
      <c r="A60" s="16" t="s">
        <v>635</v>
      </c>
      <c r="B60" s="9" t="s">
        <v>180</v>
      </c>
      <c r="C60" s="15" t="s">
        <v>253</v>
      </c>
      <c r="D60" s="15" t="s">
        <v>2</v>
      </c>
      <c r="E60" s="86" t="s">
        <v>178</v>
      </c>
      <c r="F60" s="63" t="s">
        <v>178</v>
      </c>
      <c r="G60" s="63" t="s">
        <v>178</v>
      </c>
      <c r="H60" s="63" t="s">
        <v>178</v>
      </c>
      <c r="I60" s="63" t="s">
        <v>178</v>
      </c>
      <c r="J60" s="63" t="s">
        <v>178</v>
      </c>
      <c r="K60" s="63" t="s">
        <v>178</v>
      </c>
      <c r="L60" s="63" t="s">
        <v>178</v>
      </c>
      <c r="M60" s="63" t="s">
        <v>178</v>
      </c>
      <c r="N60" s="63" t="s">
        <v>178</v>
      </c>
      <c r="O60" s="63" t="s">
        <v>178</v>
      </c>
      <c r="P60" s="63" t="s">
        <v>178</v>
      </c>
      <c r="Q60" s="63" t="s">
        <v>178</v>
      </c>
      <c r="R60" s="63" t="s">
        <v>178</v>
      </c>
      <c r="S60" s="63" t="s">
        <v>178</v>
      </c>
      <c r="T60" s="63" t="s">
        <v>178</v>
      </c>
      <c r="U60" s="63" t="s">
        <v>178</v>
      </c>
      <c r="V60" s="63" t="s">
        <v>178</v>
      </c>
      <c r="W60" s="63" t="s">
        <v>178</v>
      </c>
      <c r="X60" s="63" t="s">
        <v>178</v>
      </c>
      <c r="Y60" s="63" t="s">
        <v>178</v>
      </c>
      <c r="Z60" s="63" t="s">
        <v>178</v>
      </c>
      <c r="AA60" s="63" t="s">
        <v>178</v>
      </c>
      <c r="AB60" s="63" t="s">
        <v>178</v>
      </c>
      <c r="AC60" s="63" t="s">
        <v>178</v>
      </c>
      <c r="AD60" s="63" t="s">
        <v>178</v>
      </c>
      <c r="AE60" s="63" t="s">
        <v>178</v>
      </c>
      <c r="AF60" s="63" t="s">
        <v>178</v>
      </c>
      <c r="AG60" s="63" t="s">
        <v>178</v>
      </c>
      <c r="AH60" s="63" t="s">
        <v>178</v>
      </c>
      <c r="AI60" s="63" t="s">
        <v>178</v>
      </c>
      <c r="AJ60" s="63" t="s">
        <v>178</v>
      </c>
      <c r="AK60" s="63" t="s">
        <v>178</v>
      </c>
      <c r="AL60" s="63" t="s">
        <v>178</v>
      </c>
      <c r="AM60" s="63" t="s">
        <v>178</v>
      </c>
      <c r="AN60" s="63" t="s">
        <v>178</v>
      </c>
      <c r="AO60" s="63" t="s">
        <v>178</v>
      </c>
      <c r="AP60" s="63" t="s">
        <v>178</v>
      </c>
      <c r="AQ60" s="63" t="s">
        <v>178</v>
      </c>
      <c r="AR60" s="63" t="s">
        <v>178</v>
      </c>
      <c r="AS60" s="63" t="s">
        <v>178</v>
      </c>
      <c r="AT60" s="63" t="s">
        <v>178</v>
      </c>
      <c r="AU60" s="63" t="s">
        <v>178</v>
      </c>
      <c r="AV60" s="63" t="s">
        <v>178</v>
      </c>
      <c r="AW60" s="63" t="s">
        <v>178</v>
      </c>
      <c r="AX60" s="63" t="s">
        <v>178</v>
      </c>
      <c r="AY60" s="63" t="s">
        <v>178</v>
      </c>
      <c r="AZ60" s="63" t="s">
        <v>178</v>
      </c>
      <c r="BA60" s="63" t="s">
        <v>178</v>
      </c>
      <c r="BB60" s="63" t="s">
        <v>178</v>
      </c>
      <c r="BC60" s="63" t="s">
        <v>178</v>
      </c>
      <c r="BD60" s="63" t="s">
        <v>178</v>
      </c>
      <c r="BE60" s="63" t="s">
        <v>178</v>
      </c>
      <c r="BF60" s="63" t="s">
        <v>178</v>
      </c>
      <c r="BG60" s="63" t="s">
        <v>178</v>
      </c>
      <c r="BH60" s="63" t="s">
        <v>178</v>
      </c>
      <c r="BI60" s="63" t="s">
        <v>178</v>
      </c>
      <c r="BJ60" s="63" t="s">
        <v>178</v>
      </c>
      <c r="BK60" s="63" t="s">
        <v>178</v>
      </c>
      <c r="BL60" s="63" t="s">
        <v>178</v>
      </c>
      <c r="BM60" s="63" t="s">
        <v>178</v>
      </c>
      <c r="BN60" s="63" t="s">
        <v>178</v>
      </c>
      <c r="BO60" s="63" t="s">
        <v>178</v>
      </c>
      <c r="BP60" s="63" t="s">
        <v>178</v>
      </c>
      <c r="BQ60" s="63" t="s">
        <v>178</v>
      </c>
      <c r="BR60" s="63" t="s">
        <v>178</v>
      </c>
      <c r="BS60" s="63" t="s">
        <v>178</v>
      </c>
      <c r="BT60" s="63" t="s">
        <v>178</v>
      </c>
      <c r="BU60" s="63" t="s">
        <v>178</v>
      </c>
      <c r="BV60" s="63" t="s">
        <v>178</v>
      </c>
      <c r="BW60" s="63" t="s">
        <v>178</v>
      </c>
      <c r="BX60" s="63" t="s">
        <v>178</v>
      </c>
      <c r="BY60" s="63" t="s">
        <v>178</v>
      </c>
      <c r="BZ60" s="63" t="s">
        <v>178</v>
      </c>
      <c r="CA60" s="63" t="s">
        <v>178</v>
      </c>
      <c r="CB60" s="63" t="s">
        <v>178</v>
      </c>
      <c r="CC60" s="63" t="s">
        <v>178</v>
      </c>
      <c r="CD60" s="63" t="s">
        <v>178</v>
      </c>
      <c r="CE60" s="63" t="s">
        <v>178</v>
      </c>
      <c r="CF60" s="63" t="s">
        <v>178</v>
      </c>
      <c r="CG60" s="63" t="s">
        <v>178</v>
      </c>
      <c r="CH60" s="63" t="s">
        <v>178</v>
      </c>
      <c r="CI60" s="63" t="s">
        <v>178</v>
      </c>
      <c r="CJ60" s="63" t="s">
        <v>178</v>
      </c>
      <c r="CK60" s="63" t="s">
        <v>178</v>
      </c>
      <c r="CL60" s="63" t="s">
        <v>178</v>
      </c>
      <c r="CM60" s="63" t="s">
        <v>178</v>
      </c>
      <c r="CN60" s="63" t="s">
        <v>178</v>
      </c>
      <c r="CO60" s="63" t="s">
        <v>178</v>
      </c>
      <c r="CP60" s="63" t="s">
        <v>178</v>
      </c>
      <c r="CQ60" s="63" t="s">
        <v>178</v>
      </c>
      <c r="CR60" s="63" t="s">
        <v>178</v>
      </c>
      <c r="CS60" s="63" t="s">
        <v>178</v>
      </c>
      <c r="CT60" s="63" t="s">
        <v>178</v>
      </c>
      <c r="CU60" s="63" t="s">
        <v>178</v>
      </c>
      <c r="CV60" s="63" t="s">
        <v>178</v>
      </c>
      <c r="CW60" s="63" t="s">
        <v>178</v>
      </c>
      <c r="CX60" s="63" t="s">
        <v>178</v>
      </c>
      <c r="CY60" s="63" t="s">
        <v>178</v>
      </c>
      <c r="CZ60" s="63" t="s">
        <v>178</v>
      </c>
    </row>
    <row r="61" spans="1:104" x14ac:dyDescent="0.2">
      <c r="A61" s="16" t="s">
        <v>634</v>
      </c>
      <c r="B61" s="9" t="s">
        <v>181</v>
      </c>
      <c r="C61" s="15" t="s">
        <v>253</v>
      </c>
      <c r="D61" s="15" t="s">
        <v>2</v>
      </c>
      <c r="E61" s="86" t="s">
        <v>178</v>
      </c>
      <c r="F61" s="63" t="s">
        <v>178</v>
      </c>
      <c r="G61" s="63" t="s">
        <v>178</v>
      </c>
      <c r="H61" s="63" t="s">
        <v>178</v>
      </c>
      <c r="I61" s="63" t="s">
        <v>178</v>
      </c>
      <c r="J61" s="63" t="s">
        <v>178</v>
      </c>
      <c r="K61" s="63" t="s">
        <v>178</v>
      </c>
      <c r="L61" s="63" t="s">
        <v>178</v>
      </c>
      <c r="M61" s="63" t="s">
        <v>178</v>
      </c>
      <c r="N61" s="63" t="s">
        <v>178</v>
      </c>
      <c r="O61" s="63" t="s">
        <v>178</v>
      </c>
      <c r="P61" s="63" t="s">
        <v>178</v>
      </c>
      <c r="Q61" s="63" t="s">
        <v>178</v>
      </c>
      <c r="R61" s="63" t="s">
        <v>178</v>
      </c>
      <c r="S61" s="63" t="s">
        <v>178</v>
      </c>
      <c r="T61" s="63" t="s">
        <v>178</v>
      </c>
      <c r="U61" s="63" t="s">
        <v>178</v>
      </c>
      <c r="V61" s="63" t="s">
        <v>178</v>
      </c>
      <c r="W61" s="63" t="s">
        <v>178</v>
      </c>
      <c r="X61" s="63" t="s">
        <v>178</v>
      </c>
      <c r="Y61" s="63" t="s">
        <v>178</v>
      </c>
      <c r="Z61" s="63" t="s">
        <v>178</v>
      </c>
      <c r="AA61" s="63" t="s">
        <v>178</v>
      </c>
      <c r="AB61" s="63" t="s">
        <v>178</v>
      </c>
      <c r="AC61" s="63" t="s">
        <v>178</v>
      </c>
      <c r="AD61" s="63" t="s">
        <v>178</v>
      </c>
      <c r="AE61" s="63" t="s">
        <v>178</v>
      </c>
      <c r="AF61" s="63" t="s">
        <v>178</v>
      </c>
      <c r="AG61" s="63" t="s">
        <v>178</v>
      </c>
      <c r="AH61" s="63" t="s">
        <v>178</v>
      </c>
      <c r="AI61" s="63" t="s">
        <v>178</v>
      </c>
      <c r="AJ61" s="63" t="s">
        <v>178</v>
      </c>
      <c r="AK61" s="63" t="s">
        <v>178</v>
      </c>
      <c r="AL61" s="63" t="s">
        <v>178</v>
      </c>
      <c r="AM61" s="63" t="s">
        <v>178</v>
      </c>
      <c r="AN61" s="63" t="s">
        <v>178</v>
      </c>
      <c r="AO61" s="63" t="s">
        <v>178</v>
      </c>
      <c r="AP61" s="63" t="s">
        <v>178</v>
      </c>
      <c r="AQ61" s="63" t="s">
        <v>178</v>
      </c>
      <c r="AR61" s="63" t="s">
        <v>178</v>
      </c>
      <c r="AS61" s="63" t="s">
        <v>178</v>
      </c>
      <c r="AT61" s="63" t="s">
        <v>178</v>
      </c>
      <c r="AU61" s="63" t="s">
        <v>178</v>
      </c>
      <c r="AV61" s="63" t="s">
        <v>178</v>
      </c>
      <c r="AW61" s="63" t="s">
        <v>178</v>
      </c>
      <c r="AX61" s="63" t="s">
        <v>178</v>
      </c>
      <c r="AY61" s="63" t="s">
        <v>178</v>
      </c>
      <c r="AZ61" s="63" t="s">
        <v>178</v>
      </c>
      <c r="BA61" s="63" t="s">
        <v>178</v>
      </c>
      <c r="BB61" s="63" t="s">
        <v>178</v>
      </c>
      <c r="BC61" s="63" t="s">
        <v>178</v>
      </c>
      <c r="BD61" s="63" t="s">
        <v>178</v>
      </c>
      <c r="BE61" s="63" t="s">
        <v>178</v>
      </c>
      <c r="BF61" s="63" t="s">
        <v>178</v>
      </c>
      <c r="BG61" s="63" t="s">
        <v>178</v>
      </c>
      <c r="BH61" s="63" t="s">
        <v>178</v>
      </c>
      <c r="BI61" s="63" t="s">
        <v>178</v>
      </c>
      <c r="BJ61" s="63" t="s">
        <v>178</v>
      </c>
      <c r="BK61" s="63" t="s">
        <v>178</v>
      </c>
      <c r="BL61" s="63" t="s">
        <v>178</v>
      </c>
      <c r="BM61" s="63" t="s">
        <v>178</v>
      </c>
      <c r="BN61" s="63" t="s">
        <v>178</v>
      </c>
      <c r="BO61" s="63" t="s">
        <v>178</v>
      </c>
      <c r="BP61" s="63" t="s">
        <v>178</v>
      </c>
      <c r="BQ61" s="63" t="s">
        <v>178</v>
      </c>
      <c r="BR61" s="63" t="s">
        <v>178</v>
      </c>
      <c r="BS61" s="63" t="s">
        <v>178</v>
      </c>
      <c r="BT61" s="63" t="s">
        <v>178</v>
      </c>
      <c r="BU61" s="63" t="s">
        <v>178</v>
      </c>
      <c r="BV61" s="63" t="s">
        <v>178</v>
      </c>
      <c r="BW61" s="63" t="s">
        <v>178</v>
      </c>
      <c r="BX61" s="63" t="s">
        <v>178</v>
      </c>
      <c r="BY61" s="63" t="s">
        <v>178</v>
      </c>
      <c r="BZ61" s="63" t="s">
        <v>178</v>
      </c>
      <c r="CA61" s="63" t="s">
        <v>178</v>
      </c>
      <c r="CB61" s="63" t="s">
        <v>178</v>
      </c>
      <c r="CC61" s="63" t="s">
        <v>178</v>
      </c>
      <c r="CD61" s="63" t="s">
        <v>178</v>
      </c>
      <c r="CE61" s="63" t="s">
        <v>178</v>
      </c>
      <c r="CF61" s="63" t="s">
        <v>178</v>
      </c>
      <c r="CG61" s="63" t="s">
        <v>178</v>
      </c>
      <c r="CH61" s="63" t="s">
        <v>178</v>
      </c>
      <c r="CI61" s="63" t="s">
        <v>178</v>
      </c>
      <c r="CJ61" s="63" t="s">
        <v>178</v>
      </c>
      <c r="CK61" s="63" t="s">
        <v>178</v>
      </c>
      <c r="CL61" s="63" t="s">
        <v>178</v>
      </c>
      <c r="CM61" s="63" t="s">
        <v>178</v>
      </c>
      <c r="CN61" s="63" t="s">
        <v>178</v>
      </c>
      <c r="CO61" s="63" t="s">
        <v>178</v>
      </c>
      <c r="CP61" s="63" t="s">
        <v>178</v>
      </c>
      <c r="CQ61" s="63" t="s">
        <v>178</v>
      </c>
      <c r="CR61" s="63" t="s">
        <v>178</v>
      </c>
      <c r="CS61" s="63" t="s">
        <v>178</v>
      </c>
      <c r="CT61" s="63" t="s">
        <v>178</v>
      </c>
      <c r="CU61" s="63" t="s">
        <v>178</v>
      </c>
      <c r="CV61" s="63" t="s">
        <v>178</v>
      </c>
      <c r="CW61" s="63" t="s">
        <v>178</v>
      </c>
      <c r="CX61" s="63" t="s">
        <v>178</v>
      </c>
      <c r="CY61" s="63" t="s">
        <v>178</v>
      </c>
      <c r="CZ61" s="63" t="s">
        <v>178</v>
      </c>
    </row>
    <row r="62" spans="1:104" x14ac:dyDescent="0.2">
      <c r="A62" s="16" t="s">
        <v>636</v>
      </c>
      <c r="B62" s="9" t="s">
        <v>182</v>
      </c>
      <c r="C62" s="15" t="s">
        <v>253</v>
      </c>
      <c r="D62" s="15" t="s">
        <v>2</v>
      </c>
      <c r="E62" s="86" t="s">
        <v>178</v>
      </c>
      <c r="F62" s="63" t="s">
        <v>178</v>
      </c>
      <c r="G62" s="63" t="s">
        <v>178</v>
      </c>
      <c r="H62" s="63" t="s">
        <v>178</v>
      </c>
      <c r="I62" s="63" t="s">
        <v>178</v>
      </c>
      <c r="J62" s="63" t="s">
        <v>178</v>
      </c>
      <c r="K62" s="63" t="s">
        <v>178</v>
      </c>
      <c r="L62" s="63" t="s">
        <v>178</v>
      </c>
      <c r="M62" s="63" t="s">
        <v>178</v>
      </c>
      <c r="N62" s="63" t="s">
        <v>178</v>
      </c>
      <c r="O62" s="63" t="s">
        <v>178</v>
      </c>
      <c r="P62" s="63" t="s">
        <v>178</v>
      </c>
      <c r="Q62" s="63" t="s">
        <v>178</v>
      </c>
      <c r="R62" s="63" t="s">
        <v>178</v>
      </c>
      <c r="S62" s="63" t="s">
        <v>178</v>
      </c>
      <c r="T62" s="63" t="s">
        <v>178</v>
      </c>
      <c r="U62" s="63" t="s">
        <v>178</v>
      </c>
      <c r="V62" s="63" t="s">
        <v>178</v>
      </c>
      <c r="W62" s="63" t="s">
        <v>178</v>
      </c>
      <c r="X62" s="63" t="s">
        <v>178</v>
      </c>
      <c r="Y62" s="63" t="s">
        <v>178</v>
      </c>
      <c r="Z62" s="63" t="s">
        <v>178</v>
      </c>
      <c r="AA62" s="63" t="s">
        <v>178</v>
      </c>
      <c r="AB62" s="63" t="s">
        <v>178</v>
      </c>
      <c r="AC62" s="63" t="s">
        <v>178</v>
      </c>
      <c r="AD62" s="63" t="s">
        <v>178</v>
      </c>
      <c r="AE62" s="63" t="s">
        <v>178</v>
      </c>
      <c r="AF62" s="63" t="s">
        <v>178</v>
      </c>
      <c r="AG62" s="63" t="s">
        <v>178</v>
      </c>
      <c r="AH62" s="63" t="s">
        <v>178</v>
      </c>
      <c r="AI62" s="63" t="s">
        <v>178</v>
      </c>
      <c r="AJ62" s="63" t="s">
        <v>178</v>
      </c>
      <c r="AK62" s="63" t="s">
        <v>178</v>
      </c>
      <c r="AL62" s="63" t="s">
        <v>178</v>
      </c>
      <c r="AM62" s="63" t="s">
        <v>178</v>
      </c>
      <c r="AN62" s="63" t="s">
        <v>178</v>
      </c>
      <c r="AO62" s="63" t="s">
        <v>178</v>
      </c>
      <c r="AP62" s="63" t="s">
        <v>178</v>
      </c>
      <c r="AQ62" s="63" t="s">
        <v>178</v>
      </c>
      <c r="AR62" s="63" t="s">
        <v>178</v>
      </c>
      <c r="AS62" s="63" t="s">
        <v>178</v>
      </c>
      <c r="AT62" s="63" t="s">
        <v>178</v>
      </c>
      <c r="AU62" s="63" t="s">
        <v>178</v>
      </c>
      <c r="AV62" s="63" t="s">
        <v>178</v>
      </c>
      <c r="AW62" s="63" t="s">
        <v>178</v>
      </c>
      <c r="AX62" s="63" t="s">
        <v>178</v>
      </c>
      <c r="AY62" s="63" t="s">
        <v>178</v>
      </c>
      <c r="AZ62" s="63" t="s">
        <v>178</v>
      </c>
      <c r="BA62" s="63" t="s">
        <v>178</v>
      </c>
      <c r="BB62" s="63" t="s">
        <v>178</v>
      </c>
      <c r="BC62" s="63" t="s">
        <v>178</v>
      </c>
      <c r="BD62" s="63" t="s">
        <v>178</v>
      </c>
      <c r="BE62" s="63" t="s">
        <v>178</v>
      </c>
      <c r="BF62" s="63" t="s">
        <v>178</v>
      </c>
      <c r="BG62" s="63" t="s">
        <v>178</v>
      </c>
      <c r="BH62" s="63" t="s">
        <v>178</v>
      </c>
      <c r="BI62" s="63" t="s">
        <v>178</v>
      </c>
      <c r="BJ62" s="63" t="s">
        <v>178</v>
      </c>
      <c r="BK62" s="63" t="s">
        <v>178</v>
      </c>
      <c r="BL62" s="63" t="s">
        <v>178</v>
      </c>
      <c r="BM62" s="63" t="s">
        <v>178</v>
      </c>
      <c r="BN62" s="63" t="s">
        <v>178</v>
      </c>
      <c r="BO62" s="63" t="s">
        <v>178</v>
      </c>
      <c r="BP62" s="63" t="s">
        <v>178</v>
      </c>
      <c r="BQ62" s="63" t="s">
        <v>178</v>
      </c>
      <c r="BR62" s="63" t="s">
        <v>178</v>
      </c>
      <c r="BS62" s="63" t="s">
        <v>178</v>
      </c>
      <c r="BT62" s="63" t="s">
        <v>178</v>
      </c>
      <c r="BU62" s="63" t="s">
        <v>178</v>
      </c>
      <c r="BV62" s="63" t="s">
        <v>178</v>
      </c>
      <c r="BW62" s="63" t="s">
        <v>178</v>
      </c>
      <c r="BX62" s="63" t="s">
        <v>178</v>
      </c>
      <c r="BY62" s="63" t="s">
        <v>178</v>
      </c>
      <c r="BZ62" s="63" t="s">
        <v>178</v>
      </c>
      <c r="CA62" s="63" t="s">
        <v>178</v>
      </c>
      <c r="CB62" s="63" t="s">
        <v>178</v>
      </c>
      <c r="CC62" s="63" t="s">
        <v>178</v>
      </c>
      <c r="CD62" s="63" t="s">
        <v>178</v>
      </c>
      <c r="CE62" s="63" t="s">
        <v>178</v>
      </c>
      <c r="CF62" s="63" t="s">
        <v>178</v>
      </c>
      <c r="CG62" s="63" t="s">
        <v>178</v>
      </c>
      <c r="CH62" s="63" t="s">
        <v>178</v>
      </c>
      <c r="CI62" s="63" t="s">
        <v>178</v>
      </c>
      <c r="CJ62" s="63" t="s">
        <v>178</v>
      </c>
      <c r="CK62" s="63" t="s">
        <v>178</v>
      </c>
      <c r="CL62" s="63" t="s">
        <v>178</v>
      </c>
      <c r="CM62" s="63" t="s">
        <v>178</v>
      </c>
      <c r="CN62" s="63" t="s">
        <v>178</v>
      </c>
      <c r="CO62" s="63" t="s">
        <v>178</v>
      </c>
      <c r="CP62" s="63" t="s">
        <v>178</v>
      </c>
      <c r="CQ62" s="63" t="s">
        <v>178</v>
      </c>
      <c r="CR62" s="63" t="s">
        <v>178</v>
      </c>
      <c r="CS62" s="63" t="s">
        <v>178</v>
      </c>
      <c r="CT62" s="63" t="s">
        <v>178</v>
      </c>
      <c r="CU62" s="63" t="s">
        <v>178</v>
      </c>
      <c r="CV62" s="63" t="s">
        <v>178</v>
      </c>
      <c r="CW62" s="63" t="s">
        <v>178</v>
      </c>
      <c r="CX62" s="63" t="s">
        <v>178</v>
      </c>
      <c r="CY62" s="63" t="s">
        <v>178</v>
      </c>
      <c r="CZ62" s="63" t="s">
        <v>178</v>
      </c>
    </row>
    <row r="63" spans="1:104" x14ac:dyDescent="0.2">
      <c r="A63" s="16" t="s">
        <v>637</v>
      </c>
      <c r="B63" s="9" t="s">
        <v>183</v>
      </c>
      <c r="C63" s="15" t="s">
        <v>253</v>
      </c>
      <c r="D63" s="15" t="s">
        <v>2</v>
      </c>
      <c r="E63" s="86" t="s">
        <v>178</v>
      </c>
      <c r="F63" s="63" t="s">
        <v>178</v>
      </c>
      <c r="G63" s="63" t="s">
        <v>178</v>
      </c>
      <c r="H63" s="63" t="s">
        <v>178</v>
      </c>
      <c r="I63" s="63" t="s">
        <v>178</v>
      </c>
      <c r="J63" s="63" t="s">
        <v>178</v>
      </c>
      <c r="K63" s="63" t="s">
        <v>178</v>
      </c>
      <c r="L63" s="63" t="s">
        <v>178</v>
      </c>
      <c r="M63" s="63" t="s">
        <v>178</v>
      </c>
      <c r="N63" s="63" t="s">
        <v>178</v>
      </c>
      <c r="O63" s="63" t="s">
        <v>178</v>
      </c>
      <c r="P63" s="63" t="s">
        <v>178</v>
      </c>
      <c r="Q63" s="63" t="s">
        <v>178</v>
      </c>
      <c r="R63" s="63" t="s">
        <v>178</v>
      </c>
      <c r="S63" s="63" t="s">
        <v>178</v>
      </c>
      <c r="T63" s="63" t="s">
        <v>178</v>
      </c>
      <c r="U63" s="63" t="s">
        <v>178</v>
      </c>
      <c r="V63" s="63" t="s">
        <v>178</v>
      </c>
      <c r="W63" s="63" t="s">
        <v>178</v>
      </c>
      <c r="X63" s="63" t="s">
        <v>178</v>
      </c>
      <c r="Y63" s="63" t="s">
        <v>178</v>
      </c>
      <c r="Z63" s="63" t="s">
        <v>178</v>
      </c>
      <c r="AA63" s="63" t="s">
        <v>178</v>
      </c>
      <c r="AB63" s="63" t="s">
        <v>178</v>
      </c>
      <c r="AC63" s="63" t="s">
        <v>178</v>
      </c>
      <c r="AD63" s="63" t="s">
        <v>178</v>
      </c>
      <c r="AE63" s="63" t="s">
        <v>178</v>
      </c>
      <c r="AF63" s="63" t="s">
        <v>178</v>
      </c>
      <c r="AG63" s="63" t="s">
        <v>178</v>
      </c>
      <c r="AH63" s="63" t="s">
        <v>178</v>
      </c>
      <c r="AI63" s="63" t="s">
        <v>178</v>
      </c>
      <c r="AJ63" s="63" t="s">
        <v>178</v>
      </c>
      <c r="AK63" s="63" t="s">
        <v>178</v>
      </c>
      <c r="AL63" s="63" t="s">
        <v>178</v>
      </c>
      <c r="AM63" s="63" t="s">
        <v>178</v>
      </c>
      <c r="AN63" s="63" t="s">
        <v>178</v>
      </c>
      <c r="AO63" s="63" t="s">
        <v>178</v>
      </c>
      <c r="AP63" s="63" t="s">
        <v>178</v>
      </c>
      <c r="AQ63" s="63" t="s">
        <v>178</v>
      </c>
      <c r="AR63" s="63" t="s">
        <v>178</v>
      </c>
      <c r="AS63" s="63" t="s">
        <v>178</v>
      </c>
      <c r="AT63" s="63" t="s">
        <v>178</v>
      </c>
      <c r="AU63" s="63" t="s">
        <v>178</v>
      </c>
      <c r="AV63" s="63" t="s">
        <v>178</v>
      </c>
      <c r="AW63" s="63" t="s">
        <v>178</v>
      </c>
      <c r="AX63" s="63" t="s">
        <v>178</v>
      </c>
      <c r="AY63" s="63" t="s">
        <v>178</v>
      </c>
      <c r="AZ63" s="63" t="s">
        <v>178</v>
      </c>
      <c r="BA63" s="63" t="s">
        <v>178</v>
      </c>
      <c r="BB63" s="63" t="s">
        <v>178</v>
      </c>
      <c r="BC63" s="63" t="s">
        <v>178</v>
      </c>
      <c r="BD63" s="63" t="s">
        <v>178</v>
      </c>
      <c r="BE63" s="63" t="s">
        <v>178</v>
      </c>
      <c r="BF63" s="63" t="s">
        <v>178</v>
      </c>
      <c r="BG63" s="63" t="s">
        <v>178</v>
      </c>
      <c r="BH63" s="63" t="s">
        <v>178</v>
      </c>
      <c r="BI63" s="63" t="s">
        <v>178</v>
      </c>
      <c r="BJ63" s="63" t="s">
        <v>178</v>
      </c>
      <c r="BK63" s="63" t="s">
        <v>178</v>
      </c>
      <c r="BL63" s="63" t="s">
        <v>178</v>
      </c>
      <c r="BM63" s="63" t="s">
        <v>178</v>
      </c>
      <c r="BN63" s="63" t="s">
        <v>178</v>
      </c>
      <c r="BO63" s="63" t="s">
        <v>178</v>
      </c>
      <c r="BP63" s="63" t="s">
        <v>178</v>
      </c>
      <c r="BQ63" s="63" t="s">
        <v>178</v>
      </c>
      <c r="BR63" s="63" t="s">
        <v>178</v>
      </c>
      <c r="BS63" s="63" t="s">
        <v>178</v>
      </c>
      <c r="BT63" s="63" t="s">
        <v>178</v>
      </c>
      <c r="BU63" s="63" t="s">
        <v>178</v>
      </c>
      <c r="BV63" s="63" t="s">
        <v>178</v>
      </c>
      <c r="BW63" s="63" t="s">
        <v>178</v>
      </c>
      <c r="BX63" s="63" t="s">
        <v>178</v>
      </c>
      <c r="BY63" s="63" t="s">
        <v>178</v>
      </c>
      <c r="BZ63" s="63" t="s">
        <v>178</v>
      </c>
      <c r="CA63" s="63" t="s">
        <v>178</v>
      </c>
      <c r="CB63" s="63" t="s">
        <v>178</v>
      </c>
      <c r="CC63" s="63" t="s">
        <v>178</v>
      </c>
      <c r="CD63" s="63" t="s">
        <v>178</v>
      </c>
      <c r="CE63" s="63" t="s">
        <v>178</v>
      </c>
      <c r="CF63" s="63" t="s">
        <v>178</v>
      </c>
      <c r="CG63" s="63" t="s">
        <v>178</v>
      </c>
      <c r="CH63" s="63" t="s">
        <v>178</v>
      </c>
      <c r="CI63" s="63" t="s">
        <v>178</v>
      </c>
      <c r="CJ63" s="63" t="s">
        <v>178</v>
      </c>
      <c r="CK63" s="63" t="s">
        <v>178</v>
      </c>
      <c r="CL63" s="63" t="s">
        <v>178</v>
      </c>
      <c r="CM63" s="63" t="s">
        <v>178</v>
      </c>
      <c r="CN63" s="63" t="s">
        <v>178</v>
      </c>
      <c r="CO63" s="63" t="s">
        <v>178</v>
      </c>
      <c r="CP63" s="63" t="s">
        <v>178</v>
      </c>
      <c r="CQ63" s="63" t="s">
        <v>178</v>
      </c>
      <c r="CR63" s="63" t="s">
        <v>178</v>
      </c>
      <c r="CS63" s="63" t="s">
        <v>178</v>
      </c>
      <c r="CT63" s="63" t="s">
        <v>178</v>
      </c>
      <c r="CU63" s="63" t="s">
        <v>178</v>
      </c>
      <c r="CV63" s="63" t="s">
        <v>178</v>
      </c>
      <c r="CW63" s="63" t="s">
        <v>178</v>
      </c>
      <c r="CX63" s="63" t="s">
        <v>178</v>
      </c>
      <c r="CY63" s="63" t="s">
        <v>178</v>
      </c>
      <c r="CZ63" s="63" t="s">
        <v>178</v>
      </c>
    </row>
    <row r="64" spans="1:104" ht="28.5" x14ac:dyDescent="0.2">
      <c r="A64" s="16" t="s">
        <v>638</v>
      </c>
      <c r="B64" s="9" t="s">
        <v>184</v>
      </c>
      <c r="C64" s="15" t="s">
        <v>281</v>
      </c>
      <c r="D64" s="15" t="s">
        <v>2</v>
      </c>
      <c r="E64" s="86"/>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row>
    <row r="65" spans="1:104" ht="28.5" x14ac:dyDescent="0.2">
      <c r="A65" s="16" t="s">
        <v>639</v>
      </c>
      <c r="B65" s="9" t="s">
        <v>185</v>
      </c>
      <c r="C65" s="15" t="s">
        <v>254</v>
      </c>
      <c r="D65" s="15" t="s">
        <v>68</v>
      </c>
      <c r="E65" s="91"/>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row>
    <row r="66" spans="1:104" ht="23.45" customHeight="1" x14ac:dyDescent="0.3">
      <c r="A66" s="66"/>
      <c r="B66" s="66" t="s">
        <v>106</v>
      </c>
      <c r="E66" s="71"/>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row>
    <row r="67" spans="1:104" ht="40.15" customHeight="1" x14ac:dyDescent="0.2">
      <c r="A67" s="222"/>
      <c r="B67" s="222" t="s">
        <v>279</v>
      </c>
      <c r="C67" s="15" t="s">
        <v>556</v>
      </c>
      <c r="D67" s="15" t="s">
        <v>243</v>
      </c>
      <c r="E67" s="210" t="s">
        <v>100</v>
      </c>
      <c r="F67" s="211" t="s">
        <v>100</v>
      </c>
      <c r="G67" s="211" t="s">
        <v>100</v>
      </c>
      <c r="H67" s="211" t="s">
        <v>100</v>
      </c>
      <c r="I67" s="211" t="s">
        <v>100</v>
      </c>
      <c r="J67" s="211" t="s">
        <v>100</v>
      </c>
      <c r="K67" s="211" t="s">
        <v>100</v>
      </c>
      <c r="L67" s="211" t="s">
        <v>100</v>
      </c>
      <c r="M67" s="211" t="s">
        <v>100</v>
      </c>
      <c r="N67" s="211" t="s">
        <v>100</v>
      </c>
      <c r="O67" s="211" t="s">
        <v>100</v>
      </c>
      <c r="P67" s="211" t="s">
        <v>100</v>
      </c>
      <c r="Q67" s="211" t="s">
        <v>100</v>
      </c>
      <c r="R67" s="211" t="s">
        <v>100</v>
      </c>
      <c r="S67" s="211" t="s">
        <v>100</v>
      </c>
      <c r="T67" s="211" t="s">
        <v>100</v>
      </c>
      <c r="U67" s="211" t="s">
        <v>100</v>
      </c>
      <c r="V67" s="211" t="s">
        <v>100</v>
      </c>
      <c r="W67" s="211" t="s">
        <v>100</v>
      </c>
      <c r="X67" s="211" t="s">
        <v>100</v>
      </c>
      <c r="Y67" s="211" t="s">
        <v>100</v>
      </c>
      <c r="Z67" s="211" t="s">
        <v>100</v>
      </c>
      <c r="AA67" s="211" t="s">
        <v>100</v>
      </c>
      <c r="AB67" s="211" t="s">
        <v>100</v>
      </c>
      <c r="AC67" s="211" t="s">
        <v>100</v>
      </c>
      <c r="AD67" s="211" t="s">
        <v>100</v>
      </c>
      <c r="AE67" s="211" t="s">
        <v>100</v>
      </c>
      <c r="AF67" s="211" t="s">
        <v>100</v>
      </c>
      <c r="AG67" s="211" t="s">
        <v>100</v>
      </c>
      <c r="AH67" s="211" t="s">
        <v>100</v>
      </c>
      <c r="AI67" s="211" t="s">
        <v>100</v>
      </c>
      <c r="AJ67" s="211" t="s">
        <v>100</v>
      </c>
      <c r="AK67" s="211" t="s">
        <v>100</v>
      </c>
      <c r="AL67" s="211" t="s">
        <v>100</v>
      </c>
      <c r="AM67" s="211" t="s">
        <v>100</v>
      </c>
      <c r="AN67" s="211" t="s">
        <v>100</v>
      </c>
      <c r="AO67" s="211" t="s">
        <v>100</v>
      </c>
      <c r="AP67" s="211" t="s">
        <v>100</v>
      </c>
      <c r="AQ67" s="211" t="s">
        <v>100</v>
      </c>
      <c r="AR67" s="211" t="s">
        <v>100</v>
      </c>
      <c r="AS67" s="211" t="s">
        <v>100</v>
      </c>
      <c r="AT67" s="211" t="s">
        <v>100</v>
      </c>
      <c r="AU67" s="211" t="s">
        <v>100</v>
      </c>
      <c r="AV67" s="211" t="s">
        <v>100</v>
      </c>
      <c r="AW67" s="211" t="s">
        <v>100</v>
      </c>
      <c r="AX67" s="211" t="s">
        <v>100</v>
      </c>
      <c r="AY67" s="211" t="s">
        <v>100</v>
      </c>
      <c r="AZ67" s="211" t="s">
        <v>100</v>
      </c>
      <c r="BA67" s="211" t="s">
        <v>100</v>
      </c>
      <c r="BB67" s="211" t="s">
        <v>100</v>
      </c>
      <c r="BC67" s="211" t="s">
        <v>100</v>
      </c>
      <c r="BD67" s="211" t="s">
        <v>100</v>
      </c>
      <c r="BE67" s="211" t="s">
        <v>100</v>
      </c>
      <c r="BF67" s="211" t="s">
        <v>100</v>
      </c>
      <c r="BG67" s="211" t="s">
        <v>100</v>
      </c>
      <c r="BH67" s="211" t="s">
        <v>100</v>
      </c>
      <c r="BI67" s="211" t="s">
        <v>100</v>
      </c>
      <c r="BJ67" s="211" t="s">
        <v>100</v>
      </c>
      <c r="BK67" s="211" t="s">
        <v>100</v>
      </c>
      <c r="BL67" s="211" t="s">
        <v>100</v>
      </c>
      <c r="BM67" s="211" t="s">
        <v>100</v>
      </c>
      <c r="BN67" s="211" t="s">
        <v>100</v>
      </c>
      <c r="BO67" s="211" t="s">
        <v>100</v>
      </c>
      <c r="BP67" s="211" t="s">
        <v>100</v>
      </c>
      <c r="BQ67" s="211" t="s">
        <v>100</v>
      </c>
      <c r="BR67" s="211" t="s">
        <v>100</v>
      </c>
      <c r="BS67" s="211" t="s">
        <v>100</v>
      </c>
      <c r="BT67" s="211" t="s">
        <v>100</v>
      </c>
      <c r="BU67" s="211" t="s">
        <v>100</v>
      </c>
      <c r="BV67" s="211" t="s">
        <v>100</v>
      </c>
      <c r="BW67" s="211" t="s">
        <v>100</v>
      </c>
      <c r="BX67" s="211" t="s">
        <v>100</v>
      </c>
      <c r="BY67" s="211" t="s">
        <v>100</v>
      </c>
      <c r="BZ67" s="211" t="s">
        <v>100</v>
      </c>
      <c r="CA67" s="211" t="s">
        <v>100</v>
      </c>
      <c r="CB67" s="211" t="s">
        <v>100</v>
      </c>
      <c r="CC67" s="211" t="s">
        <v>100</v>
      </c>
      <c r="CD67" s="211" t="s">
        <v>100</v>
      </c>
      <c r="CE67" s="211" t="s">
        <v>100</v>
      </c>
      <c r="CF67" s="211" t="s">
        <v>100</v>
      </c>
      <c r="CG67" s="211" t="s">
        <v>100</v>
      </c>
      <c r="CH67" s="211" t="s">
        <v>100</v>
      </c>
      <c r="CI67" s="211" t="s">
        <v>100</v>
      </c>
      <c r="CJ67" s="211" t="s">
        <v>100</v>
      </c>
      <c r="CK67" s="211" t="s">
        <v>100</v>
      </c>
      <c r="CL67" s="211" t="s">
        <v>100</v>
      </c>
      <c r="CM67" s="211" t="s">
        <v>100</v>
      </c>
      <c r="CN67" s="211" t="s">
        <v>100</v>
      </c>
      <c r="CO67" s="211" t="s">
        <v>100</v>
      </c>
      <c r="CP67" s="211" t="s">
        <v>100</v>
      </c>
      <c r="CQ67" s="211" t="s">
        <v>100</v>
      </c>
      <c r="CR67" s="211" t="s">
        <v>100</v>
      </c>
      <c r="CS67" s="211" t="s">
        <v>100</v>
      </c>
      <c r="CT67" s="211" t="s">
        <v>100</v>
      </c>
      <c r="CU67" s="211" t="s">
        <v>100</v>
      </c>
      <c r="CV67" s="211" t="s">
        <v>100</v>
      </c>
      <c r="CW67" s="211" t="s">
        <v>100</v>
      </c>
      <c r="CX67" s="211" t="s">
        <v>100</v>
      </c>
      <c r="CY67" s="211" t="s">
        <v>100</v>
      </c>
      <c r="CZ67" s="211" t="s">
        <v>100</v>
      </c>
    </row>
    <row r="68" spans="1:104" x14ac:dyDescent="0.2">
      <c r="A68" s="16" t="s">
        <v>614</v>
      </c>
      <c r="B68" s="9" t="s">
        <v>180</v>
      </c>
      <c r="C68" s="15" t="s">
        <v>253</v>
      </c>
      <c r="D68" s="15" t="s">
        <v>2</v>
      </c>
      <c r="E68" s="86" t="s">
        <v>178</v>
      </c>
      <c r="F68" s="63" t="s">
        <v>178</v>
      </c>
      <c r="G68" s="63" t="s">
        <v>178</v>
      </c>
      <c r="H68" s="63" t="s">
        <v>178</v>
      </c>
      <c r="I68" s="63" t="s">
        <v>178</v>
      </c>
      <c r="J68" s="63" t="s">
        <v>178</v>
      </c>
      <c r="K68" s="63" t="s">
        <v>178</v>
      </c>
      <c r="L68" s="63" t="s">
        <v>178</v>
      </c>
      <c r="M68" s="63" t="s">
        <v>178</v>
      </c>
      <c r="N68" s="63" t="s">
        <v>178</v>
      </c>
      <c r="O68" s="63" t="s">
        <v>178</v>
      </c>
      <c r="P68" s="63" t="s">
        <v>178</v>
      </c>
      <c r="Q68" s="63" t="s">
        <v>178</v>
      </c>
      <c r="R68" s="63" t="s">
        <v>178</v>
      </c>
      <c r="S68" s="63" t="s">
        <v>178</v>
      </c>
      <c r="T68" s="63" t="s">
        <v>178</v>
      </c>
      <c r="U68" s="63" t="s">
        <v>178</v>
      </c>
      <c r="V68" s="63" t="s">
        <v>178</v>
      </c>
      <c r="W68" s="63" t="s">
        <v>178</v>
      </c>
      <c r="X68" s="63" t="s">
        <v>178</v>
      </c>
      <c r="Y68" s="63" t="s">
        <v>178</v>
      </c>
      <c r="Z68" s="63" t="s">
        <v>178</v>
      </c>
      <c r="AA68" s="63" t="s">
        <v>178</v>
      </c>
      <c r="AB68" s="63" t="s">
        <v>178</v>
      </c>
      <c r="AC68" s="63" t="s">
        <v>178</v>
      </c>
      <c r="AD68" s="63" t="s">
        <v>178</v>
      </c>
      <c r="AE68" s="63" t="s">
        <v>178</v>
      </c>
      <c r="AF68" s="63" t="s">
        <v>178</v>
      </c>
      <c r="AG68" s="63" t="s">
        <v>178</v>
      </c>
      <c r="AH68" s="63" t="s">
        <v>178</v>
      </c>
      <c r="AI68" s="63" t="s">
        <v>178</v>
      </c>
      <c r="AJ68" s="63" t="s">
        <v>178</v>
      </c>
      <c r="AK68" s="63" t="s">
        <v>178</v>
      </c>
      <c r="AL68" s="63" t="s">
        <v>178</v>
      </c>
      <c r="AM68" s="63" t="s">
        <v>178</v>
      </c>
      <c r="AN68" s="63" t="s">
        <v>178</v>
      </c>
      <c r="AO68" s="63" t="s">
        <v>178</v>
      </c>
      <c r="AP68" s="63" t="s">
        <v>178</v>
      </c>
      <c r="AQ68" s="63" t="s">
        <v>178</v>
      </c>
      <c r="AR68" s="63" t="s">
        <v>178</v>
      </c>
      <c r="AS68" s="63" t="s">
        <v>178</v>
      </c>
      <c r="AT68" s="63" t="s">
        <v>178</v>
      </c>
      <c r="AU68" s="63" t="s">
        <v>178</v>
      </c>
      <c r="AV68" s="63" t="s">
        <v>178</v>
      </c>
      <c r="AW68" s="63" t="s">
        <v>178</v>
      </c>
      <c r="AX68" s="63" t="s">
        <v>178</v>
      </c>
      <c r="AY68" s="63" t="s">
        <v>178</v>
      </c>
      <c r="AZ68" s="63" t="s">
        <v>178</v>
      </c>
      <c r="BA68" s="63" t="s">
        <v>178</v>
      </c>
      <c r="BB68" s="63" t="s">
        <v>178</v>
      </c>
      <c r="BC68" s="63" t="s">
        <v>178</v>
      </c>
      <c r="BD68" s="63" t="s">
        <v>178</v>
      </c>
      <c r="BE68" s="63" t="s">
        <v>178</v>
      </c>
      <c r="BF68" s="63" t="s">
        <v>178</v>
      </c>
      <c r="BG68" s="63" t="s">
        <v>178</v>
      </c>
      <c r="BH68" s="63" t="s">
        <v>178</v>
      </c>
      <c r="BI68" s="63" t="s">
        <v>178</v>
      </c>
      <c r="BJ68" s="63" t="s">
        <v>178</v>
      </c>
      <c r="BK68" s="63" t="s">
        <v>178</v>
      </c>
      <c r="BL68" s="63" t="s">
        <v>178</v>
      </c>
      <c r="BM68" s="63" t="s">
        <v>178</v>
      </c>
      <c r="BN68" s="63" t="s">
        <v>178</v>
      </c>
      <c r="BO68" s="63" t="s">
        <v>178</v>
      </c>
      <c r="BP68" s="63" t="s">
        <v>178</v>
      </c>
      <c r="BQ68" s="63" t="s">
        <v>178</v>
      </c>
      <c r="BR68" s="63" t="s">
        <v>178</v>
      </c>
      <c r="BS68" s="63" t="s">
        <v>178</v>
      </c>
      <c r="BT68" s="63" t="s">
        <v>178</v>
      </c>
      <c r="BU68" s="63" t="s">
        <v>178</v>
      </c>
      <c r="BV68" s="63" t="s">
        <v>178</v>
      </c>
      <c r="BW68" s="63" t="s">
        <v>178</v>
      </c>
      <c r="BX68" s="63" t="s">
        <v>178</v>
      </c>
      <c r="BY68" s="63" t="s">
        <v>178</v>
      </c>
      <c r="BZ68" s="63" t="s">
        <v>178</v>
      </c>
      <c r="CA68" s="63" t="s">
        <v>178</v>
      </c>
      <c r="CB68" s="63" t="s">
        <v>178</v>
      </c>
      <c r="CC68" s="63" t="s">
        <v>178</v>
      </c>
      <c r="CD68" s="63" t="s">
        <v>178</v>
      </c>
      <c r="CE68" s="63" t="s">
        <v>178</v>
      </c>
      <c r="CF68" s="63" t="s">
        <v>178</v>
      </c>
      <c r="CG68" s="63" t="s">
        <v>178</v>
      </c>
      <c r="CH68" s="63" t="s">
        <v>178</v>
      </c>
      <c r="CI68" s="63" t="s">
        <v>178</v>
      </c>
      <c r="CJ68" s="63" t="s">
        <v>178</v>
      </c>
      <c r="CK68" s="63" t="s">
        <v>178</v>
      </c>
      <c r="CL68" s="63" t="s">
        <v>178</v>
      </c>
      <c r="CM68" s="63" t="s">
        <v>178</v>
      </c>
      <c r="CN68" s="63" t="s">
        <v>178</v>
      </c>
      <c r="CO68" s="63" t="s">
        <v>178</v>
      </c>
      <c r="CP68" s="63" t="s">
        <v>178</v>
      </c>
      <c r="CQ68" s="63" t="s">
        <v>178</v>
      </c>
      <c r="CR68" s="63" t="s">
        <v>178</v>
      </c>
      <c r="CS68" s="63" t="s">
        <v>178</v>
      </c>
      <c r="CT68" s="63" t="s">
        <v>178</v>
      </c>
      <c r="CU68" s="63" t="s">
        <v>178</v>
      </c>
      <c r="CV68" s="63" t="s">
        <v>178</v>
      </c>
      <c r="CW68" s="63" t="s">
        <v>178</v>
      </c>
      <c r="CX68" s="63" t="s">
        <v>178</v>
      </c>
      <c r="CY68" s="63" t="s">
        <v>178</v>
      </c>
      <c r="CZ68" s="63" t="s">
        <v>178</v>
      </c>
    </row>
    <row r="69" spans="1:104" x14ac:dyDescent="0.2">
      <c r="A69" s="16" t="s">
        <v>615</v>
      </c>
      <c r="B69" s="9" t="s">
        <v>181</v>
      </c>
      <c r="C69" s="15" t="s">
        <v>253</v>
      </c>
      <c r="D69" s="15" t="s">
        <v>2</v>
      </c>
      <c r="E69" s="86" t="s">
        <v>178</v>
      </c>
      <c r="F69" s="63" t="s">
        <v>178</v>
      </c>
      <c r="G69" s="63" t="s">
        <v>178</v>
      </c>
      <c r="H69" s="63" t="s">
        <v>178</v>
      </c>
      <c r="I69" s="63" t="s">
        <v>178</v>
      </c>
      <c r="J69" s="63" t="s">
        <v>178</v>
      </c>
      <c r="K69" s="63" t="s">
        <v>178</v>
      </c>
      <c r="L69" s="63" t="s">
        <v>178</v>
      </c>
      <c r="M69" s="63" t="s">
        <v>178</v>
      </c>
      <c r="N69" s="63" t="s">
        <v>178</v>
      </c>
      <c r="O69" s="63" t="s">
        <v>178</v>
      </c>
      <c r="P69" s="63" t="s">
        <v>178</v>
      </c>
      <c r="Q69" s="63" t="s">
        <v>178</v>
      </c>
      <c r="R69" s="63" t="s">
        <v>178</v>
      </c>
      <c r="S69" s="63" t="s">
        <v>178</v>
      </c>
      <c r="T69" s="63" t="s">
        <v>178</v>
      </c>
      <c r="U69" s="63" t="s">
        <v>178</v>
      </c>
      <c r="V69" s="63" t="s">
        <v>178</v>
      </c>
      <c r="W69" s="63" t="s">
        <v>178</v>
      </c>
      <c r="X69" s="63" t="s">
        <v>178</v>
      </c>
      <c r="Y69" s="63" t="s">
        <v>178</v>
      </c>
      <c r="Z69" s="63" t="s">
        <v>178</v>
      </c>
      <c r="AA69" s="63" t="s">
        <v>178</v>
      </c>
      <c r="AB69" s="63" t="s">
        <v>178</v>
      </c>
      <c r="AC69" s="63" t="s">
        <v>178</v>
      </c>
      <c r="AD69" s="63" t="s">
        <v>178</v>
      </c>
      <c r="AE69" s="63" t="s">
        <v>178</v>
      </c>
      <c r="AF69" s="63" t="s">
        <v>178</v>
      </c>
      <c r="AG69" s="63" t="s">
        <v>178</v>
      </c>
      <c r="AH69" s="63" t="s">
        <v>178</v>
      </c>
      <c r="AI69" s="63" t="s">
        <v>178</v>
      </c>
      <c r="AJ69" s="63" t="s">
        <v>178</v>
      </c>
      <c r="AK69" s="63" t="s">
        <v>178</v>
      </c>
      <c r="AL69" s="63" t="s">
        <v>178</v>
      </c>
      <c r="AM69" s="63" t="s">
        <v>178</v>
      </c>
      <c r="AN69" s="63" t="s">
        <v>178</v>
      </c>
      <c r="AO69" s="63" t="s">
        <v>178</v>
      </c>
      <c r="AP69" s="63" t="s">
        <v>178</v>
      </c>
      <c r="AQ69" s="63" t="s">
        <v>178</v>
      </c>
      <c r="AR69" s="63" t="s">
        <v>178</v>
      </c>
      <c r="AS69" s="63" t="s">
        <v>178</v>
      </c>
      <c r="AT69" s="63" t="s">
        <v>178</v>
      </c>
      <c r="AU69" s="63" t="s">
        <v>178</v>
      </c>
      <c r="AV69" s="63" t="s">
        <v>178</v>
      </c>
      <c r="AW69" s="63" t="s">
        <v>178</v>
      </c>
      <c r="AX69" s="63" t="s">
        <v>178</v>
      </c>
      <c r="AY69" s="63" t="s">
        <v>178</v>
      </c>
      <c r="AZ69" s="63" t="s">
        <v>178</v>
      </c>
      <c r="BA69" s="63" t="s">
        <v>178</v>
      </c>
      <c r="BB69" s="63" t="s">
        <v>178</v>
      </c>
      <c r="BC69" s="63" t="s">
        <v>178</v>
      </c>
      <c r="BD69" s="63" t="s">
        <v>178</v>
      </c>
      <c r="BE69" s="63" t="s">
        <v>178</v>
      </c>
      <c r="BF69" s="63" t="s">
        <v>178</v>
      </c>
      <c r="BG69" s="63" t="s">
        <v>178</v>
      </c>
      <c r="BH69" s="63" t="s">
        <v>178</v>
      </c>
      <c r="BI69" s="63" t="s">
        <v>178</v>
      </c>
      <c r="BJ69" s="63" t="s">
        <v>178</v>
      </c>
      <c r="BK69" s="63" t="s">
        <v>178</v>
      </c>
      <c r="BL69" s="63" t="s">
        <v>178</v>
      </c>
      <c r="BM69" s="63" t="s">
        <v>178</v>
      </c>
      <c r="BN69" s="63" t="s">
        <v>178</v>
      </c>
      <c r="BO69" s="63" t="s">
        <v>178</v>
      </c>
      <c r="BP69" s="63" t="s">
        <v>178</v>
      </c>
      <c r="BQ69" s="63" t="s">
        <v>178</v>
      </c>
      <c r="BR69" s="63" t="s">
        <v>178</v>
      </c>
      <c r="BS69" s="63" t="s">
        <v>178</v>
      </c>
      <c r="BT69" s="63" t="s">
        <v>178</v>
      </c>
      <c r="BU69" s="63" t="s">
        <v>178</v>
      </c>
      <c r="BV69" s="63" t="s">
        <v>178</v>
      </c>
      <c r="BW69" s="63" t="s">
        <v>178</v>
      </c>
      <c r="BX69" s="63" t="s">
        <v>178</v>
      </c>
      <c r="BY69" s="63" t="s">
        <v>178</v>
      </c>
      <c r="BZ69" s="63" t="s">
        <v>178</v>
      </c>
      <c r="CA69" s="63" t="s">
        <v>178</v>
      </c>
      <c r="CB69" s="63" t="s">
        <v>178</v>
      </c>
      <c r="CC69" s="63" t="s">
        <v>178</v>
      </c>
      <c r="CD69" s="63" t="s">
        <v>178</v>
      </c>
      <c r="CE69" s="63" t="s">
        <v>178</v>
      </c>
      <c r="CF69" s="63" t="s">
        <v>178</v>
      </c>
      <c r="CG69" s="63" t="s">
        <v>178</v>
      </c>
      <c r="CH69" s="63" t="s">
        <v>178</v>
      </c>
      <c r="CI69" s="63" t="s">
        <v>178</v>
      </c>
      <c r="CJ69" s="63" t="s">
        <v>178</v>
      </c>
      <c r="CK69" s="63" t="s">
        <v>178</v>
      </c>
      <c r="CL69" s="63" t="s">
        <v>178</v>
      </c>
      <c r="CM69" s="63" t="s">
        <v>178</v>
      </c>
      <c r="CN69" s="63" t="s">
        <v>178</v>
      </c>
      <c r="CO69" s="63" t="s">
        <v>178</v>
      </c>
      <c r="CP69" s="63" t="s">
        <v>178</v>
      </c>
      <c r="CQ69" s="63" t="s">
        <v>178</v>
      </c>
      <c r="CR69" s="63" t="s">
        <v>178</v>
      </c>
      <c r="CS69" s="63" t="s">
        <v>178</v>
      </c>
      <c r="CT69" s="63" t="s">
        <v>178</v>
      </c>
      <c r="CU69" s="63" t="s">
        <v>178</v>
      </c>
      <c r="CV69" s="63" t="s">
        <v>178</v>
      </c>
      <c r="CW69" s="63" t="s">
        <v>178</v>
      </c>
      <c r="CX69" s="63" t="s">
        <v>178</v>
      </c>
      <c r="CY69" s="63" t="s">
        <v>178</v>
      </c>
      <c r="CZ69" s="63" t="s">
        <v>178</v>
      </c>
    </row>
    <row r="70" spans="1:104" x14ac:dyDescent="0.2">
      <c r="A70" s="16" t="s">
        <v>616</v>
      </c>
      <c r="B70" s="9" t="s">
        <v>182</v>
      </c>
      <c r="C70" s="15" t="s">
        <v>253</v>
      </c>
      <c r="D70" s="15" t="s">
        <v>2</v>
      </c>
      <c r="E70" s="86" t="s">
        <v>178</v>
      </c>
      <c r="F70" s="63" t="s">
        <v>178</v>
      </c>
      <c r="G70" s="63" t="s">
        <v>178</v>
      </c>
      <c r="H70" s="63" t="s">
        <v>178</v>
      </c>
      <c r="I70" s="63" t="s">
        <v>178</v>
      </c>
      <c r="J70" s="63" t="s">
        <v>178</v>
      </c>
      <c r="K70" s="63" t="s">
        <v>178</v>
      </c>
      <c r="L70" s="63" t="s">
        <v>178</v>
      </c>
      <c r="M70" s="63" t="s">
        <v>178</v>
      </c>
      <c r="N70" s="63" t="s">
        <v>178</v>
      </c>
      <c r="O70" s="63" t="s">
        <v>178</v>
      </c>
      <c r="P70" s="63" t="s">
        <v>178</v>
      </c>
      <c r="Q70" s="63" t="s">
        <v>178</v>
      </c>
      <c r="R70" s="63" t="s">
        <v>178</v>
      </c>
      <c r="S70" s="63" t="s">
        <v>178</v>
      </c>
      <c r="T70" s="63" t="s">
        <v>178</v>
      </c>
      <c r="U70" s="63" t="s">
        <v>178</v>
      </c>
      <c r="V70" s="63" t="s">
        <v>178</v>
      </c>
      <c r="W70" s="63" t="s">
        <v>178</v>
      </c>
      <c r="X70" s="63" t="s">
        <v>178</v>
      </c>
      <c r="Y70" s="63" t="s">
        <v>178</v>
      </c>
      <c r="Z70" s="63" t="s">
        <v>178</v>
      </c>
      <c r="AA70" s="63" t="s">
        <v>178</v>
      </c>
      <c r="AB70" s="63" t="s">
        <v>178</v>
      </c>
      <c r="AC70" s="63" t="s">
        <v>178</v>
      </c>
      <c r="AD70" s="63" t="s">
        <v>178</v>
      </c>
      <c r="AE70" s="63" t="s">
        <v>178</v>
      </c>
      <c r="AF70" s="63" t="s">
        <v>178</v>
      </c>
      <c r="AG70" s="63" t="s">
        <v>178</v>
      </c>
      <c r="AH70" s="63" t="s">
        <v>178</v>
      </c>
      <c r="AI70" s="63" t="s">
        <v>178</v>
      </c>
      <c r="AJ70" s="63" t="s">
        <v>178</v>
      </c>
      <c r="AK70" s="63" t="s">
        <v>178</v>
      </c>
      <c r="AL70" s="63" t="s">
        <v>178</v>
      </c>
      <c r="AM70" s="63" t="s">
        <v>178</v>
      </c>
      <c r="AN70" s="63" t="s">
        <v>178</v>
      </c>
      <c r="AO70" s="63" t="s">
        <v>178</v>
      </c>
      <c r="AP70" s="63" t="s">
        <v>178</v>
      </c>
      <c r="AQ70" s="63" t="s">
        <v>178</v>
      </c>
      <c r="AR70" s="63" t="s">
        <v>178</v>
      </c>
      <c r="AS70" s="63" t="s">
        <v>178</v>
      </c>
      <c r="AT70" s="63" t="s">
        <v>178</v>
      </c>
      <c r="AU70" s="63" t="s">
        <v>178</v>
      </c>
      <c r="AV70" s="63" t="s">
        <v>178</v>
      </c>
      <c r="AW70" s="63" t="s">
        <v>178</v>
      </c>
      <c r="AX70" s="63" t="s">
        <v>178</v>
      </c>
      <c r="AY70" s="63" t="s">
        <v>178</v>
      </c>
      <c r="AZ70" s="63" t="s">
        <v>178</v>
      </c>
      <c r="BA70" s="63" t="s">
        <v>178</v>
      </c>
      <c r="BB70" s="63" t="s">
        <v>178</v>
      </c>
      <c r="BC70" s="63" t="s">
        <v>178</v>
      </c>
      <c r="BD70" s="63" t="s">
        <v>178</v>
      </c>
      <c r="BE70" s="63" t="s">
        <v>178</v>
      </c>
      <c r="BF70" s="63" t="s">
        <v>178</v>
      </c>
      <c r="BG70" s="63" t="s">
        <v>178</v>
      </c>
      <c r="BH70" s="63" t="s">
        <v>178</v>
      </c>
      <c r="BI70" s="63" t="s">
        <v>178</v>
      </c>
      <c r="BJ70" s="63" t="s">
        <v>178</v>
      </c>
      <c r="BK70" s="63" t="s">
        <v>178</v>
      </c>
      <c r="BL70" s="63" t="s">
        <v>178</v>
      </c>
      <c r="BM70" s="63" t="s">
        <v>178</v>
      </c>
      <c r="BN70" s="63" t="s">
        <v>178</v>
      </c>
      <c r="BO70" s="63" t="s">
        <v>178</v>
      </c>
      <c r="BP70" s="63" t="s">
        <v>178</v>
      </c>
      <c r="BQ70" s="63" t="s">
        <v>178</v>
      </c>
      <c r="BR70" s="63" t="s">
        <v>178</v>
      </c>
      <c r="BS70" s="63" t="s">
        <v>178</v>
      </c>
      <c r="BT70" s="63" t="s">
        <v>178</v>
      </c>
      <c r="BU70" s="63" t="s">
        <v>178</v>
      </c>
      <c r="BV70" s="63" t="s">
        <v>178</v>
      </c>
      <c r="BW70" s="63" t="s">
        <v>178</v>
      </c>
      <c r="BX70" s="63" t="s">
        <v>178</v>
      </c>
      <c r="BY70" s="63" t="s">
        <v>178</v>
      </c>
      <c r="BZ70" s="63" t="s">
        <v>178</v>
      </c>
      <c r="CA70" s="63" t="s">
        <v>178</v>
      </c>
      <c r="CB70" s="63" t="s">
        <v>178</v>
      </c>
      <c r="CC70" s="63" t="s">
        <v>178</v>
      </c>
      <c r="CD70" s="63" t="s">
        <v>178</v>
      </c>
      <c r="CE70" s="63" t="s">
        <v>178</v>
      </c>
      <c r="CF70" s="63" t="s">
        <v>178</v>
      </c>
      <c r="CG70" s="63" t="s">
        <v>178</v>
      </c>
      <c r="CH70" s="63" t="s">
        <v>178</v>
      </c>
      <c r="CI70" s="63" t="s">
        <v>178</v>
      </c>
      <c r="CJ70" s="63" t="s">
        <v>178</v>
      </c>
      <c r="CK70" s="63" t="s">
        <v>178</v>
      </c>
      <c r="CL70" s="63" t="s">
        <v>178</v>
      </c>
      <c r="CM70" s="63" t="s">
        <v>178</v>
      </c>
      <c r="CN70" s="63" t="s">
        <v>178</v>
      </c>
      <c r="CO70" s="63" t="s">
        <v>178</v>
      </c>
      <c r="CP70" s="63" t="s">
        <v>178</v>
      </c>
      <c r="CQ70" s="63" t="s">
        <v>178</v>
      </c>
      <c r="CR70" s="63" t="s">
        <v>178</v>
      </c>
      <c r="CS70" s="63" t="s">
        <v>178</v>
      </c>
      <c r="CT70" s="63" t="s">
        <v>178</v>
      </c>
      <c r="CU70" s="63" t="s">
        <v>178</v>
      </c>
      <c r="CV70" s="63" t="s">
        <v>178</v>
      </c>
      <c r="CW70" s="63" t="s">
        <v>178</v>
      </c>
      <c r="CX70" s="63" t="s">
        <v>178</v>
      </c>
      <c r="CY70" s="63" t="s">
        <v>178</v>
      </c>
      <c r="CZ70" s="63" t="s">
        <v>178</v>
      </c>
    </row>
    <row r="71" spans="1:104" x14ac:dyDescent="0.2">
      <c r="A71" s="16" t="s">
        <v>617</v>
      </c>
      <c r="B71" s="9" t="s">
        <v>183</v>
      </c>
      <c r="C71" s="15" t="s">
        <v>253</v>
      </c>
      <c r="D71" s="15" t="s">
        <v>2</v>
      </c>
      <c r="E71" s="86" t="s">
        <v>178</v>
      </c>
      <c r="F71" s="63" t="s">
        <v>178</v>
      </c>
      <c r="G71" s="63" t="s">
        <v>178</v>
      </c>
      <c r="H71" s="63" t="s">
        <v>178</v>
      </c>
      <c r="I71" s="63" t="s">
        <v>178</v>
      </c>
      <c r="J71" s="63" t="s">
        <v>178</v>
      </c>
      <c r="K71" s="63" t="s">
        <v>178</v>
      </c>
      <c r="L71" s="63" t="s">
        <v>178</v>
      </c>
      <c r="M71" s="63" t="s">
        <v>178</v>
      </c>
      <c r="N71" s="63" t="s">
        <v>178</v>
      </c>
      <c r="O71" s="63" t="s">
        <v>178</v>
      </c>
      <c r="P71" s="63" t="s">
        <v>178</v>
      </c>
      <c r="Q71" s="63" t="s">
        <v>178</v>
      </c>
      <c r="R71" s="63" t="s">
        <v>178</v>
      </c>
      <c r="S71" s="63" t="s">
        <v>178</v>
      </c>
      <c r="T71" s="63" t="s">
        <v>178</v>
      </c>
      <c r="U71" s="63" t="s">
        <v>178</v>
      </c>
      <c r="V71" s="63" t="s">
        <v>178</v>
      </c>
      <c r="W71" s="63" t="s">
        <v>178</v>
      </c>
      <c r="X71" s="63" t="s">
        <v>178</v>
      </c>
      <c r="Y71" s="63" t="s">
        <v>178</v>
      </c>
      <c r="Z71" s="63" t="s">
        <v>178</v>
      </c>
      <c r="AA71" s="63" t="s">
        <v>178</v>
      </c>
      <c r="AB71" s="63" t="s">
        <v>178</v>
      </c>
      <c r="AC71" s="63" t="s">
        <v>178</v>
      </c>
      <c r="AD71" s="63" t="s">
        <v>178</v>
      </c>
      <c r="AE71" s="63" t="s">
        <v>178</v>
      </c>
      <c r="AF71" s="63" t="s">
        <v>178</v>
      </c>
      <c r="AG71" s="63" t="s">
        <v>178</v>
      </c>
      <c r="AH71" s="63" t="s">
        <v>178</v>
      </c>
      <c r="AI71" s="63" t="s">
        <v>178</v>
      </c>
      <c r="AJ71" s="63" t="s">
        <v>178</v>
      </c>
      <c r="AK71" s="63" t="s">
        <v>178</v>
      </c>
      <c r="AL71" s="63" t="s">
        <v>178</v>
      </c>
      <c r="AM71" s="63" t="s">
        <v>178</v>
      </c>
      <c r="AN71" s="63" t="s">
        <v>178</v>
      </c>
      <c r="AO71" s="63" t="s">
        <v>178</v>
      </c>
      <c r="AP71" s="63" t="s">
        <v>178</v>
      </c>
      <c r="AQ71" s="63" t="s">
        <v>178</v>
      </c>
      <c r="AR71" s="63" t="s">
        <v>178</v>
      </c>
      <c r="AS71" s="63" t="s">
        <v>178</v>
      </c>
      <c r="AT71" s="63" t="s">
        <v>178</v>
      </c>
      <c r="AU71" s="63" t="s">
        <v>178</v>
      </c>
      <c r="AV71" s="63" t="s">
        <v>178</v>
      </c>
      <c r="AW71" s="63" t="s">
        <v>178</v>
      </c>
      <c r="AX71" s="63" t="s">
        <v>178</v>
      </c>
      <c r="AY71" s="63" t="s">
        <v>178</v>
      </c>
      <c r="AZ71" s="63" t="s">
        <v>178</v>
      </c>
      <c r="BA71" s="63" t="s">
        <v>178</v>
      </c>
      <c r="BB71" s="63" t="s">
        <v>178</v>
      </c>
      <c r="BC71" s="63" t="s">
        <v>178</v>
      </c>
      <c r="BD71" s="63" t="s">
        <v>178</v>
      </c>
      <c r="BE71" s="63" t="s">
        <v>178</v>
      </c>
      <c r="BF71" s="63" t="s">
        <v>178</v>
      </c>
      <c r="BG71" s="63" t="s">
        <v>178</v>
      </c>
      <c r="BH71" s="63" t="s">
        <v>178</v>
      </c>
      <c r="BI71" s="63" t="s">
        <v>178</v>
      </c>
      <c r="BJ71" s="63" t="s">
        <v>178</v>
      </c>
      <c r="BK71" s="63" t="s">
        <v>178</v>
      </c>
      <c r="BL71" s="63" t="s">
        <v>178</v>
      </c>
      <c r="BM71" s="63" t="s">
        <v>178</v>
      </c>
      <c r="BN71" s="63" t="s">
        <v>178</v>
      </c>
      <c r="BO71" s="63" t="s">
        <v>178</v>
      </c>
      <c r="BP71" s="63" t="s">
        <v>178</v>
      </c>
      <c r="BQ71" s="63" t="s">
        <v>178</v>
      </c>
      <c r="BR71" s="63" t="s">
        <v>178</v>
      </c>
      <c r="BS71" s="63" t="s">
        <v>178</v>
      </c>
      <c r="BT71" s="63" t="s">
        <v>178</v>
      </c>
      <c r="BU71" s="63" t="s">
        <v>178</v>
      </c>
      <c r="BV71" s="63" t="s">
        <v>178</v>
      </c>
      <c r="BW71" s="63" t="s">
        <v>178</v>
      </c>
      <c r="BX71" s="63" t="s">
        <v>178</v>
      </c>
      <c r="BY71" s="63" t="s">
        <v>178</v>
      </c>
      <c r="BZ71" s="63" t="s">
        <v>178</v>
      </c>
      <c r="CA71" s="63" t="s">
        <v>178</v>
      </c>
      <c r="CB71" s="63" t="s">
        <v>178</v>
      </c>
      <c r="CC71" s="63" t="s">
        <v>178</v>
      </c>
      <c r="CD71" s="63" t="s">
        <v>178</v>
      </c>
      <c r="CE71" s="63" t="s">
        <v>178</v>
      </c>
      <c r="CF71" s="63" t="s">
        <v>178</v>
      </c>
      <c r="CG71" s="63" t="s">
        <v>178</v>
      </c>
      <c r="CH71" s="63" t="s">
        <v>178</v>
      </c>
      <c r="CI71" s="63" t="s">
        <v>178</v>
      </c>
      <c r="CJ71" s="63" t="s">
        <v>178</v>
      </c>
      <c r="CK71" s="63" t="s">
        <v>178</v>
      </c>
      <c r="CL71" s="63" t="s">
        <v>178</v>
      </c>
      <c r="CM71" s="63" t="s">
        <v>178</v>
      </c>
      <c r="CN71" s="63" t="s">
        <v>178</v>
      </c>
      <c r="CO71" s="63" t="s">
        <v>178</v>
      </c>
      <c r="CP71" s="63" t="s">
        <v>178</v>
      </c>
      <c r="CQ71" s="63" t="s">
        <v>178</v>
      </c>
      <c r="CR71" s="63" t="s">
        <v>178</v>
      </c>
      <c r="CS71" s="63" t="s">
        <v>178</v>
      </c>
      <c r="CT71" s="63" t="s">
        <v>178</v>
      </c>
      <c r="CU71" s="63" t="s">
        <v>178</v>
      </c>
      <c r="CV71" s="63" t="s">
        <v>178</v>
      </c>
      <c r="CW71" s="63" t="s">
        <v>178</v>
      </c>
      <c r="CX71" s="63" t="s">
        <v>178</v>
      </c>
      <c r="CY71" s="63" t="s">
        <v>178</v>
      </c>
      <c r="CZ71" s="63" t="s">
        <v>178</v>
      </c>
    </row>
    <row r="72" spans="1:104" ht="28.5" x14ac:dyDescent="0.2">
      <c r="A72" s="16" t="s">
        <v>618</v>
      </c>
      <c r="B72" s="9" t="s">
        <v>184</v>
      </c>
      <c r="C72" s="15" t="s">
        <v>256</v>
      </c>
      <c r="D72" s="15" t="s">
        <v>2</v>
      </c>
      <c r="E72" s="86"/>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row>
    <row r="73" spans="1:104" ht="28.5" x14ac:dyDescent="0.2">
      <c r="A73" s="16" t="s">
        <v>619</v>
      </c>
      <c r="B73" s="9" t="s">
        <v>185</v>
      </c>
      <c r="C73" s="15" t="s">
        <v>255</v>
      </c>
      <c r="D73" s="15" t="s">
        <v>68</v>
      </c>
      <c r="E73" s="91"/>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row>
    <row r="75" spans="1:104" s="73" customFormat="1" ht="18.75" x14ac:dyDescent="0.3">
      <c r="A75" s="72"/>
      <c r="C75" s="74"/>
      <c r="D75" s="74"/>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activeCell="D20" sqref="D20"/>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8" customFormat="1" ht="20.25" x14ac:dyDescent="0.3">
      <c r="A1" s="75" t="s">
        <v>585</v>
      </c>
      <c r="B1" s="75"/>
      <c r="C1" s="76"/>
      <c r="D1" s="77"/>
      <c r="E1" s="75" t="s">
        <v>401</v>
      </c>
      <c r="F1" s="75" t="s">
        <v>402</v>
      </c>
      <c r="G1" s="75" t="s">
        <v>403</v>
      </c>
      <c r="H1" s="75" t="s">
        <v>404</v>
      </c>
      <c r="I1" s="75" t="s">
        <v>405</v>
      </c>
      <c r="J1" s="75" t="s">
        <v>406</v>
      </c>
      <c r="K1" s="75" t="s">
        <v>407</v>
      </c>
      <c r="L1" s="75" t="s">
        <v>408</v>
      </c>
      <c r="M1" s="75" t="s">
        <v>409</v>
      </c>
      <c r="N1" s="75" t="s">
        <v>410</v>
      </c>
      <c r="O1" s="75" t="s">
        <v>411</v>
      </c>
      <c r="P1" s="75" t="s">
        <v>412</v>
      </c>
      <c r="Q1" s="75" t="s">
        <v>413</v>
      </c>
      <c r="R1" s="75" t="s">
        <v>414</v>
      </c>
      <c r="S1" s="75" t="s">
        <v>415</v>
      </c>
      <c r="T1" s="75" t="s">
        <v>416</v>
      </c>
      <c r="U1" s="75" t="s">
        <v>417</v>
      </c>
      <c r="V1" s="75" t="s">
        <v>418</v>
      </c>
      <c r="W1" s="75" t="s">
        <v>419</v>
      </c>
      <c r="X1" s="75" t="s">
        <v>420</v>
      </c>
      <c r="Y1" s="75" t="s">
        <v>421</v>
      </c>
      <c r="Z1" s="75" t="s">
        <v>422</v>
      </c>
      <c r="AA1" s="75" t="s">
        <v>423</v>
      </c>
      <c r="AB1" s="75" t="s">
        <v>424</v>
      </c>
      <c r="AC1" s="75" t="s">
        <v>425</v>
      </c>
      <c r="AD1" s="75" t="s">
        <v>426</v>
      </c>
      <c r="AE1" s="75" t="s">
        <v>427</v>
      </c>
      <c r="AF1" s="75" t="s">
        <v>428</v>
      </c>
      <c r="AG1" s="75" t="s">
        <v>429</v>
      </c>
      <c r="AH1" s="75" t="s">
        <v>430</v>
      </c>
      <c r="AI1" s="75" t="s">
        <v>431</v>
      </c>
      <c r="AJ1" s="75" t="s">
        <v>432</v>
      </c>
      <c r="AK1" s="75" t="s">
        <v>433</v>
      </c>
      <c r="AL1" s="75" t="s">
        <v>434</v>
      </c>
      <c r="AM1" s="75" t="s">
        <v>435</v>
      </c>
      <c r="AN1" s="75" t="s">
        <v>436</v>
      </c>
      <c r="AO1" s="75" t="s">
        <v>437</v>
      </c>
      <c r="AP1" s="75" t="s">
        <v>438</v>
      </c>
      <c r="AQ1" s="75" t="s">
        <v>439</v>
      </c>
      <c r="AR1" s="75" t="s">
        <v>440</v>
      </c>
      <c r="AS1" s="75" t="s">
        <v>441</v>
      </c>
      <c r="AT1" s="75" t="s">
        <v>442</v>
      </c>
      <c r="AU1" s="75" t="s">
        <v>443</v>
      </c>
      <c r="AV1" s="75" t="s">
        <v>444</v>
      </c>
      <c r="AW1" s="75" t="s">
        <v>445</v>
      </c>
      <c r="AX1" s="75" t="s">
        <v>446</v>
      </c>
      <c r="AY1" s="75" t="s">
        <v>447</v>
      </c>
      <c r="AZ1" s="75" t="s">
        <v>448</v>
      </c>
      <c r="BA1" s="75" t="s">
        <v>449</v>
      </c>
      <c r="BB1" s="75" t="s">
        <v>450</v>
      </c>
      <c r="BC1" s="75" t="s">
        <v>451</v>
      </c>
      <c r="BD1" s="75" t="s">
        <v>452</v>
      </c>
      <c r="BE1" s="75" t="s">
        <v>453</v>
      </c>
      <c r="BF1" s="75" t="s">
        <v>454</v>
      </c>
      <c r="BG1" s="75" t="s">
        <v>455</v>
      </c>
      <c r="BH1" s="75" t="s">
        <v>456</v>
      </c>
      <c r="BI1" s="75" t="s">
        <v>457</v>
      </c>
      <c r="BJ1" s="75" t="s">
        <v>458</v>
      </c>
      <c r="BK1" s="75" t="s">
        <v>459</v>
      </c>
      <c r="BL1" s="75" t="s">
        <v>460</v>
      </c>
      <c r="BM1" s="75" t="s">
        <v>461</v>
      </c>
      <c r="BN1" s="75" t="s">
        <v>462</v>
      </c>
      <c r="BO1" s="75" t="s">
        <v>463</v>
      </c>
      <c r="BP1" s="75" t="s">
        <v>464</v>
      </c>
      <c r="BQ1" s="75" t="s">
        <v>465</v>
      </c>
      <c r="BR1" s="75" t="s">
        <v>466</v>
      </c>
      <c r="BS1" s="75" t="s">
        <v>467</v>
      </c>
      <c r="BT1" s="75" t="s">
        <v>468</v>
      </c>
      <c r="BU1" s="75" t="s">
        <v>469</v>
      </c>
      <c r="BV1" s="75" t="s">
        <v>470</v>
      </c>
      <c r="BW1" s="75" t="s">
        <v>471</v>
      </c>
      <c r="BX1" s="75" t="s">
        <v>472</v>
      </c>
      <c r="BY1" s="75" t="s">
        <v>473</v>
      </c>
      <c r="BZ1" s="75" t="s">
        <v>474</v>
      </c>
      <c r="CA1" s="75" t="s">
        <v>475</v>
      </c>
      <c r="CB1" s="75" t="s">
        <v>476</v>
      </c>
      <c r="CC1" s="75" t="s">
        <v>477</v>
      </c>
      <c r="CD1" s="75" t="s">
        <v>478</v>
      </c>
      <c r="CE1" s="75" t="s">
        <v>479</v>
      </c>
      <c r="CF1" s="75" t="s">
        <v>480</v>
      </c>
      <c r="CG1" s="75" t="s">
        <v>481</v>
      </c>
      <c r="CH1" s="75" t="s">
        <v>482</v>
      </c>
      <c r="CI1" s="75" t="s">
        <v>483</v>
      </c>
      <c r="CJ1" s="75" t="s">
        <v>484</v>
      </c>
      <c r="CK1" s="75" t="s">
        <v>485</v>
      </c>
      <c r="CL1" s="75" t="s">
        <v>486</v>
      </c>
      <c r="CM1" s="75" t="s">
        <v>487</v>
      </c>
      <c r="CN1" s="75" t="s">
        <v>488</v>
      </c>
      <c r="CO1" s="75" t="s">
        <v>489</v>
      </c>
      <c r="CP1" s="75" t="s">
        <v>490</v>
      </c>
      <c r="CQ1" s="75" t="s">
        <v>491</v>
      </c>
      <c r="CR1" s="75" t="s">
        <v>492</v>
      </c>
      <c r="CS1" s="75" t="s">
        <v>493</v>
      </c>
      <c r="CT1" s="75" t="s">
        <v>494</v>
      </c>
      <c r="CU1" s="75" t="s">
        <v>495</v>
      </c>
      <c r="CV1" s="75" t="s">
        <v>496</v>
      </c>
      <c r="CW1" s="75" t="s">
        <v>497</v>
      </c>
      <c r="CX1" s="75" t="s">
        <v>498</v>
      </c>
      <c r="CY1" s="75" t="s">
        <v>499</v>
      </c>
      <c r="CZ1" s="75" t="s">
        <v>500</v>
      </c>
    </row>
    <row r="2" spans="1:104" ht="28.5" customHeight="1" x14ac:dyDescent="0.3">
      <c r="A2" s="24" t="s">
        <v>672</v>
      </c>
      <c r="C2" s="24"/>
      <c r="D2" s="1"/>
    </row>
    <row r="3" spans="1:104" ht="31.15" customHeight="1" x14ac:dyDescent="0.2">
      <c r="A3" s="301" t="s">
        <v>673</v>
      </c>
      <c r="B3" s="302"/>
      <c r="C3" s="302"/>
      <c r="D3" s="58"/>
    </row>
    <row r="4" spans="1:104" ht="15" x14ac:dyDescent="0.2">
      <c r="A4" s="55" t="s">
        <v>0</v>
      </c>
      <c r="B4" s="56" t="s">
        <v>1</v>
      </c>
      <c r="C4" s="56" t="s">
        <v>5</v>
      </c>
      <c r="D4" s="89" t="str">
        <f>IF('I_State and program information'!E34="","[Plan 10]",'I_State and program information'!E34)</f>
        <v>[Plan 10]</v>
      </c>
    </row>
    <row r="5" spans="1:104" ht="57" x14ac:dyDescent="0.2">
      <c r="A5" s="16" t="s">
        <v>579</v>
      </c>
      <c r="B5" s="84" t="s">
        <v>118</v>
      </c>
      <c r="C5" s="15" t="s">
        <v>273</v>
      </c>
      <c r="D5" s="57"/>
    </row>
    <row r="6" spans="1:104" ht="15" customHeight="1" x14ac:dyDescent="0.2">
      <c r="A6" s="62"/>
      <c r="B6" s="62"/>
      <c r="C6" s="62"/>
      <c r="D6" s="62"/>
    </row>
    <row r="7" spans="1:104" ht="15" customHeight="1" x14ac:dyDescent="0.2">
      <c r="A7" s="263" t="s">
        <v>644</v>
      </c>
      <c r="B7" s="62"/>
      <c r="C7" s="62"/>
      <c r="D7" s="62"/>
    </row>
    <row r="8" spans="1:104" ht="15" customHeight="1" x14ac:dyDescent="0.2">
      <c r="A8" s="259" t="s">
        <v>674</v>
      </c>
      <c r="B8" s="62"/>
      <c r="C8" s="62"/>
      <c r="D8" s="62"/>
    </row>
    <row r="9" spans="1:104" ht="35.450000000000003" customHeight="1" x14ac:dyDescent="0.3">
      <c r="A9" s="24" t="s">
        <v>647</v>
      </c>
      <c r="B9" s="24"/>
      <c r="D9" s="2"/>
    </row>
    <row r="10" spans="1:104" ht="39.6" customHeight="1" x14ac:dyDescent="0.2">
      <c r="A10" s="282" t="s">
        <v>586</v>
      </c>
      <c r="B10" s="283"/>
      <c r="C10" s="283"/>
      <c r="D10" s="230"/>
    </row>
    <row r="11" spans="1:104" ht="90" x14ac:dyDescent="0.2">
      <c r="A11" s="49" t="s">
        <v>0</v>
      </c>
      <c r="B11" s="47" t="s">
        <v>1</v>
      </c>
      <c r="C11" s="47" t="s">
        <v>5</v>
      </c>
      <c r="D11" s="244" t="s">
        <v>65</v>
      </c>
      <c r="E11" s="240" t="str">
        <f>"Standard #1:"&amp;CHAR(10)&amp;CHAR(10)&amp;IF('II_Program-level standards'!E7="","",'II_Program-level standards'!E7&amp;"; "&amp;CHAR(10)&amp;'II_Program-level standards'!E9&amp;"; "&amp;CHAR(10)&amp;'II_Program-level standards'!E14&amp;"; "&amp;CHAR(10)&amp;'II_Program-level standards'!E15)</f>
        <v>Standard #1:
Mental health; 
Provider to enrollee ratios; 
Pediatric; 
Statewide</v>
      </c>
      <c r="F11" s="87" t="str">
        <f>"Standard #2:"&amp;CHAR(10)&amp;CHAR(10)&amp;IF('II_Program-level standards'!F7="","",'II_Program-level standards'!F7&amp;"; "&amp;CHAR(10)&amp;'II_Program-level standards'!F9&amp;"; "&amp;CHAR(10)&amp;'II_Program-level standards'!F14&amp;"; "&amp;CHAR(10)&amp;'II_Program-level standards'!F15)</f>
        <v>Standard #2:
Mental health; 
Provider to enrollee ratios; 
Pediatric; 
Statewide</v>
      </c>
      <c r="G11" s="87"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Pediatric; 
Statewide</v>
      </c>
      <c r="H11" s="87" t="str">
        <f>"Standard #4:"&amp;CHAR(10)&amp;CHAR(10)&amp;IF('II_Program-level standards'!H7="","",'II_Program-level standards'!H7&amp;"; "&amp;CHAR(10)&amp;'II_Program-level standards'!H9&amp;"; "&amp;CHAR(10)&amp;'II_Program-level standards'!H14&amp;"; "&amp;CHAR(10)&amp;'II_Program-level standards'!H15)</f>
        <v xml:space="preserve">Standard #4:
</v>
      </c>
      <c r="I11" s="87" t="str">
        <f>"Standard #5:"&amp;CHAR(10)&amp;CHAR(10)&amp;IF('II_Program-level standards'!I7="","",'II_Program-level standards'!I7&amp;"; "&amp;CHAR(10)&amp;'II_Program-level standards'!I9&amp;"; "&amp;CHAR(10)&amp;'II_Program-level standards'!I14&amp;"; "&amp;CHAR(10)&amp;'II_Program-level standards'!I15)</f>
        <v xml:space="preserve">Standard #5:
</v>
      </c>
      <c r="J11" s="87" t="str">
        <f>"Standard #6:"&amp;CHAR(10)&amp;CHAR(10)&amp;IF('II_Program-level standards'!J7="","",'II_Program-level standards'!J7&amp;"; "&amp;CHAR(10)&amp;'II_Program-level standards'!J9&amp;"; "&amp;CHAR(10)&amp;'II_Program-level standards'!J14&amp;"; "&amp;CHAR(10)&amp;'II_Program-level standards'!J15)</f>
        <v xml:space="preserve">Standard #6:
</v>
      </c>
      <c r="K11" s="87" t="str">
        <f>"Standard #7:"&amp;CHAR(10)&amp;CHAR(10)&amp;IF('II_Program-level standards'!K7="","",'II_Program-level standards'!K7&amp;"; "&amp;CHAR(10)&amp;'II_Program-level standards'!K9&amp;"; "&amp;CHAR(10)&amp;'II_Program-level standards'!K14&amp;"; "&amp;CHAR(10)&amp;'II_Program-level standards'!K15)</f>
        <v xml:space="preserve">Standard #7:
</v>
      </c>
      <c r="L11" s="87" t="str">
        <f>"Standard #8:"&amp;CHAR(10)&amp;CHAR(10)&amp;IF('II_Program-level standards'!L7="","",'II_Program-level standards'!L7&amp;"; "&amp;CHAR(10)&amp;'II_Program-level standards'!L9&amp;"; "&amp;CHAR(10)&amp;'II_Program-level standards'!L14&amp;"; "&amp;CHAR(10)&amp;'II_Program-level standards'!L15)</f>
        <v xml:space="preserve">Standard #8:
</v>
      </c>
      <c r="M11" s="87" t="str">
        <f>"Standard #9:"&amp;CHAR(10)&amp;CHAR(10)&amp;IF('II_Program-level standards'!M7="","",'II_Program-level standards'!M7&amp;"; "&amp;CHAR(10)&amp;'II_Program-level standards'!M9&amp;"; "&amp;CHAR(10)&amp;'II_Program-level standards'!M14&amp;"; "&amp;CHAR(10)&amp;'II_Program-level standards'!M15)</f>
        <v xml:space="preserve">Standard #9:
</v>
      </c>
      <c r="N11" s="87" t="str">
        <f>"Standard #10:"&amp;CHAR(10)&amp;CHAR(10)&amp;IF('II_Program-level standards'!N7="","",'II_Program-level standards'!N7&amp;"; "&amp;CHAR(10)&amp;'II_Program-level standards'!N9&amp;"; "&amp;CHAR(10)&amp;'II_Program-level standards'!N14&amp;"; "&amp;CHAR(10)&amp;'II_Program-level standards'!N15)</f>
        <v xml:space="preserve">Standard #10:
</v>
      </c>
      <c r="O11" s="87" t="str">
        <f>"Standard #11:"&amp;CHAR(10)&amp;CHAR(10)&amp;IF('II_Program-level standards'!O7="","",'II_Program-level standards'!O7&amp;"; "&amp;CHAR(10)&amp;'II_Program-level standards'!O9&amp;"; "&amp;CHAR(10)&amp;'II_Program-level standards'!O14&amp;"; "&amp;CHAR(10)&amp;'II_Program-level standards'!O15)</f>
        <v xml:space="preserve">Standard #11:
</v>
      </c>
      <c r="P11" s="87" t="str">
        <f>"Standard #12:"&amp;CHAR(10)&amp;CHAR(10)&amp;IF('II_Program-level standards'!P7="","",'II_Program-level standards'!P7&amp;"; "&amp;CHAR(10)&amp;'II_Program-level standards'!P9&amp;"; "&amp;CHAR(10)&amp;'II_Program-level standards'!P14&amp;"; "&amp;CHAR(10)&amp;'II_Program-level standards'!P15)</f>
        <v xml:space="preserve">Standard #12:
</v>
      </c>
      <c r="Q11" s="87" t="str">
        <f>"Standard #13:"&amp;CHAR(10)&amp;CHAR(10)&amp;IF('II_Program-level standards'!Q7="","",'II_Program-level standards'!Q7&amp;"; "&amp;CHAR(10)&amp;'II_Program-level standards'!Q9&amp;"; "&amp;CHAR(10)&amp;'II_Program-level standards'!Q14&amp;"; "&amp;CHAR(10)&amp;'II_Program-level standards'!Q15)</f>
        <v xml:space="preserve">Standard #13:
</v>
      </c>
      <c r="R11" s="87" t="str">
        <f>"Standard #14:"&amp;CHAR(10)&amp;CHAR(10)&amp;IF('II_Program-level standards'!R7="","",'II_Program-level standards'!R7&amp;"; "&amp;CHAR(10)&amp;'II_Program-level standards'!R9&amp;"; "&amp;CHAR(10)&amp;'II_Program-level standards'!R14&amp;"; "&amp;CHAR(10)&amp;'II_Program-level standards'!R15)</f>
        <v xml:space="preserve">Standard #14:
</v>
      </c>
      <c r="S11" s="87" t="str">
        <f>"Standard #15:"&amp;CHAR(10)&amp;CHAR(10)&amp;IF('II_Program-level standards'!S7="","",'II_Program-level standards'!S7&amp;"; "&amp;CHAR(10)&amp;'II_Program-level standards'!S9&amp;"; "&amp;CHAR(10)&amp;'II_Program-level standards'!S14&amp;"; "&amp;CHAR(10)&amp;'II_Program-level standards'!S15)</f>
        <v xml:space="preserve">Standard #15:
</v>
      </c>
      <c r="T11" s="87" t="str">
        <f>"Standard #16:"&amp;CHAR(10)&amp;CHAR(10)&amp;IF('II_Program-level standards'!T7="","",'II_Program-level standards'!T7&amp;"; "&amp;CHAR(10)&amp;'II_Program-level standards'!T9&amp;"; "&amp;CHAR(10)&amp;'II_Program-level standards'!T14&amp;"; "&amp;CHAR(10)&amp;'II_Program-level standards'!T15)</f>
        <v xml:space="preserve">Standard #16:
</v>
      </c>
      <c r="U11" s="87" t="str">
        <f>"Standard #17:"&amp;CHAR(10)&amp;CHAR(10)&amp;IF('II_Program-level standards'!U7="","",'II_Program-level standards'!U7&amp;"; "&amp;CHAR(10)&amp;'II_Program-level standards'!U9&amp;"; "&amp;CHAR(10)&amp;'II_Program-level standards'!U14&amp;"; "&amp;CHAR(10)&amp;'II_Program-level standards'!U15)</f>
        <v xml:space="preserve">Standard #17:
</v>
      </c>
      <c r="V11" s="87" t="str">
        <f>"Standard #18:"&amp;CHAR(10)&amp;CHAR(10)&amp;IF('II_Program-level standards'!V7="","",'II_Program-level standards'!V7&amp;"; "&amp;CHAR(10)&amp;'II_Program-level standards'!V9&amp;"; "&amp;CHAR(10)&amp;'II_Program-level standards'!V14&amp;"; "&amp;CHAR(10)&amp;'II_Program-level standards'!V15)</f>
        <v xml:space="preserve">Standard #18:
</v>
      </c>
      <c r="W11" s="87" t="str">
        <f>"Standard #19:"&amp;CHAR(10)&amp;CHAR(10)&amp;IF('II_Program-level standards'!W7="","",'II_Program-level standards'!W7&amp;"; "&amp;CHAR(10)&amp;'II_Program-level standards'!W9&amp;"; "&amp;CHAR(10)&amp;'II_Program-level standards'!W14&amp;"; "&amp;CHAR(10)&amp;'II_Program-level standards'!W15)</f>
        <v xml:space="preserve">Standard #19:
</v>
      </c>
      <c r="X11" s="87" t="str">
        <f>"Standard #20:"&amp;CHAR(10)&amp;CHAR(10)&amp;IF('II_Program-level standards'!X7="","",'II_Program-level standards'!X7&amp;"; "&amp;CHAR(10)&amp;'II_Program-level standards'!X9&amp;"; "&amp;CHAR(10)&amp;'II_Program-level standards'!X14&amp;"; "&amp;CHAR(10)&amp;'II_Program-level standards'!X15)</f>
        <v xml:space="preserve">Standard #20:
</v>
      </c>
      <c r="Y11" s="87" t="str">
        <f>"Standard #21:"&amp;CHAR(10)&amp;CHAR(10)&amp;IF('II_Program-level standards'!Y7="","",'II_Program-level standards'!Y7&amp;"; "&amp;CHAR(10)&amp;'II_Program-level standards'!Y9&amp;"; "&amp;CHAR(10)&amp;'II_Program-level standards'!Y14&amp;"; "&amp;CHAR(10)&amp;'II_Program-level standards'!Y15)</f>
        <v xml:space="preserve">Standard #21:
</v>
      </c>
      <c r="Z11" s="87" t="str">
        <f>"Standard #22:"&amp;CHAR(10)&amp;CHAR(10)&amp;IF('II_Program-level standards'!Z7="","",'II_Program-level standards'!Z7&amp;"; "&amp;CHAR(10)&amp;'II_Program-level standards'!Z9&amp;"; "&amp;CHAR(10)&amp;'II_Program-level standards'!Z14&amp;"; "&amp;CHAR(10)&amp;'II_Program-level standards'!Z15)</f>
        <v xml:space="preserve">Standard #22:
</v>
      </c>
      <c r="AA11" s="87" t="str">
        <f>"Standard #23:"&amp;CHAR(10)&amp;CHAR(10)&amp;IF('II_Program-level standards'!AA7="","",'II_Program-level standards'!AA7&amp;"; "&amp;CHAR(10)&amp;'II_Program-level standards'!AA9&amp;"; "&amp;CHAR(10)&amp;'II_Program-level standards'!AA14&amp;"; "&amp;CHAR(10)&amp;'II_Program-level standards'!AA15)</f>
        <v xml:space="preserve">Standard #23:
</v>
      </c>
      <c r="AB11" s="87" t="str">
        <f>"Standard #24:"&amp;CHAR(10)&amp;CHAR(10)&amp;IF('II_Program-level standards'!AB7="","",'II_Program-level standards'!AB7&amp;"; "&amp;CHAR(10)&amp;'II_Program-level standards'!AB9&amp;"; "&amp;CHAR(10)&amp;'II_Program-level standards'!AB14&amp;"; "&amp;CHAR(10)&amp;'II_Program-level standards'!AB15)</f>
        <v xml:space="preserve">Standard #24:
</v>
      </c>
      <c r="AC11" s="87" t="str">
        <f>"Standard #25:"&amp;CHAR(10)&amp;CHAR(10)&amp;IF('II_Program-level standards'!AC7="","",'II_Program-level standards'!AC7&amp;"; "&amp;CHAR(10)&amp;'II_Program-level standards'!AC9&amp;"; "&amp;CHAR(10)&amp;'II_Program-level standards'!AC14&amp;"; "&amp;CHAR(10)&amp;'II_Program-level standards'!AC15)</f>
        <v xml:space="preserve">Standard #25:
</v>
      </c>
      <c r="AD11" s="87" t="str">
        <f>"Standard #26:"&amp;CHAR(10)&amp;CHAR(10)&amp;IF('II_Program-level standards'!AD7="","",'II_Program-level standards'!AD7&amp;"; "&amp;CHAR(10)&amp;'II_Program-level standards'!AD9&amp;"; "&amp;CHAR(10)&amp;'II_Program-level standards'!AD14&amp;"; "&amp;CHAR(10)&amp;'II_Program-level standards'!AD15)</f>
        <v xml:space="preserve">Standard #26:
</v>
      </c>
      <c r="AE11" s="87" t="str">
        <f>"Standard #27:"&amp;CHAR(10)&amp;CHAR(10)&amp;IF('II_Program-level standards'!AE7="","",'II_Program-level standards'!AE7&amp;"; "&amp;CHAR(10)&amp;'II_Program-level standards'!AE9&amp;"; "&amp;CHAR(10)&amp;'II_Program-level standards'!AE14&amp;"; "&amp;CHAR(10)&amp;'II_Program-level standards'!AE15)</f>
        <v xml:space="preserve">Standard #27:
</v>
      </c>
      <c r="AF11" s="87" t="str">
        <f>"Standard #28:"&amp;CHAR(10)&amp;CHAR(10)&amp;IF('II_Program-level standards'!AF7="","",'II_Program-level standards'!AF7&amp;"; "&amp;CHAR(10)&amp;'II_Program-level standards'!AF9&amp;"; "&amp;CHAR(10)&amp;'II_Program-level standards'!AF14&amp;"; "&amp;CHAR(10)&amp;'II_Program-level standards'!AF15)</f>
        <v xml:space="preserve">Standard #28:
</v>
      </c>
      <c r="AG11" s="87" t="str">
        <f>"Standard #29:"&amp;CHAR(10)&amp;CHAR(10)&amp;IF('II_Program-level standards'!AG7="","",'II_Program-level standards'!AG7&amp;"; "&amp;CHAR(10)&amp;'II_Program-level standards'!AG9&amp;"; "&amp;CHAR(10)&amp;'II_Program-level standards'!AG14&amp;"; "&amp;CHAR(10)&amp;'II_Program-level standards'!AG15)</f>
        <v xml:space="preserve">Standard #29:
</v>
      </c>
      <c r="AH11" s="87" t="str">
        <f>"Standard #30:"&amp;CHAR(10)&amp;CHAR(10)&amp;IF('II_Program-level standards'!AH7="","",'II_Program-level standards'!AH7&amp;"; "&amp;CHAR(10)&amp;'II_Program-level standards'!AH9&amp;"; "&amp;CHAR(10)&amp;'II_Program-level standards'!AH14&amp;"; "&amp;CHAR(10)&amp;'II_Program-level standards'!AH15)</f>
        <v xml:space="preserve">Standard #30:
</v>
      </c>
      <c r="AI11" s="87" t="str">
        <f>"Standard #31:"&amp;CHAR(10)&amp;CHAR(10)&amp;IF('II_Program-level standards'!AI7="","",'II_Program-level standards'!AI7&amp;"; "&amp;CHAR(10)&amp;'II_Program-level standards'!AI9&amp;"; "&amp;CHAR(10)&amp;'II_Program-level standards'!AI14&amp;"; "&amp;CHAR(10)&amp;'II_Program-level standards'!AI15)</f>
        <v xml:space="preserve">Standard #31:
</v>
      </c>
      <c r="AJ11" s="87" t="str">
        <f>"Standard #32:"&amp;CHAR(10)&amp;CHAR(10)&amp;IF('II_Program-level standards'!AJ7="","",'II_Program-level standards'!AJ7&amp;"; "&amp;CHAR(10)&amp;'II_Program-level standards'!AJ9&amp;"; "&amp;CHAR(10)&amp;'II_Program-level standards'!AJ14&amp;"; "&amp;CHAR(10)&amp;'II_Program-level standards'!AJ15)</f>
        <v xml:space="preserve">Standard #32:
</v>
      </c>
      <c r="AK11" s="87" t="str">
        <f>"Standard #33:"&amp;CHAR(10)&amp;CHAR(10)&amp;IF('II_Program-level standards'!AK7="","",'II_Program-level standards'!AK7&amp;"; "&amp;CHAR(10)&amp;'II_Program-level standards'!AK9&amp;"; "&amp;CHAR(10)&amp;'II_Program-level standards'!AK14&amp;"; "&amp;CHAR(10)&amp;'II_Program-level standards'!AK15)</f>
        <v xml:space="preserve">Standard #33:
</v>
      </c>
      <c r="AL11" s="87" t="str">
        <f>"Standard #34:"&amp;CHAR(10)&amp;CHAR(10)&amp;IF('II_Program-level standards'!AL7="","",'II_Program-level standards'!AL7&amp;"; "&amp;CHAR(10)&amp;'II_Program-level standards'!AL9&amp;"; "&amp;CHAR(10)&amp;'II_Program-level standards'!AL14&amp;"; "&amp;CHAR(10)&amp;'II_Program-level standards'!AL15)</f>
        <v xml:space="preserve">Standard #34:
</v>
      </c>
      <c r="AM11" s="87" t="str">
        <f>"Standard #35:"&amp;CHAR(10)&amp;CHAR(10)&amp;IF('II_Program-level standards'!AM7="","",'II_Program-level standards'!AM7&amp;"; "&amp;CHAR(10)&amp;'II_Program-level standards'!AM9&amp;"; "&amp;CHAR(10)&amp;'II_Program-level standards'!AM14&amp;"; "&amp;CHAR(10)&amp;'II_Program-level standards'!AM15)</f>
        <v xml:space="preserve">Standard #35:
</v>
      </c>
      <c r="AN11" s="87" t="str">
        <f>"Standard #36:"&amp;CHAR(10)&amp;CHAR(10)&amp;IF('II_Program-level standards'!AN7="","",'II_Program-level standards'!AN7&amp;"; "&amp;CHAR(10)&amp;'II_Program-level standards'!AN9&amp;"; "&amp;CHAR(10)&amp;'II_Program-level standards'!AN14&amp;"; "&amp;CHAR(10)&amp;'II_Program-level standards'!AN15)</f>
        <v xml:space="preserve">Standard #36:
</v>
      </c>
      <c r="AO11" s="87" t="str">
        <f>"Standard #37:"&amp;CHAR(10)&amp;CHAR(10)&amp;IF('II_Program-level standards'!AO7="","",'II_Program-level standards'!AO7&amp;"; "&amp;CHAR(10)&amp;'II_Program-level standards'!AO9&amp;"; "&amp;CHAR(10)&amp;'II_Program-level standards'!AO14&amp;"; "&amp;CHAR(10)&amp;'II_Program-level standards'!AO15)</f>
        <v xml:space="preserve">Standard #37:
</v>
      </c>
      <c r="AP11" s="87" t="str">
        <f>"Standard #38:"&amp;CHAR(10)&amp;CHAR(10)&amp;IF('II_Program-level standards'!AP7="","",'II_Program-level standards'!AP7&amp;"; "&amp;CHAR(10)&amp;'II_Program-level standards'!AP9&amp;"; "&amp;CHAR(10)&amp;'II_Program-level standards'!AP14&amp;"; "&amp;CHAR(10)&amp;'II_Program-level standards'!AP15)</f>
        <v xml:space="preserve">Standard #38:
</v>
      </c>
      <c r="AQ11" s="87" t="str">
        <f>"Standard #39:"&amp;CHAR(10)&amp;CHAR(10)&amp;IF('II_Program-level standards'!AQ7="","",'II_Program-level standards'!AQ7&amp;"; "&amp;CHAR(10)&amp;'II_Program-level standards'!AQ9&amp;"; "&amp;CHAR(10)&amp;'II_Program-level standards'!AQ14&amp;"; "&amp;CHAR(10)&amp;'II_Program-level standards'!AQ15)</f>
        <v xml:space="preserve">Standard #39:
</v>
      </c>
      <c r="AR11" s="87" t="str">
        <f>"Standard #40:"&amp;CHAR(10)&amp;CHAR(10)&amp;IF('II_Program-level standards'!AR7="","",'II_Program-level standards'!AR7&amp;"; "&amp;CHAR(10)&amp;'II_Program-level standards'!AR9&amp;"; "&amp;CHAR(10)&amp;'II_Program-level standards'!AR14&amp;"; "&amp;CHAR(10)&amp;'II_Program-level standards'!AR15)</f>
        <v xml:space="preserve">Standard #40:
</v>
      </c>
      <c r="AS11" s="87" t="str">
        <f>"Standard #41:"&amp;CHAR(10)&amp;CHAR(10)&amp;IF('II_Program-level standards'!AS7="","",'II_Program-level standards'!AS7&amp;"; "&amp;CHAR(10)&amp;'II_Program-level standards'!AS9&amp;"; "&amp;CHAR(10)&amp;'II_Program-level standards'!AS14&amp;"; "&amp;CHAR(10)&amp;'II_Program-level standards'!AS15)</f>
        <v xml:space="preserve">Standard #41:
</v>
      </c>
      <c r="AT11" s="87" t="str">
        <f>"Standard #42:"&amp;CHAR(10)&amp;CHAR(10)&amp;IF('II_Program-level standards'!AT7="","",'II_Program-level standards'!AT7&amp;"; "&amp;CHAR(10)&amp;'II_Program-level standards'!AT9&amp;"; "&amp;CHAR(10)&amp;'II_Program-level standards'!AT14&amp;"; "&amp;CHAR(10)&amp;'II_Program-level standards'!AT15)</f>
        <v xml:space="preserve">Standard #42:
</v>
      </c>
      <c r="AU11" s="87" t="str">
        <f>"Standard #43:"&amp;CHAR(10)&amp;CHAR(10)&amp;IF('II_Program-level standards'!AU7="","",'II_Program-level standards'!AU7&amp;"; "&amp;CHAR(10)&amp;'II_Program-level standards'!AU9&amp;"; "&amp;CHAR(10)&amp;'II_Program-level standards'!AU14&amp;"; "&amp;CHAR(10)&amp;'II_Program-level standards'!AU15)</f>
        <v xml:space="preserve">Standard #43:
</v>
      </c>
      <c r="AV11" s="87" t="str">
        <f>"Standard #44:"&amp;CHAR(10)&amp;CHAR(10)&amp;IF('II_Program-level standards'!AV7="","",'II_Program-level standards'!AV7&amp;"; "&amp;CHAR(10)&amp;'II_Program-level standards'!AV9&amp;"; "&amp;CHAR(10)&amp;'II_Program-level standards'!AV14&amp;"; "&amp;CHAR(10)&amp;'II_Program-level standards'!AV15)</f>
        <v xml:space="preserve">Standard #44:
</v>
      </c>
      <c r="AW11" s="87" t="str">
        <f>"Standard #45:"&amp;CHAR(10)&amp;CHAR(10)&amp;IF('II_Program-level standards'!AW7="","",'II_Program-level standards'!AW7&amp;"; "&amp;CHAR(10)&amp;'II_Program-level standards'!AW9&amp;"; "&amp;CHAR(10)&amp;'II_Program-level standards'!AW14&amp;"; "&amp;CHAR(10)&amp;'II_Program-level standards'!AW15)</f>
        <v xml:space="preserve">Standard #45:
</v>
      </c>
      <c r="AX11" s="87" t="str">
        <f>"Standard #46:"&amp;CHAR(10)&amp;CHAR(10)&amp;IF('II_Program-level standards'!AX7="","",'II_Program-level standards'!AX7&amp;"; "&amp;CHAR(10)&amp;'II_Program-level standards'!AX9&amp;"; "&amp;CHAR(10)&amp;'II_Program-level standards'!AX14&amp;"; "&amp;CHAR(10)&amp;'II_Program-level standards'!AX15)</f>
        <v xml:space="preserve">Standard #46:
</v>
      </c>
      <c r="AY11" s="87" t="str">
        <f>"Standard #47:"&amp;CHAR(10)&amp;CHAR(10)&amp;IF('II_Program-level standards'!AY7="","",'II_Program-level standards'!AY7&amp;"; "&amp;CHAR(10)&amp;'II_Program-level standards'!AY9&amp;"; "&amp;CHAR(10)&amp;'II_Program-level standards'!AY14&amp;"; "&amp;CHAR(10)&amp;'II_Program-level standards'!AY15)</f>
        <v xml:space="preserve">Standard #47:
</v>
      </c>
      <c r="AZ11" s="87" t="str">
        <f>"Standard #48:"&amp;CHAR(10)&amp;CHAR(10)&amp;IF('II_Program-level standards'!AZ7="","",'II_Program-level standards'!AZ7&amp;"; "&amp;CHAR(10)&amp;'II_Program-level standards'!AZ9&amp;"; "&amp;CHAR(10)&amp;'II_Program-level standards'!AZ14&amp;"; "&amp;CHAR(10)&amp;'II_Program-level standards'!AZ15)</f>
        <v xml:space="preserve">Standard #48:
</v>
      </c>
      <c r="BA11" s="87" t="str">
        <f>"Standard #49:"&amp;CHAR(10)&amp;CHAR(10)&amp;IF('II_Program-level standards'!BA7="","",'II_Program-level standards'!BA7&amp;"; "&amp;CHAR(10)&amp;'II_Program-level standards'!BA9&amp;"; "&amp;CHAR(10)&amp;'II_Program-level standards'!BA14&amp;"; "&amp;CHAR(10)&amp;'II_Program-level standards'!BA15)</f>
        <v xml:space="preserve">Standard #49:
</v>
      </c>
      <c r="BB11" s="87" t="str">
        <f>"Standard #50:"&amp;CHAR(10)&amp;CHAR(10)&amp;IF('II_Program-level standards'!BB7="","",'II_Program-level standards'!BB7&amp;"; "&amp;CHAR(10)&amp;'II_Program-level standards'!BB9&amp;"; "&amp;CHAR(10)&amp;'II_Program-level standards'!BB14&amp;"; "&amp;CHAR(10)&amp;'II_Program-level standards'!BB15)</f>
        <v xml:space="preserve">Standard #50:
</v>
      </c>
      <c r="BC11" s="87" t="str">
        <f>"Standard #51:"&amp;CHAR(10)&amp;CHAR(10)&amp;IF('II_Program-level standards'!BC7="","",'II_Program-level standards'!BC7&amp;"; "&amp;CHAR(10)&amp;'II_Program-level standards'!BC9&amp;"; "&amp;CHAR(10)&amp;'II_Program-level standards'!BC14&amp;"; "&amp;CHAR(10)&amp;'II_Program-level standards'!BC15)</f>
        <v xml:space="preserve">Standard #51:
</v>
      </c>
      <c r="BD11" s="87" t="str">
        <f>"Standard #52:"&amp;CHAR(10)&amp;CHAR(10)&amp;IF('II_Program-level standards'!BD7="","",'II_Program-level standards'!BD7&amp;"; "&amp;CHAR(10)&amp;'II_Program-level standards'!BD9&amp;"; "&amp;CHAR(10)&amp;'II_Program-level standards'!BD14&amp;"; "&amp;CHAR(10)&amp;'II_Program-level standards'!BD15)</f>
        <v xml:space="preserve">Standard #52:
</v>
      </c>
      <c r="BE11" s="87" t="str">
        <f>"Standard #53:"&amp;CHAR(10)&amp;CHAR(10)&amp;IF('II_Program-level standards'!BE7="","",'II_Program-level standards'!BE7&amp;"; "&amp;CHAR(10)&amp;'II_Program-level standards'!BE9&amp;"; "&amp;CHAR(10)&amp;'II_Program-level standards'!BE14&amp;"; "&amp;CHAR(10)&amp;'II_Program-level standards'!BE15)</f>
        <v xml:space="preserve">Standard #53:
</v>
      </c>
      <c r="BF11" s="87" t="str">
        <f>"Standard #54:"&amp;CHAR(10)&amp;CHAR(10)&amp;IF('II_Program-level standards'!BF7="","",'II_Program-level standards'!BF7&amp;"; "&amp;CHAR(10)&amp;'II_Program-level standards'!BF9&amp;"; "&amp;CHAR(10)&amp;'II_Program-level standards'!BF14&amp;"; "&amp;CHAR(10)&amp;'II_Program-level standards'!BF15)</f>
        <v xml:space="preserve">Standard #54:
</v>
      </c>
      <c r="BG11" s="87" t="str">
        <f>"Standard #55:"&amp;CHAR(10)&amp;CHAR(10)&amp;IF('II_Program-level standards'!BG7="","",'II_Program-level standards'!BG7&amp;"; "&amp;CHAR(10)&amp;'II_Program-level standards'!BG9&amp;"; "&amp;CHAR(10)&amp;'II_Program-level standards'!BG14&amp;"; "&amp;CHAR(10)&amp;'II_Program-level standards'!BG15)</f>
        <v xml:space="preserve">Standard #55:
</v>
      </c>
      <c r="BH11" s="87" t="str">
        <f>"Standard #56:"&amp;CHAR(10)&amp;CHAR(10)&amp;IF('II_Program-level standards'!BH7="","",'II_Program-level standards'!BH7&amp;"; "&amp;CHAR(10)&amp;'II_Program-level standards'!BH9&amp;"; "&amp;CHAR(10)&amp;'II_Program-level standards'!BH14&amp;"; "&amp;CHAR(10)&amp;'II_Program-level standards'!BH15)</f>
        <v xml:space="preserve">Standard #56:
</v>
      </c>
      <c r="BI11" s="87" t="str">
        <f>"Standard #57:"&amp;CHAR(10)&amp;CHAR(10)&amp;IF('II_Program-level standards'!BI7="","",'II_Program-level standards'!BI7&amp;"; "&amp;CHAR(10)&amp;'II_Program-level standards'!BI9&amp;"; "&amp;CHAR(10)&amp;'II_Program-level standards'!BI14&amp;"; "&amp;CHAR(10)&amp;'II_Program-level standards'!BI15)</f>
        <v xml:space="preserve">Standard #57:
</v>
      </c>
      <c r="BJ11" s="87" t="str">
        <f>"Standard #58:"&amp;CHAR(10)&amp;CHAR(10)&amp;IF('II_Program-level standards'!BJ7="","",'II_Program-level standards'!BJ7&amp;"; "&amp;CHAR(10)&amp;'II_Program-level standards'!BJ9&amp;"; "&amp;CHAR(10)&amp;'II_Program-level standards'!BJ14&amp;"; "&amp;CHAR(10)&amp;'II_Program-level standards'!BJ15)</f>
        <v xml:space="preserve">Standard #58:
</v>
      </c>
      <c r="BK11" s="87" t="str">
        <f>"Standard #59:"&amp;CHAR(10)&amp;CHAR(10)&amp;IF('II_Program-level standards'!BK7="","",'II_Program-level standards'!BK7&amp;"; "&amp;CHAR(10)&amp;'II_Program-level standards'!BK9&amp;"; "&amp;CHAR(10)&amp;'II_Program-level standards'!BK14&amp;"; "&amp;CHAR(10)&amp;'II_Program-level standards'!BK15)</f>
        <v xml:space="preserve">Standard #59:
</v>
      </c>
      <c r="BL11" s="87" t="str">
        <f>"Standard #60:"&amp;CHAR(10)&amp;CHAR(10)&amp;IF('II_Program-level standards'!BL7="","",'II_Program-level standards'!BL7&amp;"; "&amp;CHAR(10)&amp;'II_Program-level standards'!BL9&amp;"; "&amp;CHAR(10)&amp;'II_Program-level standards'!BL14&amp;"; "&amp;CHAR(10)&amp;'II_Program-level standards'!BL15)</f>
        <v xml:space="preserve">Standard #60:
</v>
      </c>
      <c r="BM11" s="87" t="str">
        <f>"Standard #61:"&amp;CHAR(10)&amp;CHAR(10)&amp;IF('II_Program-level standards'!BM7="","",'II_Program-level standards'!BM7&amp;"; "&amp;CHAR(10)&amp;'II_Program-level standards'!BM9&amp;"; "&amp;CHAR(10)&amp;'II_Program-level standards'!BM14&amp;"; "&amp;CHAR(10)&amp;'II_Program-level standards'!BM15)</f>
        <v xml:space="preserve">Standard #61:
</v>
      </c>
      <c r="BN11" s="87" t="str">
        <f>"Standard #62:"&amp;CHAR(10)&amp;CHAR(10)&amp;IF('II_Program-level standards'!BN7="","",'II_Program-level standards'!BN7&amp;"; "&amp;CHAR(10)&amp;'II_Program-level standards'!BN9&amp;"; "&amp;CHAR(10)&amp;'II_Program-level standards'!BN14&amp;"; "&amp;CHAR(10)&amp;'II_Program-level standards'!BN15)</f>
        <v xml:space="preserve">Standard #62:
</v>
      </c>
      <c r="BO11" s="87" t="str">
        <f>"Standard #63:"&amp;CHAR(10)&amp;CHAR(10)&amp;IF('II_Program-level standards'!BO7="","",'II_Program-level standards'!BO7&amp;"; "&amp;CHAR(10)&amp;'II_Program-level standards'!BO9&amp;"; "&amp;CHAR(10)&amp;'II_Program-level standards'!BO14&amp;"; "&amp;CHAR(10)&amp;'II_Program-level standards'!BO15)</f>
        <v xml:space="preserve">Standard #63:
</v>
      </c>
      <c r="BP11" s="87" t="str">
        <f>"Standard #64:"&amp;CHAR(10)&amp;CHAR(10)&amp;IF('II_Program-level standards'!BP7="","",'II_Program-level standards'!BP7&amp;"; "&amp;CHAR(10)&amp;'II_Program-level standards'!BP9&amp;"; "&amp;CHAR(10)&amp;'II_Program-level standards'!BP14&amp;"; "&amp;CHAR(10)&amp;'II_Program-level standards'!BP15)</f>
        <v xml:space="preserve">Standard #64:
</v>
      </c>
      <c r="BQ11" s="87" t="str">
        <f>"Standard #65:"&amp;CHAR(10)&amp;CHAR(10)&amp;IF('II_Program-level standards'!BQ7="","",'II_Program-level standards'!BQ7&amp;"; "&amp;CHAR(10)&amp;'II_Program-level standards'!BQ9&amp;"; "&amp;CHAR(10)&amp;'II_Program-level standards'!BQ14&amp;"; "&amp;CHAR(10)&amp;'II_Program-level standards'!BQ15)</f>
        <v xml:space="preserve">Standard #65:
</v>
      </c>
      <c r="BR11" s="87" t="str">
        <f>"Standard #66:"&amp;CHAR(10)&amp;CHAR(10)&amp;IF('II_Program-level standards'!BR7="","",'II_Program-level standards'!BR7&amp;"; "&amp;CHAR(10)&amp;'II_Program-level standards'!BR9&amp;"; "&amp;CHAR(10)&amp;'II_Program-level standards'!BR14&amp;"; "&amp;CHAR(10)&amp;'II_Program-level standards'!BR15)</f>
        <v xml:space="preserve">Standard #66:
</v>
      </c>
      <c r="BS11" s="87" t="str">
        <f>"Standard #67:"&amp;CHAR(10)&amp;CHAR(10)&amp;IF('II_Program-level standards'!BS7="","",'II_Program-level standards'!BS7&amp;"; "&amp;CHAR(10)&amp;'II_Program-level standards'!BS9&amp;"; "&amp;CHAR(10)&amp;'II_Program-level standards'!BS14&amp;"; "&amp;CHAR(10)&amp;'II_Program-level standards'!BS15)</f>
        <v xml:space="preserve">Standard #67:
</v>
      </c>
      <c r="BT11" s="87" t="str">
        <f>"Standard #68:"&amp;CHAR(10)&amp;CHAR(10)&amp;IF('II_Program-level standards'!BT7="","",'II_Program-level standards'!BT7&amp;"; "&amp;CHAR(10)&amp;'II_Program-level standards'!BT9&amp;"; "&amp;CHAR(10)&amp;'II_Program-level standards'!BT14&amp;"; "&amp;CHAR(10)&amp;'II_Program-level standards'!BT15)</f>
        <v xml:space="preserve">Standard #68:
</v>
      </c>
      <c r="BU11" s="87" t="str">
        <f>"Standard #69:"&amp;CHAR(10)&amp;CHAR(10)&amp;IF('II_Program-level standards'!BU7="","",'II_Program-level standards'!BU7&amp;"; "&amp;CHAR(10)&amp;'II_Program-level standards'!BU9&amp;"; "&amp;CHAR(10)&amp;'II_Program-level standards'!BU14&amp;"; "&amp;CHAR(10)&amp;'II_Program-level standards'!BU15)</f>
        <v xml:space="preserve">Standard #69:
</v>
      </c>
      <c r="BV11" s="87" t="str">
        <f>"Standard #70:"&amp;CHAR(10)&amp;CHAR(10)&amp;IF('II_Program-level standards'!BV7="","",'II_Program-level standards'!BV7&amp;"; "&amp;CHAR(10)&amp;'II_Program-level standards'!BV9&amp;"; "&amp;CHAR(10)&amp;'II_Program-level standards'!BV14&amp;"; "&amp;CHAR(10)&amp;'II_Program-level standards'!BV15)</f>
        <v xml:space="preserve">Standard #70:
</v>
      </c>
      <c r="BW11" s="87" t="str">
        <f>"Standard #71:"&amp;CHAR(10)&amp;CHAR(10)&amp;IF('II_Program-level standards'!BW7="","",'II_Program-level standards'!BW7&amp;"; "&amp;CHAR(10)&amp;'II_Program-level standards'!BW9&amp;"; "&amp;CHAR(10)&amp;'II_Program-level standards'!BW14&amp;"; "&amp;CHAR(10)&amp;'II_Program-level standards'!BW15)</f>
        <v xml:space="preserve">Standard #71:
</v>
      </c>
      <c r="BX11" s="87" t="str">
        <f>"Standard #72:"&amp;CHAR(10)&amp;CHAR(10)&amp;IF('II_Program-level standards'!BX7="","",'II_Program-level standards'!BX7&amp;"; "&amp;CHAR(10)&amp;'II_Program-level standards'!BX9&amp;"; "&amp;CHAR(10)&amp;'II_Program-level standards'!BX14&amp;"; "&amp;CHAR(10)&amp;'II_Program-level standards'!BX15)</f>
        <v xml:space="preserve">Standard #72:
</v>
      </c>
      <c r="BY11" s="87" t="str">
        <f>"Standard #73:"&amp;CHAR(10)&amp;CHAR(10)&amp;IF('II_Program-level standards'!BY7="","",'II_Program-level standards'!BY7&amp;"; "&amp;CHAR(10)&amp;'II_Program-level standards'!BY9&amp;"; "&amp;CHAR(10)&amp;'II_Program-level standards'!BY14&amp;"; "&amp;CHAR(10)&amp;'II_Program-level standards'!BY15)</f>
        <v xml:space="preserve">Standard #73:
</v>
      </c>
      <c r="BZ11" s="87" t="str">
        <f>"Standard #74:"&amp;CHAR(10)&amp;CHAR(10)&amp;IF('II_Program-level standards'!BZ7="","",'II_Program-level standards'!BZ7&amp;"; "&amp;CHAR(10)&amp;'II_Program-level standards'!BZ9&amp;"; "&amp;CHAR(10)&amp;'II_Program-level standards'!BZ14&amp;"; "&amp;CHAR(10)&amp;'II_Program-level standards'!BZ15)</f>
        <v xml:space="preserve">Standard #74:
</v>
      </c>
      <c r="CA11" s="87" t="str">
        <f>"Standard #75:"&amp;CHAR(10)&amp;CHAR(10)&amp;IF('II_Program-level standards'!CA7="","",'II_Program-level standards'!CA7&amp;"; "&amp;CHAR(10)&amp;'II_Program-level standards'!CA9&amp;"; "&amp;CHAR(10)&amp;'II_Program-level standards'!CA14&amp;"; "&amp;CHAR(10)&amp;'II_Program-level standards'!CA15)</f>
        <v xml:space="preserve">Standard #75:
</v>
      </c>
      <c r="CB11" s="87" t="str">
        <f>"Standard #76:"&amp;CHAR(10)&amp;CHAR(10)&amp;IF('II_Program-level standards'!CB7="","",'II_Program-level standards'!CB7&amp;"; "&amp;CHAR(10)&amp;'II_Program-level standards'!CB9&amp;"; "&amp;CHAR(10)&amp;'II_Program-level standards'!CB14&amp;"; "&amp;CHAR(10)&amp;'II_Program-level standards'!CB15)</f>
        <v xml:space="preserve">Standard #76:
</v>
      </c>
      <c r="CC11" s="87" t="str">
        <f>"Standard #77:"&amp;CHAR(10)&amp;CHAR(10)&amp;IF('II_Program-level standards'!CC7="","",'II_Program-level standards'!CC7&amp;"; "&amp;CHAR(10)&amp;'II_Program-level standards'!CC9&amp;"; "&amp;CHAR(10)&amp;'II_Program-level standards'!CC14&amp;"; "&amp;CHAR(10)&amp;'II_Program-level standards'!CC15)</f>
        <v xml:space="preserve">Standard #77:
</v>
      </c>
      <c r="CD11" s="87" t="str">
        <f>"Standard #78:"&amp;CHAR(10)&amp;CHAR(10)&amp;IF('II_Program-level standards'!CD7="","",'II_Program-level standards'!CD7&amp;"; "&amp;CHAR(10)&amp;'II_Program-level standards'!CD9&amp;"; "&amp;CHAR(10)&amp;'II_Program-level standards'!CD14&amp;"; "&amp;CHAR(10)&amp;'II_Program-level standards'!CD15)</f>
        <v xml:space="preserve">Standard #78:
</v>
      </c>
      <c r="CE11" s="87" t="str">
        <f>"Standard #79:"&amp;CHAR(10)&amp;CHAR(10)&amp;IF('II_Program-level standards'!CE7="","",'II_Program-level standards'!CE7&amp;"; "&amp;CHAR(10)&amp;'II_Program-level standards'!CE9&amp;"; "&amp;CHAR(10)&amp;'II_Program-level standards'!CE14&amp;"; "&amp;CHAR(10)&amp;'II_Program-level standards'!CE15)</f>
        <v xml:space="preserve">Standard #79:
</v>
      </c>
      <c r="CF11" s="87" t="str">
        <f>"Standard #80:"&amp;CHAR(10)&amp;CHAR(10)&amp;IF('II_Program-level standards'!CF7="","",'II_Program-level standards'!CF7&amp;"; "&amp;CHAR(10)&amp;'II_Program-level standards'!CF9&amp;"; "&amp;CHAR(10)&amp;'II_Program-level standards'!CF14&amp;"; "&amp;CHAR(10)&amp;'II_Program-level standards'!CF15)</f>
        <v xml:space="preserve">Standard #80:
</v>
      </c>
      <c r="CG11" s="87" t="str">
        <f>"Standard #81:"&amp;CHAR(10)&amp;CHAR(10)&amp;IF('II_Program-level standards'!CG7="","",'II_Program-level standards'!CG7&amp;"; "&amp;CHAR(10)&amp;'II_Program-level standards'!CG9&amp;"; "&amp;CHAR(10)&amp;'II_Program-level standards'!CG14&amp;"; "&amp;CHAR(10)&amp;'II_Program-level standards'!CG15)</f>
        <v xml:space="preserve">Standard #81:
</v>
      </c>
      <c r="CH11" s="87" t="str">
        <f>"Standard #82:"&amp;CHAR(10)&amp;CHAR(10)&amp;IF('II_Program-level standards'!CH7="","",'II_Program-level standards'!CH7&amp;"; "&amp;CHAR(10)&amp;'II_Program-level standards'!CH9&amp;"; "&amp;CHAR(10)&amp;'II_Program-level standards'!CH14&amp;"; "&amp;CHAR(10)&amp;'II_Program-level standards'!CH15)</f>
        <v xml:space="preserve">Standard #82:
</v>
      </c>
      <c r="CI11" s="87" t="str">
        <f>"Standard #83:"&amp;CHAR(10)&amp;CHAR(10)&amp;IF('II_Program-level standards'!CI7="","",'II_Program-level standards'!CI7&amp;"; "&amp;CHAR(10)&amp;'II_Program-level standards'!CI9&amp;"; "&amp;CHAR(10)&amp;'II_Program-level standards'!CI14&amp;"; "&amp;CHAR(10)&amp;'II_Program-level standards'!CI15)</f>
        <v xml:space="preserve">Standard #83:
</v>
      </c>
      <c r="CJ11" s="87" t="str">
        <f>"Standard #84:"&amp;CHAR(10)&amp;CHAR(10)&amp;IF('II_Program-level standards'!CJ7="","",'II_Program-level standards'!CJ7&amp;"; "&amp;CHAR(10)&amp;'II_Program-level standards'!CJ9&amp;"; "&amp;CHAR(10)&amp;'II_Program-level standards'!CJ14&amp;"; "&amp;CHAR(10)&amp;'II_Program-level standards'!CJ15)</f>
        <v xml:space="preserve">Standard #84:
</v>
      </c>
      <c r="CK11" s="87" t="str">
        <f>"Standard #85:"&amp;CHAR(10)&amp;CHAR(10)&amp;IF('II_Program-level standards'!CK7="","",'II_Program-level standards'!CK7&amp;"; "&amp;CHAR(10)&amp;'II_Program-level standards'!CK9&amp;"; "&amp;CHAR(10)&amp;'II_Program-level standards'!CK14&amp;"; "&amp;CHAR(10)&amp;'II_Program-level standards'!CK15)</f>
        <v xml:space="preserve">Standard #85:
</v>
      </c>
      <c r="CL11" s="87" t="str">
        <f>"Standard #86:"&amp;CHAR(10)&amp;CHAR(10)&amp;IF('II_Program-level standards'!CL7="","",'II_Program-level standards'!CL7&amp;"; "&amp;CHAR(10)&amp;'II_Program-level standards'!CL9&amp;"; "&amp;CHAR(10)&amp;'II_Program-level standards'!CL14&amp;"; "&amp;CHAR(10)&amp;'II_Program-level standards'!CL15)</f>
        <v xml:space="preserve">Standard #86:
</v>
      </c>
      <c r="CM11" s="87" t="str">
        <f>"Standard #87:"&amp;CHAR(10)&amp;CHAR(10)&amp;IF('II_Program-level standards'!CM7="","",'II_Program-level standards'!CM7&amp;"; "&amp;CHAR(10)&amp;'II_Program-level standards'!CM9&amp;"; "&amp;CHAR(10)&amp;'II_Program-level standards'!CM14&amp;"; "&amp;CHAR(10)&amp;'II_Program-level standards'!CM15)</f>
        <v xml:space="preserve">Standard #87:
</v>
      </c>
      <c r="CN11" s="87" t="str">
        <f>"Standard #88:"&amp;CHAR(10)&amp;CHAR(10)&amp;IF('II_Program-level standards'!CN7="","",'II_Program-level standards'!CN7&amp;"; "&amp;CHAR(10)&amp;'II_Program-level standards'!CN9&amp;"; "&amp;CHAR(10)&amp;'II_Program-level standards'!CN14&amp;"; "&amp;CHAR(10)&amp;'II_Program-level standards'!CN15)</f>
        <v xml:space="preserve">Standard #88:
</v>
      </c>
      <c r="CO11" s="87" t="str">
        <f>"Standard #89:"&amp;CHAR(10)&amp;CHAR(10)&amp;IF('II_Program-level standards'!CO7="","",'II_Program-level standards'!CO7&amp;"; "&amp;CHAR(10)&amp;'II_Program-level standards'!CO9&amp;"; "&amp;CHAR(10)&amp;'II_Program-level standards'!CO14&amp;"; "&amp;CHAR(10)&amp;'II_Program-level standards'!CO15)</f>
        <v xml:space="preserve">Standard #89:
</v>
      </c>
      <c r="CP11" s="87" t="str">
        <f>"Standard #90:"&amp;CHAR(10)&amp;CHAR(10)&amp;IF('II_Program-level standards'!CP7="","",'II_Program-level standards'!CP7&amp;"; "&amp;CHAR(10)&amp;'II_Program-level standards'!CP9&amp;"; "&amp;CHAR(10)&amp;'II_Program-level standards'!CP14&amp;"; "&amp;CHAR(10)&amp;'II_Program-level standards'!CP15)</f>
        <v xml:space="preserve">Standard #90:
</v>
      </c>
      <c r="CQ11" s="87" t="str">
        <f>"Standard #91:"&amp;CHAR(10)&amp;CHAR(10)&amp;IF('II_Program-level standards'!CQ7="","",'II_Program-level standards'!CQ7&amp;"; "&amp;CHAR(10)&amp;'II_Program-level standards'!CQ9&amp;"; "&amp;CHAR(10)&amp;'II_Program-level standards'!CQ14&amp;"; "&amp;CHAR(10)&amp;'II_Program-level standards'!CQ15)</f>
        <v xml:space="preserve">Standard #91:
</v>
      </c>
      <c r="CR11" s="87" t="str">
        <f>"Standard #92:"&amp;CHAR(10)&amp;CHAR(10)&amp;IF('II_Program-level standards'!CR7="","",'II_Program-level standards'!CR7&amp;"; "&amp;CHAR(10)&amp;'II_Program-level standards'!CR9&amp;"; "&amp;CHAR(10)&amp;'II_Program-level standards'!CR14&amp;"; "&amp;CHAR(10)&amp;'II_Program-level standards'!CR15)</f>
        <v xml:space="preserve">Standard #92:
</v>
      </c>
      <c r="CS11" s="87" t="str">
        <f>"Standard #93:"&amp;CHAR(10)&amp;CHAR(10)&amp;IF('II_Program-level standards'!CS7="","",'II_Program-level standards'!CS7&amp;"; "&amp;CHAR(10)&amp;'II_Program-level standards'!CS9&amp;"; "&amp;CHAR(10)&amp;'II_Program-level standards'!CS14&amp;"; "&amp;CHAR(10)&amp;'II_Program-level standards'!CS15)</f>
        <v xml:space="preserve">Standard #93:
</v>
      </c>
      <c r="CT11" s="87" t="str">
        <f>"Standard #94:"&amp;CHAR(10)&amp;CHAR(10)&amp;IF('II_Program-level standards'!CT7="","",'II_Program-level standards'!CT7&amp;"; "&amp;CHAR(10)&amp;'II_Program-level standards'!CT9&amp;"; "&amp;CHAR(10)&amp;'II_Program-level standards'!CT14&amp;"; "&amp;CHAR(10)&amp;'II_Program-level standards'!CT15)</f>
        <v xml:space="preserve">Standard #94:
</v>
      </c>
      <c r="CU11" s="87" t="str">
        <f>"Standard #95:"&amp;CHAR(10)&amp;CHAR(10)&amp;IF('II_Program-level standards'!CU7="","",'II_Program-level standards'!CU7&amp;"; "&amp;CHAR(10)&amp;'II_Program-level standards'!CU9&amp;"; "&amp;CHAR(10)&amp;'II_Program-level standards'!CU14&amp;"; "&amp;CHAR(10)&amp;'II_Program-level standards'!CU15)</f>
        <v xml:space="preserve">Standard #95:
</v>
      </c>
      <c r="CV11" s="87" t="str">
        <f>"Standard #96:"&amp;CHAR(10)&amp;CHAR(10)&amp;IF('II_Program-level standards'!CV7="","",'II_Program-level standards'!CV7&amp;"; "&amp;CHAR(10)&amp;'II_Program-level standards'!CV9&amp;"; "&amp;CHAR(10)&amp;'II_Program-level standards'!CV14&amp;"; "&amp;CHAR(10)&amp;'II_Program-level standards'!CV15)</f>
        <v xml:space="preserve">Standard #96:
</v>
      </c>
      <c r="CW11" s="87" t="str">
        <f>"Standard #97:"&amp;CHAR(10)&amp;CHAR(10)&amp;IF('II_Program-level standards'!CW7="","",'II_Program-level standards'!CW7&amp;"; "&amp;CHAR(10)&amp;'II_Program-level standards'!CW9&amp;"; "&amp;CHAR(10)&amp;'II_Program-level standards'!CW14&amp;"; "&amp;CHAR(10)&amp;'II_Program-level standards'!CW15)</f>
        <v xml:space="preserve">Standard #97:
</v>
      </c>
      <c r="CX11" s="87" t="str">
        <f>"Standard #98:"&amp;CHAR(10)&amp;CHAR(10)&amp;IF('II_Program-level standards'!CX7="","",'II_Program-level standards'!CX7&amp;"; "&amp;CHAR(10)&amp;'II_Program-level standards'!CX9&amp;"; "&amp;CHAR(10)&amp;'II_Program-level standards'!CX14&amp;"; "&amp;CHAR(10)&amp;'II_Program-level standards'!CX15)</f>
        <v xml:space="preserve">Standard #98:
</v>
      </c>
      <c r="CY11" s="87" t="str">
        <f>"Standard #99:"&amp;CHAR(10)&amp;CHAR(10)&amp;IF('II_Program-level standards'!CY7="","",'II_Program-level standards'!CY7&amp;"; "&amp;CHAR(10)&amp;'II_Program-level standards'!CY9&amp;"; "&amp;CHAR(10)&amp;'II_Program-level standards'!CY14&amp;"; "&amp;CHAR(10)&amp;'II_Program-level standards'!CY15)</f>
        <v xml:space="preserve">Standard #99:
</v>
      </c>
      <c r="CZ11" s="87"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587</v>
      </c>
      <c r="B12" s="9" t="s">
        <v>561</v>
      </c>
      <c r="C12" s="15" t="s">
        <v>562</v>
      </c>
      <c r="D12" s="134" t="s">
        <v>103</v>
      </c>
      <c r="E12" s="241"/>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row>
    <row r="13" spans="1:104" ht="40.9" customHeight="1" x14ac:dyDescent="0.2">
      <c r="A13" s="225"/>
      <c r="B13" s="304" t="s">
        <v>651</v>
      </c>
      <c r="C13" s="305"/>
      <c r="D13" s="246" t="s">
        <v>100</v>
      </c>
      <c r="E13" s="247" t="s">
        <v>100</v>
      </c>
      <c r="F13" s="247" t="s">
        <v>100</v>
      </c>
      <c r="G13" s="247" t="s">
        <v>100</v>
      </c>
      <c r="H13" s="247" t="s">
        <v>100</v>
      </c>
      <c r="I13" s="247" t="s">
        <v>100</v>
      </c>
      <c r="J13" s="247" t="s">
        <v>100</v>
      </c>
      <c r="K13" s="247" t="s">
        <v>100</v>
      </c>
      <c r="L13" s="247" t="s">
        <v>100</v>
      </c>
      <c r="M13" s="247" t="s">
        <v>100</v>
      </c>
      <c r="N13" s="247" t="s">
        <v>100</v>
      </c>
      <c r="O13" s="247" t="s">
        <v>100</v>
      </c>
      <c r="P13" s="247" t="s">
        <v>100</v>
      </c>
      <c r="Q13" s="247" t="s">
        <v>100</v>
      </c>
      <c r="R13" s="247" t="s">
        <v>100</v>
      </c>
      <c r="S13" s="247" t="s">
        <v>100</v>
      </c>
      <c r="T13" s="247" t="s">
        <v>100</v>
      </c>
      <c r="U13" s="247" t="s">
        <v>100</v>
      </c>
      <c r="V13" s="247" t="s">
        <v>100</v>
      </c>
      <c r="W13" s="247" t="s">
        <v>100</v>
      </c>
      <c r="X13" s="247" t="s">
        <v>100</v>
      </c>
      <c r="Y13" s="247" t="s">
        <v>100</v>
      </c>
      <c r="Z13" s="247" t="s">
        <v>100</v>
      </c>
      <c r="AA13" s="247" t="s">
        <v>100</v>
      </c>
      <c r="AB13" s="247" t="s">
        <v>100</v>
      </c>
      <c r="AC13" s="247" t="s">
        <v>100</v>
      </c>
      <c r="AD13" s="247" t="s">
        <v>100</v>
      </c>
      <c r="AE13" s="247" t="s">
        <v>100</v>
      </c>
      <c r="AF13" s="247" t="s">
        <v>100</v>
      </c>
      <c r="AG13" s="247" t="s">
        <v>100</v>
      </c>
      <c r="AH13" s="247" t="s">
        <v>100</v>
      </c>
      <c r="AI13" s="247" t="s">
        <v>100</v>
      </c>
      <c r="AJ13" s="247" t="s">
        <v>100</v>
      </c>
      <c r="AK13" s="247" t="s">
        <v>100</v>
      </c>
      <c r="AL13" s="247" t="s">
        <v>100</v>
      </c>
      <c r="AM13" s="247" t="s">
        <v>100</v>
      </c>
      <c r="AN13" s="247" t="s">
        <v>100</v>
      </c>
      <c r="AO13" s="247" t="s">
        <v>100</v>
      </c>
      <c r="AP13" s="247" t="s">
        <v>100</v>
      </c>
      <c r="AQ13" s="247" t="s">
        <v>100</v>
      </c>
      <c r="AR13" s="247" t="s">
        <v>100</v>
      </c>
      <c r="AS13" s="247" t="s">
        <v>100</v>
      </c>
      <c r="AT13" s="247" t="s">
        <v>100</v>
      </c>
      <c r="AU13" s="247" t="s">
        <v>100</v>
      </c>
      <c r="AV13" s="247" t="s">
        <v>100</v>
      </c>
      <c r="AW13" s="247" t="s">
        <v>100</v>
      </c>
      <c r="AX13" s="247" t="s">
        <v>100</v>
      </c>
      <c r="AY13" s="247" t="s">
        <v>100</v>
      </c>
      <c r="AZ13" s="247" t="s">
        <v>100</v>
      </c>
      <c r="BA13" s="247" t="s">
        <v>100</v>
      </c>
      <c r="BB13" s="247" t="s">
        <v>100</v>
      </c>
      <c r="BC13" s="247" t="s">
        <v>100</v>
      </c>
      <c r="BD13" s="247" t="s">
        <v>100</v>
      </c>
      <c r="BE13" s="247" t="s">
        <v>100</v>
      </c>
      <c r="BF13" s="247" t="s">
        <v>100</v>
      </c>
      <c r="BG13" s="247" t="s">
        <v>100</v>
      </c>
      <c r="BH13" s="247" t="s">
        <v>100</v>
      </c>
      <c r="BI13" s="247" t="s">
        <v>100</v>
      </c>
      <c r="BJ13" s="247" t="s">
        <v>100</v>
      </c>
      <c r="BK13" s="247" t="s">
        <v>100</v>
      </c>
      <c r="BL13" s="247" t="s">
        <v>100</v>
      </c>
      <c r="BM13" s="247" t="s">
        <v>100</v>
      </c>
      <c r="BN13" s="247" t="s">
        <v>100</v>
      </c>
      <c r="BO13" s="247" t="s">
        <v>100</v>
      </c>
      <c r="BP13" s="247" t="s">
        <v>100</v>
      </c>
      <c r="BQ13" s="247" t="s">
        <v>100</v>
      </c>
      <c r="BR13" s="247" t="s">
        <v>100</v>
      </c>
      <c r="BS13" s="247" t="s">
        <v>100</v>
      </c>
      <c r="BT13" s="247" t="s">
        <v>100</v>
      </c>
      <c r="BU13" s="247" t="s">
        <v>100</v>
      </c>
      <c r="BV13" s="247" t="s">
        <v>100</v>
      </c>
      <c r="BW13" s="247" t="s">
        <v>100</v>
      </c>
      <c r="BX13" s="247" t="s">
        <v>100</v>
      </c>
      <c r="BY13" s="247" t="s">
        <v>100</v>
      </c>
      <c r="BZ13" s="247" t="s">
        <v>100</v>
      </c>
      <c r="CA13" s="247" t="s">
        <v>100</v>
      </c>
      <c r="CB13" s="247" t="s">
        <v>100</v>
      </c>
      <c r="CC13" s="247" t="s">
        <v>100</v>
      </c>
      <c r="CD13" s="247" t="s">
        <v>100</v>
      </c>
      <c r="CE13" s="247" t="s">
        <v>100</v>
      </c>
      <c r="CF13" s="247" t="s">
        <v>100</v>
      </c>
      <c r="CG13" s="247" t="s">
        <v>100</v>
      </c>
      <c r="CH13" s="247" t="s">
        <v>100</v>
      </c>
      <c r="CI13" s="247" t="s">
        <v>100</v>
      </c>
      <c r="CJ13" s="247" t="s">
        <v>100</v>
      </c>
      <c r="CK13" s="247" t="s">
        <v>100</v>
      </c>
      <c r="CL13" s="247" t="s">
        <v>100</v>
      </c>
      <c r="CM13" s="247" t="s">
        <v>100</v>
      </c>
      <c r="CN13" s="247" t="s">
        <v>100</v>
      </c>
      <c r="CO13" s="247" t="s">
        <v>100</v>
      </c>
      <c r="CP13" s="247" t="s">
        <v>100</v>
      </c>
      <c r="CQ13" s="247" t="s">
        <v>100</v>
      </c>
      <c r="CR13" s="247" t="s">
        <v>100</v>
      </c>
      <c r="CS13" s="247" t="s">
        <v>100</v>
      </c>
      <c r="CT13" s="247" t="s">
        <v>100</v>
      </c>
      <c r="CU13" s="247" t="s">
        <v>100</v>
      </c>
      <c r="CV13" s="247" t="s">
        <v>100</v>
      </c>
      <c r="CW13" s="247" t="s">
        <v>100</v>
      </c>
      <c r="CX13" s="247" t="s">
        <v>100</v>
      </c>
      <c r="CY13" s="247" t="s">
        <v>100</v>
      </c>
      <c r="CZ13" s="248" t="s">
        <v>100</v>
      </c>
    </row>
    <row r="14" spans="1:104" ht="29.45" customHeight="1" x14ac:dyDescent="0.2">
      <c r="A14" s="48"/>
      <c r="B14" s="295" t="s">
        <v>501</v>
      </c>
      <c r="C14" s="296"/>
      <c r="D14" s="24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5"/>
    </row>
    <row r="15" spans="1:104" x14ac:dyDescent="0.2">
      <c r="A15" s="16" t="s">
        <v>589</v>
      </c>
      <c r="B15" s="9" t="s">
        <v>640</v>
      </c>
      <c r="C15" s="214" t="s">
        <v>652</v>
      </c>
      <c r="D15" s="134" t="s">
        <v>103</v>
      </c>
      <c r="E15" s="241"/>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42.75" x14ac:dyDescent="0.2">
      <c r="A16" s="16" t="s">
        <v>590</v>
      </c>
      <c r="B16" s="9" t="s">
        <v>245</v>
      </c>
      <c r="C16" s="29" t="s">
        <v>550</v>
      </c>
      <c r="D16" s="134" t="s">
        <v>2</v>
      </c>
      <c r="E16" s="241"/>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row>
    <row r="17" spans="1:104" ht="28.5" x14ac:dyDescent="0.2">
      <c r="A17" s="16" t="s">
        <v>591</v>
      </c>
      <c r="B17" s="9" t="s">
        <v>246</v>
      </c>
      <c r="C17" s="15" t="s">
        <v>248</v>
      </c>
      <c r="D17" s="134" t="s">
        <v>2</v>
      </c>
      <c r="E17" s="241"/>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row>
    <row r="18" spans="1:104" x14ac:dyDescent="0.2">
      <c r="A18" s="16" t="s">
        <v>592</v>
      </c>
      <c r="B18" s="9" t="s">
        <v>247</v>
      </c>
      <c r="C18" s="9" t="s">
        <v>249</v>
      </c>
      <c r="D18" s="134" t="s">
        <v>2</v>
      </c>
      <c r="E18" s="241"/>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row>
    <row r="19" spans="1:104" ht="28.5" x14ac:dyDescent="0.2">
      <c r="A19" s="16" t="s">
        <v>641</v>
      </c>
      <c r="B19" s="9" t="s">
        <v>251</v>
      </c>
      <c r="C19" s="9" t="s">
        <v>250</v>
      </c>
      <c r="D19" s="134" t="s">
        <v>68</v>
      </c>
      <c r="E19" s="24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row>
    <row r="20" spans="1:104" ht="28.5" x14ac:dyDescent="0.2">
      <c r="A20" s="16" t="s">
        <v>593</v>
      </c>
      <c r="B20" s="9" t="s">
        <v>120</v>
      </c>
      <c r="C20" s="9" t="s">
        <v>259</v>
      </c>
      <c r="D20" s="134" t="s">
        <v>103</v>
      </c>
      <c r="E20" s="243"/>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ht="42.75" x14ac:dyDescent="0.2">
      <c r="A21" s="16" t="s">
        <v>594</v>
      </c>
      <c r="B21" s="9" t="s">
        <v>563</v>
      </c>
      <c r="C21" s="9" t="s">
        <v>564</v>
      </c>
      <c r="D21" s="134" t="s">
        <v>2</v>
      </c>
      <c r="E21" s="241"/>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row>
    <row r="22" spans="1:104" ht="28.5" x14ac:dyDescent="0.2">
      <c r="A22" s="16" t="s">
        <v>595</v>
      </c>
      <c r="B22" s="9" t="s">
        <v>565</v>
      </c>
      <c r="C22" s="9" t="s">
        <v>258</v>
      </c>
      <c r="D22" s="134" t="s">
        <v>2</v>
      </c>
      <c r="E22" s="241"/>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row>
    <row r="23" spans="1:104" ht="42" customHeight="1" x14ac:dyDescent="0.3">
      <c r="A23" s="24" t="s">
        <v>648</v>
      </c>
      <c r="B23" s="24"/>
      <c r="D23" s="65"/>
    </row>
    <row r="24" spans="1:104" s="68" customFormat="1" ht="61.9" customHeight="1" x14ac:dyDescent="0.25">
      <c r="A24" s="303" t="s">
        <v>675</v>
      </c>
      <c r="B24" s="303"/>
      <c r="C24" s="303"/>
      <c r="D24" s="303"/>
    </row>
    <row r="25" spans="1:104" s="68" customFormat="1" ht="26.45" customHeight="1" x14ac:dyDescent="0.25">
      <c r="A25" s="88" t="s">
        <v>514</v>
      </c>
      <c r="B25" s="88"/>
      <c r="C25" s="62"/>
      <c r="D25" s="209"/>
    </row>
    <row r="26" spans="1:104" s="68" customFormat="1" ht="15" customHeight="1" x14ac:dyDescent="0.25">
      <c r="A26" s="267" t="s">
        <v>676</v>
      </c>
      <c r="B26" s="88"/>
      <c r="C26" s="62"/>
      <c r="D26" s="209"/>
    </row>
    <row r="27" spans="1:104" ht="23.45" customHeight="1" x14ac:dyDescent="0.2">
      <c r="A27" s="49" t="s">
        <v>0</v>
      </c>
      <c r="B27" s="47" t="s">
        <v>1</v>
      </c>
      <c r="C27" s="47" t="s">
        <v>5</v>
      </c>
      <c r="D27" s="59" t="s">
        <v>65</v>
      </c>
      <c r="E27" s="85"/>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row>
    <row r="28" spans="1:104" ht="22.15" customHeight="1" x14ac:dyDescent="0.3">
      <c r="A28" s="232"/>
      <c r="B28" s="233" t="s">
        <v>677</v>
      </c>
      <c r="C28" s="231"/>
      <c r="D28" s="67"/>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row>
    <row r="29" spans="1:104" ht="40.15" customHeight="1" x14ac:dyDescent="0.2">
      <c r="A29" s="48"/>
      <c r="B29" s="222" t="s">
        <v>275</v>
      </c>
      <c r="C29" s="15" t="s">
        <v>276</v>
      </c>
      <c r="D29" s="15" t="s">
        <v>243</v>
      </c>
      <c r="E29" s="210" t="s">
        <v>100</v>
      </c>
      <c r="F29" s="211" t="s">
        <v>100</v>
      </c>
      <c r="G29" s="211" t="s">
        <v>100</v>
      </c>
      <c r="H29" s="211" t="s">
        <v>100</v>
      </c>
      <c r="I29" s="211" t="s">
        <v>100</v>
      </c>
      <c r="J29" s="211" t="s">
        <v>100</v>
      </c>
      <c r="K29" s="211" t="s">
        <v>100</v>
      </c>
      <c r="L29" s="211" t="s">
        <v>100</v>
      </c>
      <c r="M29" s="211" t="s">
        <v>100</v>
      </c>
      <c r="N29" s="211" t="s">
        <v>100</v>
      </c>
      <c r="O29" s="211" t="s">
        <v>100</v>
      </c>
      <c r="P29" s="211" t="s">
        <v>100</v>
      </c>
      <c r="Q29" s="211" t="s">
        <v>100</v>
      </c>
      <c r="R29" s="211" t="s">
        <v>100</v>
      </c>
      <c r="S29" s="211" t="s">
        <v>100</v>
      </c>
      <c r="T29" s="211" t="s">
        <v>100</v>
      </c>
      <c r="U29" s="211" t="s">
        <v>100</v>
      </c>
      <c r="V29" s="211" t="s">
        <v>100</v>
      </c>
      <c r="W29" s="211" t="s">
        <v>100</v>
      </c>
      <c r="X29" s="211" t="s">
        <v>100</v>
      </c>
      <c r="Y29" s="211" t="s">
        <v>100</v>
      </c>
      <c r="Z29" s="211" t="s">
        <v>100</v>
      </c>
      <c r="AA29" s="211" t="s">
        <v>100</v>
      </c>
      <c r="AB29" s="211" t="s">
        <v>100</v>
      </c>
      <c r="AC29" s="211" t="s">
        <v>100</v>
      </c>
      <c r="AD29" s="211" t="s">
        <v>100</v>
      </c>
      <c r="AE29" s="211" t="s">
        <v>100</v>
      </c>
      <c r="AF29" s="211" t="s">
        <v>100</v>
      </c>
      <c r="AG29" s="211" t="s">
        <v>100</v>
      </c>
      <c r="AH29" s="211" t="s">
        <v>100</v>
      </c>
      <c r="AI29" s="211" t="s">
        <v>100</v>
      </c>
      <c r="AJ29" s="211" t="s">
        <v>100</v>
      </c>
      <c r="AK29" s="211" t="s">
        <v>100</v>
      </c>
      <c r="AL29" s="211" t="s">
        <v>100</v>
      </c>
      <c r="AM29" s="211" t="s">
        <v>100</v>
      </c>
      <c r="AN29" s="211" t="s">
        <v>100</v>
      </c>
      <c r="AO29" s="211" t="s">
        <v>100</v>
      </c>
      <c r="AP29" s="211" t="s">
        <v>100</v>
      </c>
      <c r="AQ29" s="211" t="s">
        <v>100</v>
      </c>
      <c r="AR29" s="211" t="s">
        <v>100</v>
      </c>
      <c r="AS29" s="211" t="s">
        <v>100</v>
      </c>
      <c r="AT29" s="211" t="s">
        <v>100</v>
      </c>
      <c r="AU29" s="211" t="s">
        <v>100</v>
      </c>
      <c r="AV29" s="211" t="s">
        <v>100</v>
      </c>
      <c r="AW29" s="211" t="s">
        <v>100</v>
      </c>
      <c r="AX29" s="211" t="s">
        <v>100</v>
      </c>
      <c r="AY29" s="211" t="s">
        <v>100</v>
      </c>
      <c r="AZ29" s="211" t="s">
        <v>100</v>
      </c>
      <c r="BA29" s="211" t="s">
        <v>100</v>
      </c>
      <c r="BB29" s="211" t="s">
        <v>100</v>
      </c>
      <c r="BC29" s="211" t="s">
        <v>100</v>
      </c>
      <c r="BD29" s="211" t="s">
        <v>100</v>
      </c>
      <c r="BE29" s="211" t="s">
        <v>100</v>
      </c>
      <c r="BF29" s="211" t="s">
        <v>100</v>
      </c>
      <c r="BG29" s="211" t="s">
        <v>100</v>
      </c>
      <c r="BH29" s="211" t="s">
        <v>100</v>
      </c>
      <c r="BI29" s="211" t="s">
        <v>100</v>
      </c>
      <c r="BJ29" s="211" t="s">
        <v>100</v>
      </c>
      <c r="BK29" s="211" t="s">
        <v>100</v>
      </c>
      <c r="BL29" s="211" t="s">
        <v>100</v>
      </c>
      <c r="BM29" s="211" t="s">
        <v>100</v>
      </c>
      <c r="BN29" s="211" t="s">
        <v>100</v>
      </c>
      <c r="BO29" s="211" t="s">
        <v>100</v>
      </c>
      <c r="BP29" s="211" t="s">
        <v>100</v>
      </c>
      <c r="BQ29" s="211" t="s">
        <v>100</v>
      </c>
      <c r="BR29" s="211" t="s">
        <v>100</v>
      </c>
      <c r="BS29" s="211" t="s">
        <v>100</v>
      </c>
      <c r="BT29" s="211" t="s">
        <v>100</v>
      </c>
      <c r="BU29" s="211" t="s">
        <v>100</v>
      </c>
      <c r="BV29" s="211" t="s">
        <v>100</v>
      </c>
      <c r="BW29" s="211" t="s">
        <v>100</v>
      </c>
      <c r="BX29" s="211" t="s">
        <v>100</v>
      </c>
      <c r="BY29" s="211" t="s">
        <v>100</v>
      </c>
      <c r="BZ29" s="211" t="s">
        <v>100</v>
      </c>
      <c r="CA29" s="211" t="s">
        <v>100</v>
      </c>
      <c r="CB29" s="211" t="s">
        <v>100</v>
      </c>
      <c r="CC29" s="211" t="s">
        <v>100</v>
      </c>
      <c r="CD29" s="211" t="s">
        <v>100</v>
      </c>
      <c r="CE29" s="211" t="s">
        <v>100</v>
      </c>
      <c r="CF29" s="211" t="s">
        <v>100</v>
      </c>
      <c r="CG29" s="211" t="s">
        <v>100</v>
      </c>
      <c r="CH29" s="211" t="s">
        <v>100</v>
      </c>
      <c r="CI29" s="211" t="s">
        <v>100</v>
      </c>
      <c r="CJ29" s="211" t="s">
        <v>100</v>
      </c>
      <c r="CK29" s="211" t="s">
        <v>100</v>
      </c>
      <c r="CL29" s="211" t="s">
        <v>100</v>
      </c>
      <c r="CM29" s="211" t="s">
        <v>100</v>
      </c>
      <c r="CN29" s="211" t="s">
        <v>100</v>
      </c>
      <c r="CO29" s="211" t="s">
        <v>100</v>
      </c>
      <c r="CP29" s="211" t="s">
        <v>100</v>
      </c>
      <c r="CQ29" s="211" t="s">
        <v>100</v>
      </c>
      <c r="CR29" s="211" t="s">
        <v>100</v>
      </c>
      <c r="CS29" s="211" t="s">
        <v>100</v>
      </c>
      <c r="CT29" s="211" t="s">
        <v>100</v>
      </c>
      <c r="CU29" s="211" t="s">
        <v>100</v>
      </c>
      <c r="CV29" s="211" t="s">
        <v>100</v>
      </c>
      <c r="CW29" s="211" t="s">
        <v>100</v>
      </c>
      <c r="CX29" s="211" t="s">
        <v>100</v>
      </c>
      <c r="CY29" s="211" t="s">
        <v>100</v>
      </c>
      <c r="CZ29" s="211" t="s">
        <v>100</v>
      </c>
    </row>
    <row r="30" spans="1:104" x14ac:dyDescent="0.2">
      <c r="A30" s="16" t="s">
        <v>628</v>
      </c>
      <c r="B30" s="9" t="s">
        <v>180</v>
      </c>
      <c r="C30" s="15" t="s">
        <v>253</v>
      </c>
      <c r="D30" s="15" t="s">
        <v>2</v>
      </c>
      <c r="E30" s="86" t="s">
        <v>178</v>
      </c>
      <c r="F30" s="63" t="s">
        <v>178</v>
      </c>
      <c r="G30" s="63" t="s">
        <v>178</v>
      </c>
      <c r="H30" s="63" t="s">
        <v>178</v>
      </c>
      <c r="I30" s="63" t="s">
        <v>178</v>
      </c>
      <c r="J30" s="63" t="s">
        <v>178</v>
      </c>
      <c r="K30" s="63" t="s">
        <v>178</v>
      </c>
      <c r="L30" s="63" t="s">
        <v>178</v>
      </c>
      <c r="M30" s="63" t="s">
        <v>178</v>
      </c>
      <c r="N30" s="63" t="s">
        <v>178</v>
      </c>
      <c r="O30" s="63" t="s">
        <v>178</v>
      </c>
      <c r="P30" s="63" t="s">
        <v>178</v>
      </c>
      <c r="Q30" s="63" t="s">
        <v>178</v>
      </c>
      <c r="R30" s="63" t="s">
        <v>178</v>
      </c>
      <c r="S30" s="63" t="s">
        <v>178</v>
      </c>
      <c r="T30" s="63" t="s">
        <v>178</v>
      </c>
      <c r="U30" s="63" t="s">
        <v>178</v>
      </c>
      <c r="V30" s="63" t="s">
        <v>178</v>
      </c>
      <c r="W30" s="63" t="s">
        <v>178</v>
      </c>
      <c r="X30" s="63" t="s">
        <v>178</v>
      </c>
      <c r="Y30" s="63" t="s">
        <v>178</v>
      </c>
      <c r="Z30" s="63" t="s">
        <v>178</v>
      </c>
      <c r="AA30" s="63" t="s">
        <v>178</v>
      </c>
      <c r="AB30" s="63" t="s">
        <v>178</v>
      </c>
      <c r="AC30" s="63" t="s">
        <v>178</v>
      </c>
      <c r="AD30" s="63" t="s">
        <v>178</v>
      </c>
      <c r="AE30" s="63" t="s">
        <v>178</v>
      </c>
      <c r="AF30" s="63" t="s">
        <v>178</v>
      </c>
      <c r="AG30" s="63" t="s">
        <v>178</v>
      </c>
      <c r="AH30" s="63" t="s">
        <v>178</v>
      </c>
      <c r="AI30" s="63" t="s">
        <v>178</v>
      </c>
      <c r="AJ30" s="63" t="s">
        <v>178</v>
      </c>
      <c r="AK30" s="63" t="s">
        <v>178</v>
      </c>
      <c r="AL30" s="63" t="s">
        <v>178</v>
      </c>
      <c r="AM30" s="63" t="s">
        <v>178</v>
      </c>
      <c r="AN30" s="63" t="s">
        <v>178</v>
      </c>
      <c r="AO30" s="63" t="s">
        <v>178</v>
      </c>
      <c r="AP30" s="63" t="s">
        <v>178</v>
      </c>
      <c r="AQ30" s="63" t="s">
        <v>178</v>
      </c>
      <c r="AR30" s="63" t="s">
        <v>178</v>
      </c>
      <c r="AS30" s="63" t="s">
        <v>178</v>
      </c>
      <c r="AT30" s="63" t="s">
        <v>178</v>
      </c>
      <c r="AU30" s="63" t="s">
        <v>178</v>
      </c>
      <c r="AV30" s="63" t="s">
        <v>178</v>
      </c>
      <c r="AW30" s="63" t="s">
        <v>178</v>
      </c>
      <c r="AX30" s="63" t="s">
        <v>178</v>
      </c>
      <c r="AY30" s="63" t="s">
        <v>178</v>
      </c>
      <c r="AZ30" s="63" t="s">
        <v>178</v>
      </c>
      <c r="BA30" s="63" t="s">
        <v>178</v>
      </c>
      <c r="BB30" s="63" t="s">
        <v>178</v>
      </c>
      <c r="BC30" s="63" t="s">
        <v>178</v>
      </c>
      <c r="BD30" s="63" t="s">
        <v>178</v>
      </c>
      <c r="BE30" s="63" t="s">
        <v>178</v>
      </c>
      <c r="BF30" s="63" t="s">
        <v>178</v>
      </c>
      <c r="BG30" s="63" t="s">
        <v>178</v>
      </c>
      <c r="BH30" s="63" t="s">
        <v>178</v>
      </c>
      <c r="BI30" s="63" t="s">
        <v>178</v>
      </c>
      <c r="BJ30" s="63" t="s">
        <v>178</v>
      </c>
      <c r="BK30" s="63" t="s">
        <v>178</v>
      </c>
      <c r="BL30" s="63" t="s">
        <v>178</v>
      </c>
      <c r="BM30" s="63" t="s">
        <v>178</v>
      </c>
      <c r="BN30" s="63" t="s">
        <v>178</v>
      </c>
      <c r="BO30" s="63" t="s">
        <v>178</v>
      </c>
      <c r="BP30" s="63" t="s">
        <v>178</v>
      </c>
      <c r="BQ30" s="63" t="s">
        <v>178</v>
      </c>
      <c r="BR30" s="63" t="s">
        <v>178</v>
      </c>
      <c r="BS30" s="63" t="s">
        <v>178</v>
      </c>
      <c r="BT30" s="63" t="s">
        <v>178</v>
      </c>
      <c r="BU30" s="63" t="s">
        <v>178</v>
      </c>
      <c r="BV30" s="63" t="s">
        <v>178</v>
      </c>
      <c r="BW30" s="63" t="s">
        <v>178</v>
      </c>
      <c r="BX30" s="63" t="s">
        <v>178</v>
      </c>
      <c r="BY30" s="63" t="s">
        <v>178</v>
      </c>
      <c r="BZ30" s="63" t="s">
        <v>178</v>
      </c>
      <c r="CA30" s="63" t="s">
        <v>178</v>
      </c>
      <c r="CB30" s="63" t="s">
        <v>178</v>
      </c>
      <c r="CC30" s="63" t="s">
        <v>178</v>
      </c>
      <c r="CD30" s="63" t="s">
        <v>178</v>
      </c>
      <c r="CE30" s="63" t="s">
        <v>178</v>
      </c>
      <c r="CF30" s="63" t="s">
        <v>178</v>
      </c>
      <c r="CG30" s="63" t="s">
        <v>178</v>
      </c>
      <c r="CH30" s="63" t="s">
        <v>178</v>
      </c>
      <c r="CI30" s="63" t="s">
        <v>178</v>
      </c>
      <c r="CJ30" s="63" t="s">
        <v>178</v>
      </c>
      <c r="CK30" s="63" t="s">
        <v>178</v>
      </c>
      <c r="CL30" s="63" t="s">
        <v>178</v>
      </c>
      <c r="CM30" s="63" t="s">
        <v>178</v>
      </c>
      <c r="CN30" s="63" t="s">
        <v>178</v>
      </c>
      <c r="CO30" s="63" t="s">
        <v>178</v>
      </c>
      <c r="CP30" s="63" t="s">
        <v>178</v>
      </c>
      <c r="CQ30" s="63" t="s">
        <v>178</v>
      </c>
      <c r="CR30" s="63" t="s">
        <v>178</v>
      </c>
      <c r="CS30" s="63" t="s">
        <v>178</v>
      </c>
      <c r="CT30" s="63" t="s">
        <v>178</v>
      </c>
      <c r="CU30" s="63" t="s">
        <v>178</v>
      </c>
      <c r="CV30" s="63" t="s">
        <v>178</v>
      </c>
      <c r="CW30" s="63" t="s">
        <v>178</v>
      </c>
      <c r="CX30" s="63" t="s">
        <v>178</v>
      </c>
      <c r="CY30" s="63" t="s">
        <v>178</v>
      </c>
      <c r="CZ30" s="63" t="s">
        <v>178</v>
      </c>
    </row>
    <row r="31" spans="1:104" x14ac:dyDescent="0.2">
      <c r="A31" s="16" t="s">
        <v>629</v>
      </c>
      <c r="B31" s="9" t="s">
        <v>181</v>
      </c>
      <c r="C31" s="15" t="s">
        <v>253</v>
      </c>
      <c r="D31" s="15" t="s">
        <v>2</v>
      </c>
      <c r="E31" s="86" t="s">
        <v>178</v>
      </c>
      <c r="F31" s="63" t="s">
        <v>178</v>
      </c>
      <c r="G31" s="63" t="s">
        <v>178</v>
      </c>
      <c r="H31" s="63" t="s">
        <v>178</v>
      </c>
      <c r="I31" s="63" t="s">
        <v>178</v>
      </c>
      <c r="J31" s="63" t="s">
        <v>178</v>
      </c>
      <c r="K31" s="63" t="s">
        <v>178</v>
      </c>
      <c r="L31" s="63" t="s">
        <v>178</v>
      </c>
      <c r="M31" s="63" t="s">
        <v>178</v>
      </c>
      <c r="N31" s="63" t="s">
        <v>178</v>
      </c>
      <c r="O31" s="63" t="s">
        <v>178</v>
      </c>
      <c r="P31" s="63" t="s">
        <v>178</v>
      </c>
      <c r="Q31" s="63" t="s">
        <v>178</v>
      </c>
      <c r="R31" s="63" t="s">
        <v>178</v>
      </c>
      <c r="S31" s="63" t="s">
        <v>178</v>
      </c>
      <c r="T31" s="63" t="s">
        <v>178</v>
      </c>
      <c r="U31" s="63" t="s">
        <v>178</v>
      </c>
      <c r="V31" s="63" t="s">
        <v>178</v>
      </c>
      <c r="W31" s="63" t="s">
        <v>178</v>
      </c>
      <c r="X31" s="63" t="s">
        <v>178</v>
      </c>
      <c r="Y31" s="63" t="s">
        <v>178</v>
      </c>
      <c r="Z31" s="63" t="s">
        <v>178</v>
      </c>
      <c r="AA31" s="63" t="s">
        <v>178</v>
      </c>
      <c r="AB31" s="63" t="s">
        <v>178</v>
      </c>
      <c r="AC31" s="63" t="s">
        <v>178</v>
      </c>
      <c r="AD31" s="63" t="s">
        <v>178</v>
      </c>
      <c r="AE31" s="63" t="s">
        <v>178</v>
      </c>
      <c r="AF31" s="63" t="s">
        <v>178</v>
      </c>
      <c r="AG31" s="63" t="s">
        <v>178</v>
      </c>
      <c r="AH31" s="63" t="s">
        <v>178</v>
      </c>
      <c r="AI31" s="63" t="s">
        <v>178</v>
      </c>
      <c r="AJ31" s="63" t="s">
        <v>178</v>
      </c>
      <c r="AK31" s="63" t="s">
        <v>178</v>
      </c>
      <c r="AL31" s="63" t="s">
        <v>178</v>
      </c>
      <c r="AM31" s="63" t="s">
        <v>178</v>
      </c>
      <c r="AN31" s="63" t="s">
        <v>178</v>
      </c>
      <c r="AO31" s="63" t="s">
        <v>178</v>
      </c>
      <c r="AP31" s="63" t="s">
        <v>178</v>
      </c>
      <c r="AQ31" s="63" t="s">
        <v>178</v>
      </c>
      <c r="AR31" s="63" t="s">
        <v>178</v>
      </c>
      <c r="AS31" s="63" t="s">
        <v>178</v>
      </c>
      <c r="AT31" s="63" t="s">
        <v>178</v>
      </c>
      <c r="AU31" s="63" t="s">
        <v>178</v>
      </c>
      <c r="AV31" s="63" t="s">
        <v>178</v>
      </c>
      <c r="AW31" s="63" t="s">
        <v>178</v>
      </c>
      <c r="AX31" s="63" t="s">
        <v>178</v>
      </c>
      <c r="AY31" s="63" t="s">
        <v>178</v>
      </c>
      <c r="AZ31" s="63" t="s">
        <v>178</v>
      </c>
      <c r="BA31" s="63" t="s">
        <v>178</v>
      </c>
      <c r="BB31" s="63" t="s">
        <v>178</v>
      </c>
      <c r="BC31" s="63" t="s">
        <v>178</v>
      </c>
      <c r="BD31" s="63" t="s">
        <v>178</v>
      </c>
      <c r="BE31" s="63" t="s">
        <v>178</v>
      </c>
      <c r="BF31" s="63" t="s">
        <v>178</v>
      </c>
      <c r="BG31" s="63" t="s">
        <v>178</v>
      </c>
      <c r="BH31" s="63" t="s">
        <v>178</v>
      </c>
      <c r="BI31" s="63" t="s">
        <v>178</v>
      </c>
      <c r="BJ31" s="63" t="s">
        <v>178</v>
      </c>
      <c r="BK31" s="63" t="s">
        <v>178</v>
      </c>
      <c r="BL31" s="63" t="s">
        <v>178</v>
      </c>
      <c r="BM31" s="63" t="s">
        <v>178</v>
      </c>
      <c r="BN31" s="63" t="s">
        <v>178</v>
      </c>
      <c r="BO31" s="63" t="s">
        <v>178</v>
      </c>
      <c r="BP31" s="63" t="s">
        <v>178</v>
      </c>
      <c r="BQ31" s="63" t="s">
        <v>178</v>
      </c>
      <c r="BR31" s="63" t="s">
        <v>178</v>
      </c>
      <c r="BS31" s="63" t="s">
        <v>178</v>
      </c>
      <c r="BT31" s="63" t="s">
        <v>178</v>
      </c>
      <c r="BU31" s="63" t="s">
        <v>178</v>
      </c>
      <c r="BV31" s="63" t="s">
        <v>178</v>
      </c>
      <c r="BW31" s="63" t="s">
        <v>178</v>
      </c>
      <c r="BX31" s="63" t="s">
        <v>178</v>
      </c>
      <c r="BY31" s="63" t="s">
        <v>178</v>
      </c>
      <c r="BZ31" s="63" t="s">
        <v>178</v>
      </c>
      <c r="CA31" s="63" t="s">
        <v>178</v>
      </c>
      <c r="CB31" s="63" t="s">
        <v>178</v>
      </c>
      <c r="CC31" s="63" t="s">
        <v>178</v>
      </c>
      <c r="CD31" s="63" t="s">
        <v>178</v>
      </c>
      <c r="CE31" s="63" t="s">
        <v>178</v>
      </c>
      <c r="CF31" s="63" t="s">
        <v>178</v>
      </c>
      <c r="CG31" s="63" t="s">
        <v>178</v>
      </c>
      <c r="CH31" s="63" t="s">
        <v>178</v>
      </c>
      <c r="CI31" s="63" t="s">
        <v>178</v>
      </c>
      <c r="CJ31" s="63" t="s">
        <v>178</v>
      </c>
      <c r="CK31" s="63" t="s">
        <v>178</v>
      </c>
      <c r="CL31" s="63" t="s">
        <v>178</v>
      </c>
      <c r="CM31" s="63" t="s">
        <v>178</v>
      </c>
      <c r="CN31" s="63" t="s">
        <v>178</v>
      </c>
      <c r="CO31" s="63" t="s">
        <v>178</v>
      </c>
      <c r="CP31" s="63" t="s">
        <v>178</v>
      </c>
      <c r="CQ31" s="63" t="s">
        <v>178</v>
      </c>
      <c r="CR31" s="63" t="s">
        <v>178</v>
      </c>
      <c r="CS31" s="63" t="s">
        <v>178</v>
      </c>
      <c r="CT31" s="63" t="s">
        <v>178</v>
      </c>
      <c r="CU31" s="63" t="s">
        <v>178</v>
      </c>
      <c r="CV31" s="63" t="s">
        <v>178</v>
      </c>
      <c r="CW31" s="63" t="s">
        <v>178</v>
      </c>
      <c r="CX31" s="63" t="s">
        <v>178</v>
      </c>
      <c r="CY31" s="63" t="s">
        <v>178</v>
      </c>
      <c r="CZ31" s="63" t="s">
        <v>178</v>
      </c>
    </row>
    <row r="32" spans="1:104" x14ac:dyDescent="0.2">
      <c r="A32" s="16" t="s">
        <v>630</v>
      </c>
      <c r="B32" s="9" t="s">
        <v>182</v>
      </c>
      <c r="C32" s="15" t="s">
        <v>253</v>
      </c>
      <c r="D32" s="15" t="s">
        <v>2</v>
      </c>
      <c r="E32" s="86" t="s">
        <v>178</v>
      </c>
      <c r="F32" s="63" t="s">
        <v>178</v>
      </c>
      <c r="G32" s="63" t="s">
        <v>178</v>
      </c>
      <c r="H32" s="63" t="s">
        <v>178</v>
      </c>
      <c r="I32" s="63" t="s">
        <v>178</v>
      </c>
      <c r="J32" s="63" t="s">
        <v>178</v>
      </c>
      <c r="K32" s="63" t="s">
        <v>178</v>
      </c>
      <c r="L32" s="63" t="s">
        <v>178</v>
      </c>
      <c r="M32" s="63" t="s">
        <v>178</v>
      </c>
      <c r="N32" s="63" t="s">
        <v>178</v>
      </c>
      <c r="O32" s="63" t="s">
        <v>178</v>
      </c>
      <c r="P32" s="63" t="s">
        <v>178</v>
      </c>
      <c r="Q32" s="63" t="s">
        <v>178</v>
      </c>
      <c r="R32" s="63" t="s">
        <v>178</v>
      </c>
      <c r="S32" s="63" t="s">
        <v>178</v>
      </c>
      <c r="T32" s="63" t="s">
        <v>178</v>
      </c>
      <c r="U32" s="63" t="s">
        <v>178</v>
      </c>
      <c r="V32" s="63" t="s">
        <v>178</v>
      </c>
      <c r="W32" s="63" t="s">
        <v>178</v>
      </c>
      <c r="X32" s="63" t="s">
        <v>178</v>
      </c>
      <c r="Y32" s="63" t="s">
        <v>178</v>
      </c>
      <c r="Z32" s="63" t="s">
        <v>178</v>
      </c>
      <c r="AA32" s="63" t="s">
        <v>178</v>
      </c>
      <c r="AB32" s="63" t="s">
        <v>178</v>
      </c>
      <c r="AC32" s="63" t="s">
        <v>178</v>
      </c>
      <c r="AD32" s="63" t="s">
        <v>178</v>
      </c>
      <c r="AE32" s="63" t="s">
        <v>178</v>
      </c>
      <c r="AF32" s="63" t="s">
        <v>178</v>
      </c>
      <c r="AG32" s="63" t="s">
        <v>178</v>
      </c>
      <c r="AH32" s="63" t="s">
        <v>178</v>
      </c>
      <c r="AI32" s="63" t="s">
        <v>178</v>
      </c>
      <c r="AJ32" s="63" t="s">
        <v>178</v>
      </c>
      <c r="AK32" s="63" t="s">
        <v>178</v>
      </c>
      <c r="AL32" s="63" t="s">
        <v>178</v>
      </c>
      <c r="AM32" s="63" t="s">
        <v>178</v>
      </c>
      <c r="AN32" s="63" t="s">
        <v>178</v>
      </c>
      <c r="AO32" s="63" t="s">
        <v>178</v>
      </c>
      <c r="AP32" s="63" t="s">
        <v>178</v>
      </c>
      <c r="AQ32" s="63" t="s">
        <v>178</v>
      </c>
      <c r="AR32" s="63" t="s">
        <v>178</v>
      </c>
      <c r="AS32" s="63" t="s">
        <v>178</v>
      </c>
      <c r="AT32" s="63" t="s">
        <v>178</v>
      </c>
      <c r="AU32" s="63" t="s">
        <v>178</v>
      </c>
      <c r="AV32" s="63" t="s">
        <v>178</v>
      </c>
      <c r="AW32" s="63" t="s">
        <v>178</v>
      </c>
      <c r="AX32" s="63" t="s">
        <v>178</v>
      </c>
      <c r="AY32" s="63" t="s">
        <v>178</v>
      </c>
      <c r="AZ32" s="63" t="s">
        <v>178</v>
      </c>
      <c r="BA32" s="63" t="s">
        <v>178</v>
      </c>
      <c r="BB32" s="63" t="s">
        <v>178</v>
      </c>
      <c r="BC32" s="63" t="s">
        <v>178</v>
      </c>
      <c r="BD32" s="63" t="s">
        <v>178</v>
      </c>
      <c r="BE32" s="63" t="s">
        <v>178</v>
      </c>
      <c r="BF32" s="63" t="s">
        <v>178</v>
      </c>
      <c r="BG32" s="63" t="s">
        <v>178</v>
      </c>
      <c r="BH32" s="63" t="s">
        <v>178</v>
      </c>
      <c r="BI32" s="63" t="s">
        <v>178</v>
      </c>
      <c r="BJ32" s="63" t="s">
        <v>178</v>
      </c>
      <c r="BK32" s="63" t="s">
        <v>178</v>
      </c>
      <c r="BL32" s="63" t="s">
        <v>178</v>
      </c>
      <c r="BM32" s="63" t="s">
        <v>178</v>
      </c>
      <c r="BN32" s="63" t="s">
        <v>178</v>
      </c>
      <c r="BO32" s="63" t="s">
        <v>178</v>
      </c>
      <c r="BP32" s="63" t="s">
        <v>178</v>
      </c>
      <c r="BQ32" s="63" t="s">
        <v>178</v>
      </c>
      <c r="BR32" s="63" t="s">
        <v>178</v>
      </c>
      <c r="BS32" s="63" t="s">
        <v>178</v>
      </c>
      <c r="BT32" s="63" t="s">
        <v>178</v>
      </c>
      <c r="BU32" s="63" t="s">
        <v>178</v>
      </c>
      <c r="BV32" s="63" t="s">
        <v>178</v>
      </c>
      <c r="BW32" s="63" t="s">
        <v>178</v>
      </c>
      <c r="BX32" s="63" t="s">
        <v>178</v>
      </c>
      <c r="BY32" s="63" t="s">
        <v>178</v>
      </c>
      <c r="BZ32" s="63" t="s">
        <v>178</v>
      </c>
      <c r="CA32" s="63" t="s">
        <v>178</v>
      </c>
      <c r="CB32" s="63" t="s">
        <v>178</v>
      </c>
      <c r="CC32" s="63" t="s">
        <v>178</v>
      </c>
      <c r="CD32" s="63" t="s">
        <v>178</v>
      </c>
      <c r="CE32" s="63" t="s">
        <v>178</v>
      </c>
      <c r="CF32" s="63" t="s">
        <v>178</v>
      </c>
      <c r="CG32" s="63" t="s">
        <v>178</v>
      </c>
      <c r="CH32" s="63" t="s">
        <v>178</v>
      </c>
      <c r="CI32" s="63" t="s">
        <v>178</v>
      </c>
      <c r="CJ32" s="63" t="s">
        <v>178</v>
      </c>
      <c r="CK32" s="63" t="s">
        <v>178</v>
      </c>
      <c r="CL32" s="63" t="s">
        <v>178</v>
      </c>
      <c r="CM32" s="63" t="s">
        <v>178</v>
      </c>
      <c r="CN32" s="63" t="s">
        <v>178</v>
      </c>
      <c r="CO32" s="63" t="s">
        <v>178</v>
      </c>
      <c r="CP32" s="63" t="s">
        <v>178</v>
      </c>
      <c r="CQ32" s="63" t="s">
        <v>178</v>
      </c>
      <c r="CR32" s="63" t="s">
        <v>178</v>
      </c>
      <c r="CS32" s="63" t="s">
        <v>178</v>
      </c>
      <c r="CT32" s="63" t="s">
        <v>178</v>
      </c>
      <c r="CU32" s="63" t="s">
        <v>178</v>
      </c>
      <c r="CV32" s="63" t="s">
        <v>178</v>
      </c>
      <c r="CW32" s="63" t="s">
        <v>178</v>
      </c>
      <c r="CX32" s="63" t="s">
        <v>178</v>
      </c>
      <c r="CY32" s="63" t="s">
        <v>178</v>
      </c>
      <c r="CZ32" s="63" t="s">
        <v>178</v>
      </c>
    </row>
    <row r="33" spans="1:104" x14ac:dyDescent="0.2">
      <c r="A33" s="16" t="s">
        <v>631</v>
      </c>
      <c r="B33" s="9" t="s">
        <v>183</v>
      </c>
      <c r="C33" s="15" t="s">
        <v>253</v>
      </c>
      <c r="D33" s="15" t="s">
        <v>2</v>
      </c>
      <c r="E33" s="86" t="s">
        <v>178</v>
      </c>
      <c r="F33" s="63" t="s">
        <v>178</v>
      </c>
      <c r="G33" s="63" t="s">
        <v>178</v>
      </c>
      <c r="H33" s="63" t="s">
        <v>178</v>
      </c>
      <c r="I33" s="63" t="s">
        <v>178</v>
      </c>
      <c r="J33" s="63" t="s">
        <v>178</v>
      </c>
      <c r="K33" s="63" t="s">
        <v>178</v>
      </c>
      <c r="L33" s="63" t="s">
        <v>178</v>
      </c>
      <c r="M33" s="63" t="s">
        <v>178</v>
      </c>
      <c r="N33" s="63" t="s">
        <v>178</v>
      </c>
      <c r="O33" s="63" t="s">
        <v>178</v>
      </c>
      <c r="P33" s="63" t="s">
        <v>178</v>
      </c>
      <c r="Q33" s="63" t="s">
        <v>178</v>
      </c>
      <c r="R33" s="63" t="s">
        <v>178</v>
      </c>
      <c r="S33" s="63" t="s">
        <v>178</v>
      </c>
      <c r="T33" s="63" t="s">
        <v>178</v>
      </c>
      <c r="U33" s="63" t="s">
        <v>178</v>
      </c>
      <c r="V33" s="63" t="s">
        <v>178</v>
      </c>
      <c r="W33" s="63" t="s">
        <v>178</v>
      </c>
      <c r="X33" s="63" t="s">
        <v>178</v>
      </c>
      <c r="Y33" s="63" t="s">
        <v>178</v>
      </c>
      <c r="Z33" s="63" t="s">
        <v>178</v>
      </c>
      <c r="AA33" s="63" t="s">
        <v>178</v>
      </c>
      <c r="AB33" s="63" t="s">
        <v>178</v>
      </c>
      <c r="AC33" s="63" t="s">
        <v>178</v>
      </c>
      <c r="AD33" s="63" t="s">
        <v>178</v>
      </c>
      <c r="AE33" s="63" t="s">
        <v>178</v>
      </c>
      <c r="AF33" s="63" t="s">
        <v>178</v>
      </c>
      <c r="AG33" s="63" t="s">
        <v>178</v>
      </c>
      <c r="AH33" s="63" t="s">
        <v>178</v>
      </c>
      <c r="AI33" s="63" t="s">
        <v>178</v>
      </c>
      <c r="AJ33" s="63" t="s">
        <v>178</v>
      </c>
      <c r="AK33" s="63" t="s">
        <v>178</v>
      </c>
      <c r="AL33" s="63" t="s">
        <v>178</v>
      </c>
      <c r="AM33" s="63" t="s">
        <v>178</v>
      </c>
      <c r="AN33" s="63" t="s">
        <v>178</v>
      </c>
      <c r="AO33" s="63" t="s">
        <v>178</v>
      </c>
      <c r="AP33" s="63" t="s">
        <v>178</v>
      </c>
      <c r="AQ33" s="63" t="s">
        <v>178</v>
      </c>
      <c r="AR33" s="63" t="s">
        <v>178</v>
      </c>
      <c r="AS33" s="63" t="s">
        <v>178</v>
      </c>
      <c r="AT33" s="63" t="s">
        <v>178</v>
      </c>
      <c r="AU33" s="63" t="s">
        <v>178</v>
      </c>
      <c r="AV33" s="63" t="s">
        <v>178</v>
      </c>
      <c r="AW33" s="63" t="s">
        <v>178</v>
      </c>
      <c r="AX33" s="63" t="s">
        <v>178</v>
      </c>
      <c r="AY33" s="63" t="s">
        <v>178</v>
      </c>
      <c r="AZ33" s="63" t="s">
        <v>178</v>
      </c>
      <c r="BA33" s="63" t="s">
        <v>178</v>
      </c>
      <c r="BB33" s="63" t="s">
        <v>178</v>
      </c>
      <c r="BC33" s="63" t="s">
        <v>178</v>
      </c>
      <c r="BD33" s="63" t="s">
        <v>178</v>
      </c>
      <c r="BE33" s="63" t="s">
        <v>178</v>
      </c>
      <c r="BF33" s="63" t="s">
        <v>178</v>
      </c>
      <c r="BG33" s="63" t="s">
        <v>178</v>
      </c>
      <c r="BH33" s="63" t="s">
        <v>178</v>
      </c>
      <c r="BI33" s="63" t="s">
        <v>178</v>
      </c>
      <c r="BJ33" s="63" t="s">
        <v>178</v>
      </c>
      <c r="BK33" s="63" t="s">
        <v>178</v>
      </c>
      <c r="BL33" s="63" t="s">
        <v>178</v>
      </c>
      <c r="BM33" s="63" t="s">
        <v>178</v>
      </c>
      <c r="BN33" s="63" t="s">
        <v>178</v>
      </c>
      <c r="BO33" s="63" t="s">
        <v>178</v>
      </c>
      <c r="BP33" s="63" t="s">
        <v>178</v>
      </c>
      <c r="BQ33" s="63" t="s">
        <v>178</v>
      </c>
      <c r="BR33" s="63" t="s">
        <v>178</v>
      </c>
      <c r="BS33" s="63" t="s">
        <v>178</v>
      </c>
      <c r="BT33" s="63" t="s">
        <v>178</v>
      </c>
      <c r="BU33" s="63" t="s">
        <v>178</v>
      </c>
      <c r="BV33" s="63" t="s">
        <v>178</v>
      </c>
      <c r="BW33" s="63" t="s">
        <v>178</v>
      </c>
      <c r="BX33" s="63" t="s">
        <v>178</v>
      </c>
      <c r="BY33" s="63" t="s">
        <v>178</v>
      </c>
      <c r="BZ33" s="63" t="s">
        <v>178</v>
      </c>
      <c r="CA33" s="63" t="s">
        <v>178</v>
      </c>
      <c r="CB33" s="63" t="s">
        <v>178</v>
      </c>
      <c r="CC33" s="63" t="s">
        <v>178</v>
      </c>
      <c r="CD33" s="63" t="s">
        <v>178</v>
      </c>
      <c r="CE33" s="63" t="s">
        <v>178</v>
      </c>
      <c r="CF33" s="63" t="s">
        <v>178</v>
      </c>
      <c r="CG33" s="63" t="s">
        <v>178</v>
      </c>
      <c r="CH33" s="63" t="s">
        <v>178</v>
      </c>
      <c r="CI33" s="63" t="s">
        <v>178</v>
      </c>
      <c r="CJ33" s="63" t="s">
        <v>178</v>
      </c>
      <c r="CK33" s="63" t="s">
        <v>178</v>
      </c>
      <c r="CL33" s="63" t="s">
        <v>178</v>
      </c>
      <c r="CM33" s="63" t="s">
        <v>178</v>
      </c>
      <c r="CN33" s="63" t="s">
        <v>178</v>
      </c>
      <c r="CO33" s="63" t="s">
        <v>178</v>
      </c>
      <c r="CP33" s="63" t="s">
        <v>178</v>
      </c>
      <c r="CQ33" s="63" t="s">
        <v>178</v>
      </c>
      <c r="CR33" s="63" t="s">
        <v>178</v>
      </c>
      <c r="CS33" s="63" t="s">
        <v>178</v>
      </c>
      <c r="CT33" s="63" t="s">
        <v>178</v>
      </c>
      <c r="CU33" s="63" t="s">
        <v>178</v>
      </c>
      <c r="CV33" s="63" t="s">
        <v>178</v>
      </c>
      <c r="CW33" s="63" t="s">
        <v>178</v>
      </c>
      <c r="CX33" s="63" t="s">
        <v>178</v>
      </c>
      <c r="CY33" s="63" t="s">
        <v>178</v>
      </c>
      <c r="CZ33" s="63" t="s">
        <v>178</v>
      </c>
    </row>
    <row r="34" spans="1:104" ht="28.5" x14ac:dyDescent="0.2">
      <c r="A34" s="16" t="s">
        <v>632</v>
      </c>
      <c r="B34" s="9" t="s">
        <v>184</v>
      </c>
      <c r="C34" s="15" t="s">
        <v>256</v>
      </c>
      <c r="D34" s="15" t="s">
        <v>2</v>
      </c>
      <c r="E34" s="86"/>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row>
    <row r="35" spans="1:104" ht="28.5" x14ac:dyDescent="0.2">
      <c r="A35" s="16" t="s">
        <v>633</v>
      </c>
      <c r="B35" s="9" t="s">
        <v>185</v>
      </c>
      <c r="C35" s="15" t="s">
        <v>254</v>
      </c>
      <c r="D35" s="15" t="s">
        <v>68</v>
      </c>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row>
    <row r="36" spans="1:104" ht="40.15" customHeight="1" x14ac:dyDescent="0.2">
      <c r="A36" s="16"/>
      <c r="B36" s="222" t="s">
        <v>551</v>
      </c>
      <c r="C36" s="15" t="s">
        <v>552</v>
      </c>
      <c r="D36" s="15" t="s">
        <v>243</v>
      </c>
      <c r="E36" s="210" t="s">
        <v>100</v>
      </c>
      <c r="F36" s="211" t="s">
        <v>100</v>
      </c>
      <c r="G36" s="211" t="s">
        <v>100</v>
      </c>
      <c r="H36" s="211" t="s">
        <v>100</v>
      </c>
      <c r="I36" s="211" t="s">
        <v>100</v>
      </c>
      <c r="J36" s="211" t="s">
        <v>100</v>
      </c>
      <c r="K36" s="211" t="s">
        <v>100</v>
      </c>
      <c r="L36" s="211" t="s">
        <v>100</v>
      </c>
      <c r="M36" s="211" t="s">
        <v>100</v>
      </c>
      <c r="N36" s="211" t="s">
        <v>100</v>
      </c>
      <c r="O36" s="211" t="s">
        <v>100</v>
      </c>
      <c r="P36" s="211" t="s">
        <v>100</v>
      </c>
      <c r="Q36" s="211" t="s">
        <v>100</v>
      </c>
      <c r="R36" s="211" t="s">
        <v>100</v>
      </c>
      <c r="S36" s="211" t="s">
        <v>100</v>
      </c>
      <c r="T36" s="211" t="s">
        <v>100</v>
      </c>
      <c r="U36" s="211" t="s">
        <v>100</v>
      </c>
      <c r="V36" s="211" t="s">
        <v>100</v>
      </c>
      <c r="W36" s="211" t="s">
        <v>100</v>
      </c>
      <c r="X36" s="211" t="s">
        <v>100</v>
      </c>
      <c r="Y36" s="211" t="s">
        <v>100</v>
      </c>
      <c r="Z36" s="211" t="s">
        <v>100</v>
      </c>
      <c r="AA36" s="211" t="s">
        <v>100</v>
      </c>
      <c r="AB36" s="211" t="s">
        <v>100</v>
      </c>
      <c r="AC36" s="211" t="s">
        <v>100</v>
      </c>
      <c r="AD36" s="211" t="s">
        <v>100</v>
      </c>
      <c r="AE36" s="211" t="s">
        <v>100</v>
      </c>
      <c r="AF36" s="211" t="s">
        <v>100</v>
      </c>
      <c r="AG36" s="211" t="s">
        <v>100</v>
      </c>
      <c r="AH36" s="211" t="s">
        <v>100</v>
      </c>
      <c r="AI36" s="211" t="s">
        <v>100</v>
      </c>
      <c r="AJ36" s="211" t="s">
        <v>100</v>
      </c>
      <c r="AK36" s="211" t="s">
        <v>100</v>
      </c>
      <c r="AL36" s="211" t="s">
        <v>100</v>
      </c>
      <c r="AM36" s="211" t="s">
        <v>100</v>
      </c>
      <c r="AN36" s="211" t="s">
        <v>100</v>
      </c>
      <c r="AO36" s="211" t="s">
        <v>100</v>
      </c>
      <c r="AP36" s="211" t="s">
        <v>100</v>
      </c>
      <c r="AQ36" s="211" t="s">
        <v>100</v>
      </c>
      <c r="AR36" s="211" t="s">
        <v>100</v>
      </c>
      <c r="AS36" s="211" t="s">
        <v>100</v>
      </c>
      <c r="AT36" s="211" t="s">
        <v>100</v>
      </c>
      <c r="AU36" s="211" t="s">
        <v>100</v>
      </c>
      <c r="AV36" s="211" t="s">
        <v>100</v>
      </c>
      <c r="AW36" s="211" t="s">
        <v>100</v>
      </c>
      <c r="AX36" s="211" t="s">
        <v>100</v>
      </c>
      <c r="AY36" s="211" t="s">
        <v>100</v>
      </c>
      <c r="AZ36" s="211" t="s">
        <v>100</v>
      </c>
      <c r="BA36" s="211" t="s">
        <v>100</v>
      </c>
      <c r="BB36" s="211" t="s">
        <v>100</v>
      </c>
      <c r="BC36" s="211" t="s">
        <v>100</v>
      </c>
      <c r="BD36" s="211" t="s">
        <v>100</v>
      </c>
      <c r="BE36" s="211" t="s">
        <v>100</v>
      </c>
      <c r="BF36" s="211" t="s">
        <v>100</v>
      </c>
      <c r="BG36" s="211" t="s">
        <v>100</v>
      </c>
      <c r="BH36" s="211" t="s">
        <v>100</v>
      </c>
      <c r="BI36" s="211" t="s">
        <v>100</v>
      </c>
      <c r="BJ36" s="211" t="s">
        <v>100</v>
      </c>
      <c r="BK36" s="211" t="s">
        <v>100</v>
      </c>
      <c r="BL36" s="211" t="s">
        <v>100</v>
      </c>
      <c r="BM36" s="211" t="s">
        <v>100</v>
      </c>
      <c r="BN36" s="211" t="s">
        <v>100</v>
      </c>
      <c r="BO36" s="211" t="s">
        <v>100</v>
      </c>
      <c r="BP36" s="211" t="s">
        <v>100</v>
      </c>
      <c r="BQ36" s="211" t="s">
        <v>100</v>
      </c>
      <c r="BR36" s="211" t="s">
        <v>100</v>
      </c>
      <c r="BS36" s="211" t="s">
        <v>100</v>
      </c>
      <c r="BT36" s="211" t="s">
        <v>100</v>
      </c>
      <c r="BU36" s="211" t="s">
        <v>100</v>
      </c>
      <c r="BV36" s="211" t="s">
        <v>100</v>
      </c>
      <c r="BW36" s="211" t="s">
        <v>100</v>
      </c>
      <c r="BX36" s="211" t="s">
        <v>100</v>
      </c>
      <c r="BY36" s="211" t="s">
        <v>100</v>
      </c>
      <c r="BZ36" s="211" t="s">
        <v>100</v>
      </c>
      <c r="CA36" s="211" t="s">
        <v>100</v>
      </c>
      <c r="CB36" s="211" t="s">
        <v>100</v>
      </c>
      <c r="CC36" s="211" t="s">
        <v>100</v>
      </c>
      <c r="CD36" s="211" t="s">
        <v>100</v>
      </c>
      <c r="CE36" s="211" t="s">
        <v>100</v>
      </c>
      <c r="CF36" s="211" t="s">
        <v>100</v>
      </c>
      <c r="CG36" s="211" t="s">
        <v>100</v>
      </c>
      <c r="CH36" s="211" t="s">
        <v>100</v>
      </c>
      <c r="CI36" s="211" t="s">
        <v>100</v>
      </c>
      <c r="CJ36" s="211" t="s">
        <v>100</v>
      </c>
      <c r="CK36" s="211" t="s">
        <v>100</v>
      </c>
      <c r="CL36" s="211" t="s">
        <v>100</v>
      </c>
      <c r="CM36" s="211" t="s">
        <v>100</v>
      </c>
      <c r="CN36" s="211" t="s">
        <v>100</v>
      </c>
      <c r="CO36" s="211" t="s">
        <v>100</v>
      </c>
      <c r="CP36" s="211" t="s">
        <v>100</v>
      </c>
      <c r="CQ36" s="211" t="s">
        <v>100</v>
      </c>
      <c r="CR36" s="211" t="s">
        <v>100</v>
      </c>
      <c r="CS36" s="211" t="s">
        <v>100</v>
      </c>
      <c r="CT36" s="211" t="s">
        <v>100</v>
      </c>
      <c r="CU36" s="211" t="s">
        <v>100</v>
      </c>
      <c r="CV36" s="211" t="s">
        <v>100</v>
      </c>
      <c r="CW36" s="211" t="s">
        <v>100</v>
      </c>
      <c r="CX36" s="211" t="s">
        <v>100</v>
      </c>
      <c r="CY36" s="211" t="s">
        <v>100</v>
      </c>
      <c r="CZ36" s="211" t="s">
        <v>100</v>
      </c>
    </row>
    <row r="37" spans="1:104" x14ac:dyDescent="0.2">
      <c r="A37" s="16" t="s">
        <v>597</v>
      </c>
      <c r="B37" s="9" t="s">
        <v>180</v>
      </c>
      <c r="C37" s="15" t="s">
        <v>253</v>
      </c>
      <c r="D37" s="15" t="s">
        <v>2</v>
      </c>
      <c r="E37" s="86" t="s">
        <v>178</v>
      </c>
      <c r="F37" s="63" t="s">
        <v>178</v>
      </c>
      <c r="G37" s="63" t="s">
        <v>178</v>
      </c>
      <c r="H37" s="63" t="s">
        <v>178</v>
      </c>
      <c r="I37" s="63" t="s">
        <v>178</v>
      </c>
      <c r="J37" s="63" t="s">
        <v>178</v>
      </c>
      <c r="K37" s="63" t="s">
        <v>178</v>
      </c>
      <c r="L37" s="63" t="s">
        <v>178</v>
      </c>
      <c r="M37" s="63" t="s">
        <v>178</v>
      </c>
      <c r="N37" s="63" t="s">
        <v>178</v>
      </c>
      <c r="O37" s="63" t="s">
        <v>178</v>
      </c>
      <c r="P37" s="63" t="s">
        <v>178</v>
      </c>
      <c r="Q37" s="63" t="s">
        <v>178</v>
      </c>
      <c r="R37" s="63" t="s">
        <v>178</v>
      </c>
      <c r="S37" s="63" t="s">
        <v>178</v>
      </c>
      <c r="T37" s="63" t="s">
        <v>178</v>
      </c>
      <c r="U37" s="63" t="s">
        <v>178</v>
      </c>
      <c r="V37" s="63" t="s">
        <v>178</v>
      </c>
      <c r="W37" s="63" t="s">
        <v>178</v>
      </c>
      <c r="X37" s="63" t="s">
        <v>178</v>
      </c>
      <c r="Y37" s="63" t="s">
        <v>178</v>
      </c>
      <c r="Z37" s="63" t="s">
        <v>178</v>
      </c>
      <c r="AA37" s="63" t="s">
        <v>178</v>
      </c>
      <c r="AB37" s="63" t="s">
        <v>178</v>
      </c>
      <c r="AC37" s="63" t="s">
        <v>178</v>
      </c>
      <c r="AD37" s="63" t="s">
        <v>178</v>
      </c>
      <c r="AE37" s="63" t="s">
        <v>178</v>
      </c>
      <c r="AF37" s="63" t="s">
        <v>178</v>
      </c>
      <c r="AG37" s="63" t="s">
        <v>178</v>
      </c>
      <c r="AH37" s="63" t="s">
        <v>178</v>
      </c>
      <c r="AI37" s="63" t="s">
        <v>178</v>
      </c>
      <c r="AJ37" s="63" t="s">
        <v>178</v>
      </c>
      <c r="AK37" s="63" t="s">
        <v>178</v>
      </c>
      <c r="AL37" s="63" t="s">
        <v>178</v>
      </c>
      <c r="AM37" s="63" t="s">
        <v>178</v>
      </c>
      <c r="AN37" s="63" t="s">
        <v>178</v>
      </c>
      <c r="AO37" s="63" t="s">
        <v>178</v>
      </c>
      <c r="AP37" s="63" t="s">
        <v>178</v>
      </c>
      <c r="AQ37" s="63" t="s">
        <v>178</v>
      </c>
      <c r="AR37" s="63" t="s">
        <v>178</v>
      </c>
      <c r="AS37" s="63" t="s">
        <v>178</v>
      </c>
      <c r="AT37" s="63" t="s">
        <v>178</v>
      </c>
      <c r="AU37" s="63" t="s">
        <v>178</v>
      </c>
      <c r="AV37" s="63" t="s">
        <v>178</v>
      </c>
      <c r="AW37" s="63" t="s">
        <v>178</v>
      </c>
      <c r="AX37" s="63" t="s">
        <v>178</v>
      </c>
      <c r="AY37" s="63" t="s">
        <v>178</v>
      </c>
      <c r="AZ37" s="63" t="s">
        <v>178</v>
      </c>
      <c r="BA37" s="63" t="s">
        <v>178</v>
      </c>
      <c r="BB37" s="63" t="s">
        <v>178</v>
      </c>
      <c r="BC37" s="63" t="s">
        <v>178</v>
      </c>
      <c r="BD37" s="63" t="s">
        <v>178</v>
      </c>
      <c r="BE37" s="63" t="s">
        <v>178</v>
      </c>
      <c r="BF37" s="63" t="s">
        <v>178</v>
      </c>
      <c r="BG37" s="63" t="s">
        <v>178</v>
      </c>
      <c r="BH37" s="63" t="s">
        <v>178</v>
      </c>
      <c r="BI37" s="63" t="s">
        <v>178</v>
      </c>
      <c r="BJ37" s="63" t="s">
        <v>178</v>
      </c>
      <c r="BK37" s="63" t="s">
        <v>178</v>
      </c>
      <c r="BL37" s="63" t="s">
        <v>178</v>
      </c>
      <c r="BM37" s="63" t="s">
        <v>178</v>
      </c>
      <c r="BN37" s="63" t="s">
        <v>178</v>
      </c>
      <c r="BO37" s="63" t="s">
        <v>178</v>
      </c>
      <c r="BP37" s="63" t="s">
        <v>178</v>
      </c>
      <c r="BQ37" s="63" t="s">
        <v>178</v>
      </c>
      <c r="BR37" s="63" t="s">
        <v>178</v>
      </c>
      <c r="BS37" s="63" t="s">
        <v>178</v>
      </c>
      <c r="BT37" s="63" t="s">
        <v>178</v>
      </c>
      <c r="BU37" s="63" t="s">
        <v>178</v>
      </c>
      <c r="BV37" s="63" t="s">
        <v>178</v>
      </c>
      <c r="BW37" s="63" t="s">
        <v>178</v>
      </c>
      <c r="BX37" s="63" t="s">
        <v>178</v>
      </c>
      <c r="BY37" s="63" t="s">
        <v>178</v>
      </c>
      <c r="BZ37" s="63" t="s">
        <v>178</v>
      </c>
      <c r="CA37" s="63" t="s">
        <v>178</v>
      </c>
      <c r="CB37" s="63" t="s">
        <v>178</v>
      </c>
      <c r="CC37" s="63" t="s">
        <v>178</v>
      </c>
      <c r="CD37" s="63" t="s">
        <v>178</v>
      </c>
      <c r="CE37" s="63" t="s">
        <v>178</v>
      </c>
      <c r="CF37" s="63" t="s">
        <v>178</v>
      </c>
      <c r="CG37" s="63" t="s">
        <v>178</v>
      </c>
      <c r="CH37" s="63" t="s">
        <v>178</v>
      </c>
      <c r="CI37" s="63" t="s">
        <v>178</v>
      </c>
      <c r="CJ37" s="63" t="s">
        <v>178</v>
      </c>
      <c r="CK37" s="63" t="s">
        <v>178</v>
      </c>
      <c r="CL37" s="63" t="s">
        <v>178</v>
      </c>
      <c r="CM37" s="63" t="s">
        <v>178</v>
      </c>
      <c r="CN37" s="63" t="s">
        <v>178</v>
      </c>
      <c r="CO37" s="63" t="s">
        <v>178</v>
      </c>
      <c r="CP37" s="63" t="s">
        <v>178</v>
      </c>
      <c r="CQ37" s="63" t="s">
        <v>178</v>
      </c>
      <c r="CR37" s="63" t="s">
        <v>178</v>
      </c>
      <c r="CS37" s="63" t="s">
        <v>178</v>
      </c>
      <c r="CT37" s="63" t="s">
        <v>178</v>
      </c>
      <c r="CU37" s="63" t="s">
        <v>178</v>
      </c>
      <c r="CV37" s="63" t="s">
        <v>178</v>
      </c>
      <c r="CW37" s="63" t="s">
        <v>178</v>
      </c>
      <c r="CX37" s="63" t="s">
        <v>178</v>
      </c>
      <c r="CY37" s="63" t="s">
        <v>178</v>
      </c>
      <c r="CZ37" s="63" t="s">
        <v>178</v>
      </c>
    </row>
    <row r="38" spans="1:104" x14ac:dyDescent="0.2">
      <c r="A38" s="16" t="s">
        <v>598</v>
      </c>
      <c r="B38" s="9" t="s">
        <v>181</v>
      </c>
      <c r="C38" s="15" t="s">
        <v>253</v>
      </c>
      <c r="D38" s="15" t="s">
        <v>2</v>
      </c>
      <c r="E38" s="86" t="s">
        <v>178</v>
      </c>
      <c r="F38" s="63" t="s">
        <v>178</v>
      </c>
      <c r="G38" s="63" t="s">
        <v>178</v>
      </c>
      <c r="H38" s="63" t="s">
        <v>178</v>
      </c>
      <c r="I38" s="63" t="s">
        <v>178</v>
      </c>
      <c r="J38" s="63" t="s">
        <v>178</v>
      </c>
      <c r="K38" s="63" t="s">
        <v>178</v>
      </c>
      <c r="L38" s="63" t="s">
        <v>178</v>
      </c>
      <c r="M38" s="63" t="s">
        <v>178</v>
      </c>
      <c r="N38" s="63" t="s">
        <v>178</v>
      </c>
      <c r="O38" s="63" t="s">
        <v>178</v>
      </c>
      <c r="P38" s="63" t="s">
        <v>178</v>
      </c>
      <c r="Q38" s="63" t="s">
        <v>178</v>
      </c>
      <c r="R38" s="63" t="s">
        <v>178</v>
      </c>
      <c r="S38" s="63" t="s">
        <v>178</v>
      </c>
      <c r="T38" s="63" t="s">
        <v>178</v>
      </c>
      <c r="U38" s="63" t="s">
        <v>178</v>
      </c>
      <c r="V38" s="63" t="s">
        <v>178</v>
      </c>
      <c r="W38" s="63" t="s">
        <v>178</v>
      </c>
      <c r="X38" s="63" t="s">
        <v>178</v>
      </c>
      <c r="Y38" s="63" t="s">
        <v>178</v>
      </c>
      <c r="Z38" s="63" t="s">
        <v>178</v>
      </c>
      <c r="AA38" s="63" t="s">
        <v>178</v>
      </c>
      <c r="AB38" s="63" t="s">
        <v>178</v>
      </c>
      <c r="AC38" s="63" t="s">
        <v>178</v>
      </c>
      <c r="AD38" s="63" t="s">
        <v>178</v>
      </c>
      <c r="AE38" s="63" t="s">
        <v>178</v>
      </c>
      <c r="AF38" s="63" t="s">
        <v>178</v>
      </c>
      <c r="AG38" s="63" t="s">
        <v>178</v>
      </c>
      <c r="AH38" s="63" t="s">
        <v>178</v>
      </c>
      <c r="AI38" s="63" t="s">
        <v>178</v>
      </c>
      <c r="AJ38" s="63" t="s">
        <v>178</v>
      </c>
      <c r="AK38" s="63" t="s">
        <v>178</v>
      </c>
      <c r="AL38" s="63" t="s">
        <v>178</v>
      </c>
      <c r="AM38" s="63" t="s">
        <v>178</v>
      </c>
      <c r="AN38" s="63" t="s">
        <v>178</v>
      </c>
      <c r="AO38" s="63" t="s">
        <v>178</v>
      </c>
      <c r="AP38" s="63" t="s">
        <v>178</v>
      </c>
      <c r="AQ38" s="63" t="s">
        <v>178</v>
      </c>
      <c r="AR38" s="63" t="s">
        <v>178</v>
      </c>
      <c r="AS38" s="63" t="s">
        <v>178</v>
      </c>
      <c r="AT38" s="63" t="s">
        <v>178</v>
      </c>
      <c r="AU38" s="63" t="s">
        <v>178</v>
      </c>
      <c r="AV38" s="63" t="s">
        <v>178</v>
      </c>
      <c r="AW38" s="63" t="s">
        <v>178</v>
      </c>
      <c r="AX38" s="63" t="s">
        <v>178</v>
      </c>
      <c r="AY38" s="63" t="s">
        <v>178</v>
      </c>
      <c r="AZ38" s="63" t="s">
        <v>178</v>
      </c>
      <c r="BA38" s="63" t="s">
        <v>178</v>
      </c>
      <c r="BB38" s="63" t="s">
        <v>178</v>
      </c>
      <c r="BC38" s="63" t="s">
        <v>178</v>
      </c>
      <c r="BD38" s="63" t="s">
        <v>178</v>
      </c>
      <c r="BE38" s="63" t="s">
        <v>178</v>
      </c>
      <c r="BF38" s="63" t="s">
        <v>178</v>
      </c>
      <c r="BG38" s="63" t="s">
        <v>178</v>
      </c>
      <c r="BH38" s="63" t="s">
        <v>178</v>
      </c>
      <c r="BI38" s="63" t="s">
        <v>178</v>
      </c>
      <c r="BJ38" s="63" t="s">
        <v>178</v>
      </c>
      <c r="BK38" s="63" t="s">
        <v>178</v>
      </c>
      <c r="BL38" s="63" t="s">
        <v>178</v>
      </c>
      <c r="BM38" s="63" t="s">
        <v>178</v>
      </c>
      <c r="BN38" s="63" t="s">
        <v>178</v>
      </c>
      <c r="BO38" s="63" t="s">
        <v>178</v>
      </c>
      <c r="BP38" s="63" t="s">
        <v>178</v>
      </c>
      <c r="BQ38" s="63" t="s">
        <v>178</v>
      </c>
      <c r="BR38" s="63" t="s">
        <v>178</v>
      </c>
      <c r="BS38" s="63" t="s">
        <v>178</v>
      </c>
      <c r="BT38" s="63" t="s">
        <v>178</v>
      </c>
      <c r="BU38" s="63" t="s">
        <v>178</v>
      </c>
      <c r="BV38" s="63" t="s">
        <v>178</v>
      </c>
      <c r="BW38" s="63" t="s">
        <v>178</v>
      </c>
      <c r="BX38" s="63" t="s">
        <v>178</v>
      </c>
      <c r="BY38" s="63" t="s">
        <v>178</v>
      </c>
      <c r="BZ38" s="63" t="s">
        <v>178</v>
      </c>
      <c r="CA38" s="63" t="s">
        <v>178</v>
      </c>
      <c r="CB38" s="63" t="s">
        <v>178</v>
      </c>
      <c r="CC38" s="63" t="s">
        <v>178</v>
      </c>
      <c r="CD38" s="63" t="s">
        <v>178</v>
      </c>
      <c r="CE38" s="63" t="s">
        <v>178</v>
      </c>
      <c r="CF38" s="63" t="s">
        <v>178</v>
      </c>
      <c r="CG38" s="63" t="s">
        <v>178</v>
      </c>
      <c r="CH38" s="63" t="s">
        <v>178</v>
      </c>
      <c r="CI38" s="63" t="s">
        <v>178</v>
      </c>
      <c r="CJ38" s="63" t="s">
        <v>178</v>
      </c>
      <c r="CK38" s="63" t="s">
        <v>178</v>
      </c>
      <c r="CL38" s="63" t="s">
        <v>178</v>
      </c>
      <c r="CM38" s="63" t="s">
        <v>178</v>
      </c>
      <c r="CN38" s="63" t="s">
        <v>178</v>
      </c>
      <c r="CO38" s="63" t="s">
        <v>178</v>
      </c>
      <c r="CP38" s="63" t="s">
        <v>178</v>
      </c>
      <c r="CQ38" s="63" t="s">
        <v>178</v>
      </c>
      <c r="CR38" s="63" t="s">
        <v>178</v>
      </c>
      <c r="CS38" s="63" t="s">
        <v>178</v>
      </c>
      <c r="CT38" s="63" t="s">
        <v>178</v>
      </c>
      <c r="CU38" s="63" t="s">
        <v>178</v>
      </c>
      <c r="CV38" s="63" t="s">
        <v>178</v>
      </c>
      <c r="CW38" s="63" t="s">
        <v>178</v>
      </c>
      <c r="CX38" s="63" t="s">
        <v>178</v>
      </c>
      <c r="CY38" s="63" t="s">
        <v>178</v>
      </c>
      <c r="CZ38" s="63" t="s">
        <v>178</v>
      </c>
    </row>
    <row r="39" spans="1:104" x14ac:dyDescent="0.2">
      <c r="A39" s="16" t="s">
        <v>599</v>
      </c>
      <c r="B39" s="9" t="s">
        <v>182</v>
      </c>
      <c r="C39" s="15" t="s">
        <v>253</v>
      </c>
      <c r="D39" s="15" t="s">
        <v>2</v>
      </c>
      <c r="E39" s="86" t="s">
        <v>178</v>
      </c>
      <c r="F39" s="63" t="s">
        <v>178</v>
      </c>
      <c r="G39" s="63" t="s">
        <v>178</v>
      </c>
      <c r="H39" s="63" t="s">
        <v>178</v>
      </c>
      <c r="I39" s="63" t="s">
        <v>178</v>
      </c>
      <c r="J39" s="63" t="s">
        <v>178</v>
      </c>
      <c r="K39" s="63" t="s">
        <v>178</v>
      </c>
      <c r="L39" s="63" t="s">
        <v>178</v>
      </c>
      <c r="M39" s="63" t="s">
        <v>178</v>
      </c>
      <c r="N39" s="63" t="s">
        <v>178</v>
      </c>
      <c r="O39" s="63" t="s">
        <v>178</v>
      </c>
      <c r="P39" s="63" t="s">
        <v>178</v>
      </c>
      <c r="Q39" s="63" t="s">
        <v>178</v>
      </c>
      <c r="R39" s="63" t="s">
        <v>178</v>
      </c>
      <c r="S39" s="63" t="s">
        <v>178</v>
      </c>
      <c r="T39" s="63" t="s">
        <v>178</v>
      </c>
      <c r="U39" s="63" t="s">
        <v>178</v>
      </c>
      <c r="V39" s="63" t="s">
        <v>178</v>
      </c>
      <c r="W39" s="63" t="s">
        <v>178</v>
      </c>
      <c r="X39" s="63" t="s">
        <v>178</v>
      </c>
      <c r="Y39" s="63" t="s">
        <v>178</v>
      </c>
      <c r="Z39" s="63" t="s">
        <v>178</v>
      </c>
      <c r="AA39" s="63" t="s">
        <v>178</v>
      </c>
      <c r="AB39" s="63" t="s">
        <v>178</v>
      </c>
      <c r="AC39" s="63" t="s">
        <v>178</v>
      </c>
      <c r="AD39" s="63" t="s">
        <v>178</v>
      </c>
      <c r="AE39" s="63" t="s">
        <v>178</v>
      </c>
      <c r="AF39" s="63" t="s">
        <v>178</v>
      </c>
      <c r="AG39" s="63" t="s">
        <v>178</v>
      </c>
      <c r="AH39" s="63" t="s">
        <v>178</v>
      </c>
      <c r="AI39" s="63" t="s">
        <v>178</v>
      </c>
      <c r="AJ39" s="63" t="s">
        <v>178</v>
      </c>
      <c r="AK39" s="63" t="s">
        <v>178</v>
      </c>
      <c r="AL39" s="63" t="s">
        <v>178</v>
      </c>
      <c r="AM39" s="63" t="s">
        <v>178</v>
      </c>
      <c r="AN39" s="63" t="s">
        <v>178</v>
      </c>
      <c r="AO39" s="63" t="s">
        <v>178</v>
      </c>
      <c r="AP39" s="63" t="s">
        <v>178</v>
      </c>
      <c r="AQ39" s="63" t="s">
        <v>178</v>
      </c>
      <c r="AR39" s="63" t="s">
        <v>178</v>
      </c>
      <c r="AS39" s="63" t="s">
        <v>178</v>
      </c>
      <c r="AT39" s="63" t="s">
        <v>178</v>
      </c>
      <c r="AU39" s="63" t="s">
        <v>178</v>
      </c>
      <c r="AV39" s="63" t="s">
        <v>178</v>
      </c>
      <c r="AW39" s="63" t="s">
        <v>178</v>
      </c>
      <c r="AX39" s="63" t="s">
        <v>178</v>
      </c>
      <c r="AY39" s="63" t="s">
        <v>178</v>
      </c>
      <c r="AZ39" s="63" t="s">
        <v>178</v>
      </c>
      <c r="BA39" s="63" t="s">
        <v>178</v>
      </c>
      <c r="BB39" s="63" t="s">
        <v>178</v>
      </c>
      <c r="BC39" s="63" t="s">
        <v>178</v>
      </c>
      <c r="BD39" s="63" t="s">
        <v>178</v>
      </c>
      <c r="BE39" s="63" t="s">
        <v>178</v>
      </c>
      <c r="BF39" s="63" t="s">
        <v>178</v>
      </c>
      <c r="BG39" s="63" t="s">
        <v>178</v>
      </c>
      <c r="BH39" s="63" t="s">
        <v>178</v>
      </c>
      <c r="BI39" s="63" t="s">
        <v>178</v>
      </c>
      <c r="BJ39" s="63" t="s">
        <v>178</v>
      </c>
      <c r="BK39" s="63" t="s">
        <v>178</v>
      </c>
      <c r="BL39" s="63" t="s">
        <v>178</v>
      </c>
      <c r="BM39" s="63" t="s">
        <v>178</v>
      </c>
      <c r="BN39" s="63" t="s">
        <v>178</v>
      </c>
      <c r="BO39" s="63" t="s">
        <v>178</v>
      </c>
      <c r="BP39" s="63" t="s">
        <v>178</v>
      </c>
      <c r="BQ39" s="63" t="s">
        <v>178</v>
      </c>
      <c r="BR39" s="63" t="s">
        <v>178</v>
      </c>
      <c r="BS39" s="63" t="s">
        <v>178</v>
      </c>
      <c r="BT39" s="63" t="s">
        <v>178</v>
      </c>
      <c r="BU39" s="63" t="s">
        <v>178</v>
      </c>
      <c r="BV39" s="63" t="s">
        <v>178</v>
      </c>
      <c r="BW39" s="63" t="s">
        <v>178</v>
      </c>
      <c r="BX39" s="63" t="s">
        <v>178</v>
      </c>
      <c r="BY39" s="63" t="s">
        <v>178</v>
      </c>
      <c r="BZ39" s="63" t="s">
        <v>178</v>
      </c>
      <c r="CA39" s="63" t="s">
        <v>178</v>
      </c>
      <c r="CB39" s="63" t="s">
        <v>178</v>
      </c>
      <c r="CC39" s="63" t="s">
        <v>178</v>
      </c>
      <c r="CD39" s="63" t="s">
        <v>178</v>
      </c>
      <c r="CE39" s="63" t="s">
        <v>178</v>
      </c>
      <c r="CF39" s="63" t="s">
        <v>178</v>
      </c>
      <c r="CG39" s="63" t="s">
        <v>178</v>
      </c>
      <c r="CH39" s="63" t="s">
        <v>178</v>
      </c>
      <c r="CI39" s="63" t="s">
        <v>178</v>
      </c>
      <c r="CJ39" s="63" t="s">
        <v>178</v>
      </c>
      <c r="CK39" s="63" t="s">
        <v>178</v>
      </c>
      <c r="CL39" s="63" t="s">
        <v>178</v>
      </c>
      <c r="CM39" s="63" t="s">
        <v>178</v>
      </c>
      <c r="CN39" s="63" t="s">
        <v>178</v>
      </c>
      <c r="CO39" s="63" t="s">
        <v>178</v>
      </c>
      <c r="CP39" s="63" t="s">
        <v>178</v>
      </c>
      <c r="CQ39" s="63" t="s">
        <v>178</v>
      </c>
      <c r="CR39" s="63" t="s">
        <v>178</v>
      </c>
      <c r="CS39" s="63" t="s">
        <v>178</v>
      </c>
      <c r="CT39" s="63" t="s">
        <v>178</v>
      </c>
      <c r="CU39" s="63" t="s">
        <v>178</v>
      </c>
      <c r="CV39" s="63" t="s">
        <v>178</v>
      </c>
      <c r="CW39" s="63" t="s">
        <v>178</v>
      </c>
      <c r="CX39" s="63" t="s">
        <v>178</v>
      </c>
      <c r="CY39" s="63" t="s">
        <v>178</v>
      </c>
      <c r="CZ39" s="63" t="s">
        <v>178</v>
      </c>
    </row>
    <row r="40" spans="1:104" x14ac:dyDescent="0.2">
      <c r="A40" s="16" t="s">
        <v>600</v>
      </c>
      <c r="B40" s="9" t="s">
        <v>183</v>
      </c>
      <c r="C40" s="15" t="s">
        <v>253</v>
      </c>
      <c r="D40" s="15" t="s">
        <v>2</v>
      </c>
      <c r="E40" s="86" t="s">
        <v>178</v>
      </c>
      <c r="F40" s="63" t="s">
        <v>178</v>
      </c>
      <c r="G40" s="63" t="s">
        <v>178</v>
      </c>
      <c r="H40" s="63" t="s">
        <v>178</v>
      </c>
      <c r="I40" s="63" t="s">
        <v>178</v>
      </c>
      <c r="J40" s="63" t="s">
        <v>178</v>
      </c>
      <c r="K40" s="63" t="s">
        <v>178</v>
      </c>
      <c r="L40" s="63" t="s">
        <v>178</v>
      </c>
      <c r="M40" s="63" t="s">
        <v>178</v>
      </c>
      <c r="N40" s="63" t="s">
        <v>178</v>
      </c>
      <c r="O40" s="63" t="s">
        <v>178</v>
      </c>
      <c r="P40" s="63" t="s">
        <v>178</v>
      </c>
      <c r="Q40" s="63" t="s">
        <v>178</v>
      </c>
      <c r="R40" s="63" t="s">
        <v>178</v>
      </c>
      <c r="S40" s="63" t="s">
        <v>178</v>
      </c>
      <c r="T40" s="63" t="s">
        <v>178</v>
      </c>
      <c r="U40" s="63" t="s">
        <v>178</v>
      </c>
      <c r="V40" s="63" t="s">
        <v>178</v>
      </c>
      <c r="W40" s="63" t="s">
        <v>178</v>
      </c>
      <c r="X40" s="63" t="s">
        <v>178</v>
      </c>
      <c r="Y40" s="63" t="s">
        <v>178</v>
      </c>
      <c r="Z40" s="63" t="s">
        <v>178</v>
      </c>
      <c r="AA40" s="63" t="s">
        <v>178</v>
      </c>
      <c r="AB40" s="63" t="s">
        <v>178</v>
      </c>
      <c r="AC40" s="63" t="s">
        <v>178</v>
      </c>
      <c r="AD40" s="63" t="s">
        <v>178</v>
      </c>
      <c r="AE40" s="63" t="s">
        <v>178</v>
      </c>
      <c r="AF40" s="63" t="s">
        <v>178</v>
      </c>
      <c r="AG40" s="63" t="s">
        <v>178</v>
      </c>
      <c r="AH40" s="63" t="s">
        <v>178</v>
      </c>
      <c r="AI40" s="63" t="s">
        <v>178</v>
      </c>
      <c r="AJ40" s="63" t="s">
        <v>178</v>
      </c>
      <c r="AK40" s="63" t="s">
        <v>178</v>
      </c>
      <c r="AL40" s="63" t="s">
        <v>178</v>
      </c>
      <c r="AM40" s="63" t="s">
        <v>178</v>
      </c>
      <c r="AN40" s="63" t="s">
        <v>178</v>
      </c>
      <c r="AO40" s="63" t="s">
        <v>178</v>
      </c>
      <c r="AP40" s="63" t="s">
        <v>178</v>
      </c>
      <c r="AQ40" s="63" t="s">
        <v>178</v>
      </c>
      <c r="AR40" s="63" t="s">
        <v>178</v>
      </c>
      <c r="AS40" s="63" t="s">
        <v>178</v>
      </c>
      <c r="AT40" s="63" t="s">
        <v>178</v>
      </c>
      <c r="AU40" s="63" t="s">
        <v>178</v>
      </c>
      <c r="AV40" s="63" t="s">
        <v>178</v>
      </c>
      <c r="AW40" s="63" t="s">
        <v>178</v>
      </c>
      <c r="AX40" s="63" t="s">
        <v>178</v>
      </c>
      <c r="AY40" s="63" t="s">
        <v>178</v>
      </c>
      <c r="AZ40" s="63" t="s">
        <v>178</v>
      </c>
      <c r="BA40" s="63" t="s">
        <v>178</v>
      </c>
      <c r="BB40" s="63" t="s">
        <v>178</v>
      </c>
      <c r="BC40" s="63" t="s">
        <v>178</v>
      </c>
      <c r="BD40" s="63" t="s">
        <v>178</v>
      </c>
      <c r="BE40" s="63" t="s">
        <v>178</v>
      </c>
      <c r="BF40" s="63" t="s">
        <v>178</v>
      </c>
      <c r="BG40" s="63" t="s">
        <v>178</v>
      </c>
      <c r="BH40" s="63" t="s">
        <v>178</v>
      </c>
      <c r="BI40" s="63" t="s">
        <v>178</v>
      </c>
      <c r="BJ40" s="63" t="s">
        <v>178</v>
      </c>
      <c r="BK40" s="63" t="s">
        <v>178</v>
      </c>
      <c r="BL40" s="63" t="s">
        <v>178</v>
      </c>
      <c r="BM40" s="63" t="s">
        <v>178</v>
      </c>
      <c r="BN40" s="63" t="s">
        <v>178</v>
      </c>
      <c r="BO40" s="63" t="s">
        <v>178</v>
      </c>
      <c r="BP40" s="63" t="s">
        <v>178</v>
      </c>
      <c r="BQ40" s="63" t="s">
        <v>178</v>
      </c>
      <c r="BR40" s="63" t="s">
        <v>178</v>
      </c>
      <c r="BS40" s="63" t="s">
        <v>178</v>
      </c>
      <c r="BT40" s="63" t="s">
        <v>178</v>
      </c>
      <c r="BU40" s="63" t="s">
        <v>178</v>
      </c>
      <c r="BV40" s="63" t="s">
        <v>178</v>
      </c>
      <c r="BW40" s="63" t="s">
        <v>178</v>
      </c>
      <c r="BX40" s="63" t="s">
        <v>178</v>
      </c>
      <c r="BY40" s="63" t="s">
        <v>178</v>
      </c>
      <c r="BZ40" s="63" t="s">
        <v>178</v>
      </c>
      <c r="CA40" s="63" t="s">
        <v>178</v>
      </c>
      <c r="CB40" s="63" t="s">
        <v>178</v>
      </c>
      <c r="CC40" s="63" t="s">
        <v>178</v>
      </c>
      <c r="CD40" s="63" t="s">
        <v>178</v>
      </c>
      <c r="CE40" s="63" t="s">
        <v>178</v>
      </c>
      <c r="CF40" s="63" t="s">
        <v>178</v>
      </c>
      <c r="CG40" s="63" t="s">
        <v>178</v>
      </c>
      <c r="CH40" s="63" t="s">
        <v>178</v>
      </c>
      <c r="CI40" s="63" t="s">
        <v>178</v>
      </c>
      <c r="CJ40" s="63" t="s">
        <v>178</v>
      </c>
      <c r="CK40" s="63" t="s">
        <v>178</v>
      </c>
      <c r="CL40" s="63" t="s">
        <v>178</v>
      </c>
      <c r="CM40" s="63" t="s">
        <v>178</v>
      </c>
      <c r="CN40" s="63" t="s">
        <v>178</v>
      </c>
      <c r="CO40" s="63" t="s">
        <v>178</v>
      </c>
      <c r="CP40" s="63" t="s">
        <v>178</v>
      </c>
      <c r="CQ40" s="63" t="s">
        <v>178</v>
      </c>
      <c r="CR40" s="63" t="s">
        <v>178</v>
      </c>
      <c r="CS40" s="63" t="s">
        <v>178</v>
      </c>
      <c r="CT40" s="63" t="s">
        <v>178</v>
      </c>
      <c r="CU40" s="63" t="s">
        <v>178</v>
      </c>
      <c r="CV40" s="63" t="s">
        <v>178</v>
      </c>
      <c r="CW40" s="63" t="s">
        <v>178</v>
      </c>
      <c r="CX40" s="63" t="s">
        <v>178</v>
      </c>
      <c r="CY40" s="63" t="s">
        <v>178</v>
      </c>
      <c r="CZ40" s="63" t="s">
        <v>178</v>
      </c>
    </row>
    <row r="41" spans="1:104" ht="28.5" x14ac:dyDescent="0.2">
      <c r="A41" s="16" t="s">
        <v>601</v>
      </c>
      <c r="B41" s="9" t="s">
        <v>184</v>
      </c>
      <c r="C41" s="15" t="s">
        <v>256</v>
      </c>
      <c r="D41" s="15" t="s">
        <v>2</v>
      </c>
      <c r="E41" s="86"/>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row>
    <row r="42" spans="1:104" ht="28.5" x14ac:dyDescent="0.2">
      <c r="A42" s="16" t="s">
        <v>602</v>
      </c>
      <c r="B42" s="9" t="s">
        <v>185</v>
      </c>
      <c r="C42" s="15" t="s">
        <v>254</v>
      </c>
      <c r="D42" s="15" t="s">
        <v>68</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row>
    <row r="43" spans="1:104" ht="40.15" customHeight="1" x14ac:dyDescent="0.2">
      <c r="A43" s="16"/>
      <c r="B43" s="222" t="s">
        <v>553</v>
      </c>
      <c r="C43" s="15" t="s">
        <v>554</v>
      </c>
      <c r="D43" s="15" t="s">
        <v>243</v>
      </c>
      <c r="E43" s="210" t="s">
        <v>100</v>
      </c>
      <c r="F43" s="211" t="s">
        <v>100</v>
      </c>
      <c r="G43" s="211" t="s">
        <v>100</v>
      </c>
      <c r="H43" s="211" t="s">
        <v>100</v>
      </c>
      <c r="I43" s="211" t="s">
        <v>100</v>
      </c>
      <c r="J43" s="211" t="s">
        <v>100</v>
      </c>
      <c r="K43" s="211" t="s">
        <v>100</v>
      </c>
      <c r="L43" s="211" t="s">
        <v>100</v>
      </c>
      <c r="M43" s="211" t="s">
        <v>100</v>
      </c>
      <c r="N43" s="211" t="s">
        <v>100</v>
      </c>
      <c r="O43" s="211" t="s">
        <v>100</v>
      </c>
      <c r="P43" s="211" t="s">
        <v>100</v>
      </c>
      <c r="Q43" s="211" t="s">
        <v>100</v>
      </c>
      <c r="R43" s="211" t="s">
        <v>100</v>
      </c>
      <c r="S43" s="211" t="s">
        <v>100</v>
      </c>
      <c r="T43" s="211" t="s">
        <v>100</v>
      </c>
      <c r="U43" s="211" t="s">
        <v>100</v>
      </c>
      <c r="V43" s="211" t="s">
        <v>100</v>
      </c>
      <c r="W43" s="211" t="s">
        <v>100</v>
      </c>
      <c r="X43" s="211" t="s">
        <v>100</v>
      </c>
      <c r="Y43" s="211" t="s">
        <v>100</v>
      </c>
      <c r="Z43" s="211" t="s">
        <v>100</v>
      </c>
      <c r="AA43" s="211" t="s">
        <v>100</v>
      </c>
      <c r="AB43" s="211" t="s">
        <v>100</v>
      </c>
      <c r="AC43" s="211" t="s">
        <v>100</v>
      </c>
      <c r="AD43" s="211" t="s">
        <v>100</v>
      </c>
      <c r="AE43" s="211" t="s">
        <v>100</v>
      </c>
      <c r="AF43" s="211" t="s">
        <v>100</v>
      </c>
      <c r="AG43" s="211" t="s">
        <v>100</v>
      </c>
      <c r="AH43" s="211" t="s">
        <v>100</v>
      </c>
      <c r="AI43" s="211" t="s">
        <v>100</v>
      </c>
      <c r="AJ43" s="211" t="s">
        <v>100</v>
      </c>
      <c r="AK43" s="211" t="s">
        <v>100</v>
      </c>
      <c r="AL43" s="211" t="s">
        <v>100</v>
      </c>
      <c r="AM43" s="211" t="s">
        <v>100</v>
      </c>
      <c r="AN43" s="211" t="s">
        <v>100</v>
      </c>
      <c r="AO43" s="211" t="s">
        <v>100</v>
      </c>
      <c r="AP43" s="211" t="s">
        <v>100</v>
      </c>
      <c r="AQ43" s="211" t="s">
        <v>100</v>
      </c>
      <c r="AR43" s="211" t="s">
        <v>100</v>
      </c>
      <c r="AS43" s="211" t="s">
        <v>100</v>
      </c>
      <c r="AT43" s="211" t="s">
        <v>100</v>
      </c>
      <c r="AU43" s="211" t="s">
        <v>100</v>
      </c>
      <c r="AV43" s="211" t="s">
        <v>100</v>
      </c>
      <c r="AW43" s="211" t="s">
        <v>100</v>
      </c>
      <c r="AX43" s="211" t="s">
        <v>100</v>
      </c>
      <c r="AY43" s="211" t="s">
        <v>100</v>
      </c>
      <c r="AZ43" s="211" t="s">
        <v>100</v>
      </c>
      <c r="BA43" s="211" t="s">
        <v>100</v>
      </c>
      <c r="BB43" s="211" t="s">
        <v>100</v>
      </c>
      <c r="BC43" s="211" t="s">
        <v>100</v>
      </c>
      <c r="BD43" s="211" t="s">
        <v>100</v>
      </c>
      <c r="BE43" s="211" t="s">
        <v>100</v>
      </c>
      <c r="BF43" s="211" t="s">
        <v>100</v>
      </c>
      <c r="BG43" s="211" t="s">
        <v>100</v>
      </c>
      <c r="BH43" s="211" t="s">
        <v>100</v>
      </c>
      <c r="BI43" s="211" t="s">
        <v>100</v>
      </c>
      <c r="BJ43" s="211" t="s">
        <v>100</v>
      </c>
      <c r="BK43" s="211" t="s">
        <v>100</v>
      </c>
      <c r="BL43" s="211" t="s">
        <v>100</v>
      </c>
      <c r="BM43" s="211" t="s">
        <v>100</v>
      </c>
      <c r="BN43" s="211" t="s">
        <v>100</v>
      </c>
      <c r="BO43" s="211" t="s">
        <v>100</v>
      </c>
      <c r="BP43" s="211" t="s">
        <v>100</v>
      </c>
      <c r="BQ43" s="211" t="s">
        <v>100</v>
      </c>
      <c r="BR43" s="211" t="s">
        <v>100</v>
      </c>
      <c r="BS43" s="211" t="s">
        <v>100</v>
      </c>
      <c r="BT43" s="211" t="s">
        <v>100</v>
      </c>
      <c r="BU43" s="211" t="s">
        <v>100</v>
      </c>
      <c r="BV43" s="211" t="s">
        <v>100</v>
      </c>
      <c r="BW43" s="211" t="s">
        <v>100</v>
      </c>
      <c r="BX43" s="211" t="s">
        <v>100</v>
      </c>
      <c r="BY43" s="211" t="s">
        <v>100</v>
      </c>
      <c r="BZ43" s="211" t="s">
        <v>100</v>
      </c>
      <c r="CA43" s="211" t="s">
        <v>100</v>
      </c>
      <c r="CB43" s="211" t="s">
        <v>100</v>
      </c>
      <c r="CC43" s="211" t="s">
        <v>100</v>
      </c>
      <c r="CD43" s="211" t="s">
        <v>100</v>
      </c>
      <c r="CE43" s="211" t="s">
        <v>100</v>
      </c>
      <c r="CF43" s="211" t="s">
        <v>100</v>
      </c>
      <c r="CG43" s="211" t="s">
        <v>100</v>
      </c>
      <c r="CH43" s="211" t="s">
        <v>100</v>
      </c>
      <c r="CI43" s="211" t="s">
        <v>100</v>
      </c>
      <c r="CJ43" s="211" t="s">
        <v>100</v>
      </c>
      <c r="CK43" s="211" t="s">
        <v>100</v>
      </c>
      <c r="CL43" s="211" t="s">
        <v>100</v>
      </c>
      <c r="CM43" s="211" t="s">
        <v>100</v>
      </c>
      <c r="CN43" s="211" t="s">
        <v>100</v>
      </c>
      <c r="CO43" s="211" t="s">
        <v>100</v>
      </c>
      <c r="CP43" s="211" t="s">
        <v>100</v>
      </c>
      <c r="CQ43" s="211" t="s">
        <v>100</v>
      </c>
      <c r="CR43" s="211" t="s">
        <v>100</v>
      </c>
      <c r="CS43" s="211" t="s">
        <v>100</v>
      </c>
      <c r="CT43" s="211" t="s">
        <v>100</v>
      </c>
      <c r="CU43" s="211" t="s">
        <v>100</v>
      </c>
      <c r="CV43" s="211" t="s">
        <v>100</v>
      </c>
      <c r="CW43" s="211" t="s">
        <v>100</v>
      </c>
      <c r="CX43" s="211" t="s">
        <v>100</v>
      </c>
      <c r="CY43" s="211" t="s">
        <v>100</v>
      </c>
      <c r="CZ43" s="211" t="s">
        <v>100</v>
      </c>
    </row>
    <row r="44" spans="1:104" x14ac:dyDescent="0.2">
      <c r="A44" s="16" t="s">
        <v>603</v>
      </c>
      <c r="B44" s="9" t="s">
        <v>180</v>
      </c>
      <c r="C44" s="15" t="s">
        <v>253</v>
      </c>
      <c r="D44" s="15" t="s">
        <v>2</v>
      </c>
      <c r="E44" s="86" t="s">
        <v>178</v>
      </c>
      <c r="F44" s="63" t="s">
        <v>178</v>
      </c>
      <c r="G44" s="63" t="s">
        <v>178</v>
      </c>
      <c r="H44" s="63" t="s">
        <v>178</v>
      </c>
      <c r="I44" s="63" t="s">
        <v>178</v>
      </c>
      <c r="J44" s="63" t="s">
        <v>178</v>
      </c>
      <c r="K44" s="63" t="s">
        <v>178</v>
      </c>
      <c r="L44" s="63" t="s">
        <v>178</v>
      </c>
      <c r="M44" s="63" t="s">
        <v>178</v>
      </c>
      <c r="N44" s="63" t="s">
        <v>178</v>
      </c>
      <c r="O44" s="63" t="s">
        <v>178</v>
      </c>
      <c r="P44" s="63" t="s">
        <v>178</v>
      </c>
      <c r="Q44" s="63" t="s">
        <v>178</v>
      </c>
      <c r="R44" s="63" t="s">
        <v>178</v>
      </c>
      <c r="S44" s="63" t="s">
        <v>178</v>
      </c>
      <c r="T44" s="63" t="s">
        <v>178</v>
      </c>
      <c r="U44" s="63" t="s">
        <v>178</v>
      </c>
      <c r="V44" s="63" t="s">
        <v>178</v>
      </c>
      <c r="W44" s="63" t="s">
        <v>178</v>
      </c>
      <c r="X44" s="63" t="s">
        <v>178</v>
      </c>
      <c r="Y44" s="63" t="s">
        <v>178</v>
      </c>
      <c r="Z44" s="63" t="s">
        <v>178</v>
      </c>
      <c r="AA44" s="63" t="s">
        <v>178</v>
      </c>
      <c r="AB44" s="63" t="s">
        <v>178</v>
      </c>
      <c r="AC44" s="63" t="s">
        <v>178</v>
      </c>
      <c r="AD44" s="63" t="s">
        <v>178</v>
      </c>
      <c r="AE44" s="63" t="s">
        <v>178</v>
      </c>
      <c r="AF44" s="63" t="s">
        <v>178</v>
      </c>
      <c r="AG44" s="63" t="s">
        <v>178</v>
      </c>
      <c r="AH44" s="63" t="s">
        <v>178</v>
      </c>
      <c r="AI44" s="63" t="s">
        <v>178</v>
      </c>
      <c r="AJ44" s="63" t="s">
        <v>178</v>
      </c>
      <c r="AK44" s="63" t="s">
        <v>178</v>
      </c>
      <c r="AL44" s="63" t="s">
        <v>178</v>
      </c>
      <c r="AM44" s="63" t="s">
        <v>178</v>
      </c>
      <c r="AN44" s="63" t="s">
        <v>178</v>
      </c>
      <c r="AO44" s="63" t="s">
        <v>178</v>
      </c>
      <c r="AP44" s="63" t="s">
        <v>178</v>
      </c>
      <c r="AQ44" s="63" t="s">
        <v>178</v>
      </c>
      <c r="AR44" s="63" t="s">
        <v>178</v>
      </c>
      <c r="AS44" s="63" t="s">
        <v>178</v>
      </c>
      <c r="AT44" s="63" t="s">
        <v>178</v>
      </c>
      <c r="AU44" s="63" t="s">
        <v>178</v>
      </c>
      <c r="AV44" s="63" t="s">
        <v>178</v>
      </c>
      <c r="AW44" s="63" t="s">
        <v>178</v>
      </c>
      <c r="AX44" s="63" t="s">
        <v>178</v>
      </c>
      <c r="AY44" s="63" t="s">
        <v>178</v>
      </c>
      <c r="AZ44" s="63" t="s">
        <v>178</v>
      </c>
      <c r="BA44" s="63" t="s">
        <v>178</v>
      </c>
      <c r="BB44" s="63" t="s">
        <v>178</v>
      </c>
      <c r="BC44" s="63" t="s">
        <v>178</v>
      </c>
      <c r="BD44" s="63" t="s">
        <v>178</v>
      </c>
      <c r="BE44" s="63" t="s">
        <v>178</v>
      </c>
      <c r="BF44" s="63" t="s">
        <v>178</v>
      </c>
      <c r="BG44" s="63" t="s">
        <v>178</v>
      </c>
      <c r="BH44" s="63" t="s">
        <v>178</v>
      </c>
      <c r="BI44" s="63" t="s">
        <v>178</v>
      </c>
      <c r="BJ44" s="63" t="s">
        <v>178</v>
      </c>
      <c r="BK44" s="63" t="s">
        <v>178</v>
      </c>
      <c r="BL44" s="63" t="s">
        <v>178</v>
      </c>
      <c r="BM44" s="63" t="s">
        <v>178</v>
      </c>
      <c r="BN44" s="63" t="s">
        <v>178</v>
      </c>
      <c r="BO44" s="63" t="s">
        <v>178</v>
      </c>
      <c r="BP44" s="63" t="s">
        <v>178</v>
      </c>
      <c r="BQ44" s="63" t="s">
        <v>178</v>
      </c>
      <c r="BR44" s="63" t="s">
        <v>178</v>
      </c>
      <c r="BS44" s="63" t="s">
        <v>178</v>
      </c>
      <c r="BT44" s="63" t="s">
        <v>178</v>
      </c>
      <c r="BU44" s="63" t="s">
        <v>178</v>
      </c>
      <c r="BV44" s="63" t="s">
        <v>178</v>
      </c>
      <c r="BW44" s="63" t="s">
        <v>178</v>
      </c>
      <c r="BX44" s="63" t="s">
        <v>178</v>
      </c>
      <c r="BY44" s="63" t="s">
        <v>178</v>
      </c>
      <c r="BZ44" s="63" t="s">
        <v>178</v>
      </c>
      <c r="CA44" s="63" t="s">
        <v>178</v>
      </c>
      <c r="CB44" s="63" t="s">
        <v>178</v>
      </c>
      <c r="CC44" s="63" t="s">
        <v>178</v>
      </c>
      <c r="CD44" s="63" t="s">
        <v>178</v>
      </c>
      <c r="CE44" s="63" t="s">
        <v>178</v>
      </c>
      <c r="CF44" s="63" t="s">
        <v>178</v>
      </c>
      <c r="CG44" s="63" t="s">
        <v>178</v>
      </c>
      <c r="CH44" s="63" t="s">
        <v>178</v>
      </c>
      <c r="CI44" s="63" t="s">
        <v>178</v>
      </c>
      <c r="CJ44" s="63" t="s">
        <v>178</v>
      </c>
      <c r="CK44" s="63" t="s">
        <v>178</v>
      </c>
      <c r="CL44" s="63" t="s">
        <v>178</v>
      </c>
      <c r="CM44" s="63" t="s">
        <v>178</v>
      </c>
      <c r="CN44" s="63" t="s">
        <v>178</v>
      </c>
      <c r="CO44" s="63" t="s">
        <v>178</v>
      </c>
      <c r="CP44" s="63" t="s">
        <v>178</v>
      </c>
      <c r="CQ44" s="63" t="s">
        <v>178</v>
      </c>
      <c r="CR44" s="63" t="s">
        <v>178</v>
      </c>
      <c r="CS44" s="63" t="s">
        <v>178</v>
      </c>
      <c r="CT44" s="63" t="s">
        <v>178</v>
      </c>
      <c r="CU44" s="63" t="s">
        <v>178</v>
      </c>
      <c r="CV44" s="63" t="s">
        <v>178</v>
      </c>
      <c r="CW44" s="63" t="s">
        <v>178</v>
      </c>
      <c r="CX44" s="63" t="s">
        <v>178</v>
      </c>
      <c r="CY44" s="63" t="s">
        <v>178</v>
      </c>
      <c r="CZ44" s="63" t="s">
        <v>178</v>
      </c>
    </row>
    <row r="45" spans="1:104" x14ac:dyDescent="0.2">
      <c r="A45" s="16" t="s">
        <v>604</v>
      </c>
      <c r="B45" s="9" t="s">
        <v>181</v>
      </c>
      <c r="C45" s="15" t="s">
        <v>253</v>
      </c>
      <c r="D45" s="15" t="s">
        <v>2</v>
      </c>
      <c r="E45" s="86" t="s">
        <v>178</v>
      </c>
      <c r="F45" s="63" t="s">
        <v>178</v>
      </c>
      <c r="G45" s="63" t="s">
        <v>178</v>
      </c>
      <c r="H45" s="63" t="s">
        <v>178</v>
      </c>
      <c r="I45" s="63" t="s">
        <v>178</v>
      </c>
      <c r="J45" s="63" t="s">
        <v>178</v>
      </c>
      <c r="K45" s="63" t="s">
        <v>178</v>
      </c>
      <c r="L45" s="63" t="s">
        <v>178</v>
      </c>
      <c r="M45" s="63" t="s">
        <v>178</v>
      </c>
      <c r="N45" s="63" t="s">
        <v>178</v>
      </c>
      <c r="O45" s="63" t="s">
        <v>178</v>
      </c>
      <c r="P45" s="63" t="s">
        <v>178</v>
      </c>
      <c r="Q45" s="63" t="s">
        <v>178</v>
      </c>
      <c r="R45" s="63" t="s">
        <v>178</v>
      </c>
      <c r="S45" s="63" t="s">
        <v>178</v>
      </c>
      <c r="T45" s="63" t="s">
        <v>178</v>
      </c>
      <c r="U45" s="63" t="s">
        <v>178</v>
      </c>
      <c r="V45" s="63" t="s">
        <v>178</v>
      </c>
      <c r="W45" s="63" t="s">
        <v>178</v>
      </c>
      <c r="X45" s="63" t="s">
        <v>178</v>
      </c>
      <c r="Y45" s="63" t="s">
        <v>178</v>
      </c>
      <c r="Z45" s="63" t="s">
        <v>178</v>
      </c>
      <c r="AA45" s="63" t="s">
        <v>178</v>
      </c>
      <c r="AB45" s="63" t="s">
        <v>178</v>
      </c>
      <c r="AC45" s="63" t="s">
        <v>178</v>
      </c>
      <c r="AD45" s="63" t="s">
        <v>178</v>
      </c>
      <c r="AE45" s="63" t="s">
        <v>178</v>
      </c>
      <c r="AF45" s="63" t="s">
        <v>178</v>
      </c>
      <c r="AG45" s="63" t="s">
        <v>178</v>
      </c>
      <c r="AH45" s="63" t="s">
        <v>178</v>
      </c>
      <c r="AI45" s="63" t="s">
        <v>178</v>
      </c>
      <c r="AJ45" s="63" t="s">
        <v>178</v>
      </c>
      <c r="AK45" s="63" t="s">
        <v>178</v>
      </c>
      <c r="AL45" s="63" t="s">
        <v>178</v>
      </c>
      <c r="AM45" s="63" t="s">
        <v>178</v>
      </c>
      <c r="AN45" s="63" t="s">
        <v>178</v>
      </c>
      <c r="AO45" s="63" t="s">
        <v>178</v>
      </c>
      <c r="AP45" s="63" t="s">
        <v>178</v>
      </c>
      <c r="AQ45" s="63" t="s">
        <v>178</v>
      </c>
      <c r="AR45" s="63" t="s">
        <v>178</v>
      </c>
      <c r="AS45" s="63" t="s">
        <v>178</v>
      </c>
      <c r="AT45" s="63" t="s">
        <v>178</v>
      </c>
      <c r="AU45" s="63" t="s">
        <v>178</v>
      </c>
      <c r="AV45" s="63" t="s">
        <v>178</v>
      </c>
      <c r="AW45" s="63" t="s">
        <v>178</v>
      </c>
      <c r="AX45" s="63" t="s">
        <v>178</v>
      </c>
      <c r="AY45" s="63" t="s">
        <v>178</v>
      </c>
      <c r="AZ45" s="63" t="s">
        <v>178</v>
      </c>
      <c r="BA45" s="63" t="s">
        <v>178</v>
      </c>
      <c r="BB45" s="63" t="s">
        <v>178</v>
      </c>
      <c r="BC45" s="63" t="s">
        <v>178</v>
      </c>
      <c r="BD45" s="63" t="s">
        <v>178</v>
      </c>
      <c r="BE45" s="63" t="s">
        <v>178</v>
      </c>
      <c r="BF45" s="63" t="s">
        <v>178</v>
      </c>
      <c r="BG45" s="63" t="s">
        <v>178</v>
      </c>
      <c r="BH45" s="63" t="s">
        <v>178</v>
      </c>
      <c r="BI45" s="63" t="s">
        <v>178</v>
      </c>
      <c r="BJ45" s="63" t="s">
        <v>178</v>
      </c>
      <c r="BK45" s="63" t="s">
        <v>178</v>
      </c>
      <c r="BL45" s="63" t="s">
        <v>178</v>
      </c>
      <c r="BM45" s="63" t="s">
        <v>178</v>
      </c>
      <c r="BN45" s="63" t="s">
        <v>178</v>
      </c>
      <c r="BO45" s="63" t="s">
        <v>178</v>
      </c>
      <c r="BP45" s="63" t="s">
        <v>178</v>
      </c>
      <c r="BQ45" s="63" t="s">
        <v>178</v>
      </c>
      <c r="BR45" s="63" t="s">
        <v>178</v>
      </c>
      <c r="BS45" s="63" t="s">
        <v>178</v>
      </c>
      <c r="BT45" s="63" t="s">
        <v>178</v>
      </c>
      <c r="BU45" s="63" t="s">
        <v>178</v>
      </c>
      <c r="BV45" s="63" t="s">
        <v>178</v>
      </c>
      <c r="BW45" s="63" t="s">
        <v>178</v>
      </c>
      <c r="BX45" s="63" t="s">
        <v>178</v>
      </c>
      <c r="BY45" s="63" t="s">
        <v>178</v>
      </c>
      <c r="BZ45" s="63" t="s">
        <v>178</v>
      </c>
      <c r="CA45" s="63" t="s">
        <v>178</v>
      </c>
      <c r="CB45" s="63" t="s">
        <v>178</v>
      </c>
      <c r="CC45" s="63" t="s">
        <v>178</v>
      </c>
      <c r="CD45" s="63" t="s">
        <v>178</v>
      </c>
      <c r="CE45" s="63" t="s">
        <v>178</v>
      </c>
      <c r="CF45" s="63" t="s">
        <v>178</v>
      </c>
      <c r="CG45" s="63" t="s">
        <v>178</v>
      </c>
      <c r="CH45" s="63" t="s">
        <v>178</v>
      </c>
      <c r="CI45" s="63" t="s">
        <v>178</v>
      </c>
      <c r="CJ45" s="63" t="s">
        <v>178</v>
      </c>
      <c r="CK45" s="63" t="s">
        <v>178</v>
      </c>
      <c r="CL45" s="63" t="s">
        <v>178</v>
      </c>
      <c r="CM45" s="63" t="s">
        <v>178</v>
      </c>
      <c r="CN45" s="63" t="s">
        <v>178</v>
      </c>
      <c r="CO45" s="63" t="s">
        <v>178</v>
      </c>
      <c r="CP45" s="63" t="s">
        <v>178</v>
      </c>
      <c r="CQ45" s="63" t="s">
        <v>178</v>
      </c>
      <c r="CR45" s="63" t="s">
        <v>178</v>
      </c>
      <c r="CS45" s="63" t="s">
        <v>178</v>
      </c>
      <c r="CT45" s="63" t="s">
        <v>178</v>
      </c>
      <c r="CU45" s="63" t="s">
        <v>178</v>
      </c>
      <c r="CV45" s="63" t="s">
        <v>178</v>
      </c>
      <c r="CW45" s="63" t="s">
        <v>178</v>
      </c>
      <c r="CX45" s="63" t="s">
        <v>178</v>
      </c>
      <c r="CY45" s="63" t="s">
        <v>178</v>
      </c>
      <c r="CZ45" s="63" t="s">
        <v>178</v>
      </c>
    </row>
    <row r="46" spans="1:104" x14ac:dyDescent="0.2">
      <c r="A46" s="16" t="s">
        <v>596</v>
      </c>
      <c r="B46" s="9" t="s">
        <v>182</v>
      </c>
      <c r="C46" s="15" t="s">
        <v>253</v>
      </c>
      <c r="D46" s="15" t="s">
        <v>2</v>
      </c>
      <c r="E46" s="86" t="s">
        <v>178</v>
      </c>
      <c r="F46" s="63" t="s">
        <v>178</v>
      </c>
      <c r="G46" s="63" t="s">
        <v>178</v>
      </c>
      <c r="H46" s="63" t="s">
        <v>178</v>
      </c>
      <c r="I46" s="63" t="s">
        <v>178</v>
      </c>
      <c r="J46" s="63" t="s">
        <v>178</v>
      </c>
      <c r="K46" s="63" t="s">
        <v>178</v>
      </c>
      <c r="L46" s="63" t="s">
        <v>178</v>
      </c>
      <c r="M46" s="63" t="s">
        <v>178</v>
      </c>
      <c r="N46" s="63" t="s">
        <v>178</v>
      </c>
      <c r="O46" s="63" t="s">
        <v>178</v>
      </c>
      <c r="P46" s="63" t="s">
        <v>178</v>
      </c>
      <c r="Q46" s="63" t="s">
        <v>178</v>
      </c>
      <c r="R46" s="63" t="s">
        <v>178</v>
      </c>
      <c r="S46" s="63" t="s">
        <v>178</v>
      </c>
      <c r="T46" s="63" t="s">
        <v>178</v>
      </c>
      <c r="U46" s="63" t="s">
        <v>178</v>
      </c>
      <c r="V46" s="63" t="s">
        <v>178</v>
      </c>
      <c r="W46" s="63" t="s">
        <v>178</v>
      </c>
      <c r="X46" s="63" t="s">
        <v>178</v>
      </c>
      <c r="Y46" s="63" t="s">
        <v>178</v>
      </c>
      <c r="Z46" s="63" t="s">
        <v>178</v>
      </c>
      <c r="AA46" s="63" t="s">
        <v>178</v>
      </c>
      <c r="AB46" s="63" t="s">
        <v>178</v>
      </c>
      <c r="AC46" s="63" t="s">
        <v>178</v>
      </c>
      <c r="AD46" s="63" t="s">
        <v>178</v>
      </c>
      <c r="AE46" s="63" t="s">
        <v>178</v>
      </c>
      <c r="AF46" s="63" t="s">
        <v>178</v>
      </c>
      <c r="AG46" s="63" t="s">
        <v>178</v>
      </c>
      <c r="AH46" s="63" t="s">
        <v>178</v>
      </c>
      <c r="AI46" s="63" t="s">
        <v>178</v>
      </c>
      <c r="AJ46" s="63" t="s">
        <v>178</v>
      </c>
      <c r="AK46" s="63" t="s">
        <v>178</v>
      </c>
      <c r="AL46" s="63" t="s">
        <v>178</v>
      </c>
      <c r="AM46" s="63" t="s">
        <v>178</v>
      </c>
      <c r="AN46" s="63" t="s">
        <v>178</v>
      </c>
      <c r="AO46" s="63" t="s">
        <v>178</v>
      </c>
      <c r="AP46" s="63" t="s">
        <v>178</v>
      </c>
      <c r="AQ46" s="63" t="s">
        <v>178</v>
      </c>
      <c r="AR46" s="63" t="s">
        <v>178</v>
      </c>
      <c r="AS46" s="63" t="s">
        <v>178</v>
      </c>
      <c r="AT46" s="63" t="s">
        <v>178</v>
      </c>
      <c r="AU46" s="63" t="s">
        <v>178</v>
      </c>
      <c r="AV46" s="63" t="s">
        <v>178</v>
      </c>
      <c r="AW46" s="63" t="s">
        <v>178</v>
      </c>
      <c r="AX46" s="63" t="s">
        <v>178</v>
      </c>
      <c r="AY46" s="63" t="s">
        <v>178</v>
      </c>
      <c r="AZ46" s="63" t="s">
        <v>178</v>
      </c>
      <c r="BA46" s="63" t="s">
        <v>178</v>
      </c>
      <c r="BB46" s="63" t="s">
        <v>178</v>
      </c>
      <c r="BC46" s="63" t="s">
        <v>178</v>
      </c>
      <c r="BD46" s="63" t="s">
        <v>178</v>
      </c>
      <c r="BE46" s="63" t="s">
        <v>178</v>
      </c>
      <c r="BF46" s="63" t="s">
        <v>178</v>
      </c>
      <c r="BG46" s="63" t="s">
        <v>178</v>
      </c>
      <c r="BH46" s="63" t="s">
        <v>178</v>
      </c>
      <c r="BI46" s="63" t="s">
        <v>178</v>
      </c>
      <c r="BJ46" s="63" t="s">
        <v>178</v>
      </c>
      <c r="BK46" s="63" t="s">
        <v>178</v>
      </c>
      <c r="BL46" s="63" t="s">
        <v>178</v>
      </c>
      <c r="BM46" s="63" t="s">
        <v>178</v>
      </c>
      <c r="BN46" s="63" t="s">
        <v>178</v>
      </c>
      <c r="BO46" s="63" t="s">
        <v>178</v>
      </c>
      <c r="BP46" s="63" t="s">
        <v>178</v>
      </c>
      <c r="BQ46" s="63" t="s">
        <v>178</v>
      </c>
      <c r="BR46" s="63" t="s">
        <v>178</v>
      </c>
      <c r="BS46" s="63" t="s">
        <v>178</v>
      </c>
      <c r="BT46" s="63" t="s">
        <v>178</v>
      </c>
      <c r="BU46" s="63" t="s">
        <v>178</v>
      </c>
      <c r="BV46" s="63" t="s">
        <v>178</v>
      </c>
      <c r="BW46" s="63" t="s">
        <v>178</v>
      </c>
      <c r="BX46" s="63" t="s">
        <v>178</v>
      </c>
      <c r="BY46" s="63" t="s">
        <v>178</v>
      </c>
      <c r="BZ46" s="63" t="s">
        <v>178</v>
      </c>
      <c r="CA46" s="63" t="s">
        <v>178</v>
      </c>
      <c r="CB46" s="63" t="s">
        <v>178</v>
      </c>
      <c r="CC46" s="63" t="s">
        <v>178</v>
      </c>
      <c r="CD46" s="63" t="s">
        <v>178</v>
      </c>
      <c r="CE46" s="63" t="s">
        <v>178</v>
      </c>
      <c r="CF46" s="63" t="s">
        <v>178</v>
      </c>
      <c r="CG46" s="63" t="s">
        <v>178</v>
      </c>
      <c r="CH46" s="63" t="s">
        <v>178</v>
      </c>
      <c r="CI46" s="63" t="s">
        <v>178</v>
      </c>
      <c r="CJ46" s="63" t="s">
        <v>178</v>
      </c>
      <c r="CK46" s="63" t="s">
        <v>178</v>
      </c>
      <c r="CL46" s="63" t="s">
        <v>178</v>
      </c>
      <c r="CM46" s="63" t="s">
        <v>178</v>
      </c>
      <c r="CN46" s="63" t="s">
        <v>178</v>
      </c>
      <c r="CO46" s="63" t="s">
        <v>178</v>
      </c>
      <c r="CP46" s="63" t="s">
        <v>178</v>
      </c>
      <c r="CQ46" s="63" t="s">
        <v>178</v>
      </c>
      <c r="CR46" s="63" t="s">
        <v>178</v>
      </c>
      <c r="CS46" s="63" t="s">
        <v>178</v>
      </c>
      <c r="CT46" s="63" t="s">
        <v>178</v>
      </c>
      <c r="CU46" s="63" t="s">
        <v>178</v>
      </c>
      <c r="CV46" s="63" t="s">
        <v>178</v>
      </c>
      <c r="CW46" s="63" t="s">
        <v>178</v>
      </c>
      <c r="CX46" s="63" t="s">
        <v>178</v>
      </c>
      <c r="CY46" s="63" t="s">
        <v>178</v>
      </c>
      <c r="CZ46" s="63" t="s">
        <v>178</v>
      </c>
    </row>
    <row r="47" spans="1:104" x14ac:dyDescent="0.2">
      <c r="A47" s="16" t="s">
        <v>605</v>
      </c>
      <c r="B47" s="9" t="s">
        <v>183</v>
      </c>
      <c r="C47" s="15" t="s">
        <v>253</v>
      </c>
      <c r="D47" s="15" t="s">
        <v>2</v>
      </c>
      <c r="E47" s="86" t="s">
        <v>178</v>
      </c>
      <c r="F47" s="63" t="s">
        <v>178</v>
      </c>
      <c r="G47" s="63" t="s">
        <v>178</v>
      </c>
      <c r="H47" s="63" t="s">
        <v>178</v>
      </c>
      <c r="I47" s="63" t="s">
        <v>178</v>
      </c>
      <c r="J47" s="63" t="s">
        <v>178</v>
      </c>
      <c r="K47" s="63" t="s">
        <v>178</v>
      </c>
      <c r="L47" s="63" t="s">
        <v>178</v>
      </c>
      <c r="M47" s="63" t="s">
        <v>178</v>
      </c>
      <c r="N47" s="63" t="s">
        <v>178</v>
      </c>
      <c r="O47" s="63" t="s">
        <v>178</v>
      </c>
      <c r="P47" s="63" t="s">
        <v>178</v>
      </c>
      <c r="Q47" s="63" t="s">
        <v>178</v>
      </c>
      <c r="R47" s="63" t="s">
        <v>178</v>
      </c>
      <c r="S47" s="63" t="s">
        <v>178</v>
      </c>
      <c r="T47" s="63" t="s">
        <v>178</v>
      </c>
      <c r="U47" s="63" t="s">
        <v>178</v>
      </c>
      <c r="V47" s="63" t="s">
        <v>178</v>
      </c>
      <c r="W47" s="63" t="s">
        <v>178</v>
      </c>
      <c r="X47" s="63" t="s">
        <v>178</v>
      </c>
      <c r="Y47" s="63" t="s">
        <v>178</v>
      </c>
      <c r="Z47" s="63" t="s">
        <v>178</v>
      </c>
      <c r="AA47" s="63" t="s">
        <v>178</v>
      </c>
      <c r="AB47" s="63" t="s">
        <v>178</v>
      </c>
      <c r="AC47" s="63" t="s">
        <v>178</v>
      </c>
      <c r="AD47" s="63" t="s">
        <v>178</v>
      </c>
      <c r="AE47" s="63" t="s">
        <v>178</v>
      </c>
      <c r="AF47" s="63" t="s">
        <v>178</v>
      </c>
      <c r="AG47" s="63" t="s">
        <v>178</v>
      </c>
      <c r="AH47" s="63" t="s">
        <v>178</v>
      </c>
      <c r="AI47" s="63" t="s">
        <v>178</v>
      </c>
      <c r="AJ47" s="63" t="s">
        <v>178</v>
      </c>
      <c r="AK47" s="63" t="s">
        <v>178</v>
      </c>
      <c r="AL47" s="63" t="s">
        <v>178</v>
      </c>
      <c r="AM47" s="63" t="s">
        <v>178</v>
      </c>
      <c r="AN47" s="63" t="s">
        <v>178</v>
      </c>
      <c r="AO47" s="63" t="s">
        <v>178</v>
      </c>
      <c r="AP47" s="63" t="s">
        <v>178</v>
      </c>
      <c r="AQ47" s="63" t="s">
        <v>178</v>
      </c>
      <c r="AR47" s="63" t="s">
        <v>178</v>
      </c>
      <c r="AS47" s="63" t="s">
        <v>178</v>
      </c>
      <c r="AT47" s="63" t="s">
        <v>178</v>
      </c>
      <c r="AU47" s="63" t="s">
        <v>178</v>
      </c>
      <c r="AV47" s="63" t="s">
        <v>178</v>
      </c>
      <c r="AW47" s="63" t="s">
        <v>178</v>
      </c>
      <c r="AX47" s="63" t="s">
        <v>178</v>
      </c>
      <c r="AY47" s="63" t="s">
        <v>178</v>
      </c>
      <c r="AZ47" s="63" t="s">
        <v>178</v>
      </c>
      <c r="BA47" s="63" t="s">
        <v>178</v>
      </c>
      <c r="BB47" s="63" t="s">
        <v>178</v>
      </c>
      <c r="BC47" s="63" t="s">
        <v>178</v>
      </c>
      <c r="BD47" s="63" t="s">
        <v>178</v>
      </c>
      <c r="BE47" s="63" t="s">
        <v>178</v>
      </c>
      <c r="BF47" s="63" t="s">
        <v>178</v>
      </c>
      <c r="BG47" s="63" t="s">
        <v>178</v>
      </c>
      <c r="BH47" s="63" t="s">
        <v>178</v>
      </c>
      <c r="BI47" s="63" t="s">
        <v>178</v>
      </c>
      <c r="BJ47" s="63" t="s">
        <v>178</v>
      </c>
      <c r="BK47" s="63" t="s">
        <v>178</v>
      </c>
      <c r="BL47" s="63" t="s">
        <v>178</v>
      </c>
      <c r="BM47" s="63" t="s">
        <v>178</v>
      </c>
      <c r="BN47" s="63" t="s">
        <v>178</v>
      </c>
      <c r="BO47" s="63" t="s">
        <v>178</v>
      </c>
      <c r="BP47" s="63" t="s">
        <v>178</v>
      </c>
      <c r="BQ47" s="63" t="s">
        <v>178</v>
      </c>
      <c r="BR47" s="63" t="s">
        <v>178</v>
      </c>
      <c r="BS47" s="63" t="s">
        <v>178</v>
      </c>
      <c r="BT47" s="63" t="s">
        <v>178</v>
      </c>
      <c r="BU47" s="63" t="s">
        <v>178</v>
      </c>
      <c r="BV47" s="63" t="s">
        <v>178</v>
      </c>
      <c r="BW47" s="63" t="s">
        <v>178</v>
      </c>
      <c r="BX47" s="63" t="s">
        <v>178</v>
      </c>
      <c r="BY47" s="63" t="s">
        <v>178</v>
      </c>
      <c r="BZ47" s="63" t="s">
        <v>178</v>
      </c>
      <c r="CA47" s="63" t="s">
        <v>178</v>
      </c>
      <c r="CB47" s="63" t="s">
        <v>178</v>
      </c>
      <c r="CC47" s="63" t="s">
        <v>178</v>
      </c>
      <c r="CD47" s="63" t="s">
        <v>178</v>
      </c>
      <c r="CE47" s="63" t="s">
        <v>178</v>
      </c>
      <c r="CF47" s="63" t="s">
        <v>178</v>
      </c>
      <c r="CG47" s="63" t="s">
        <v>178</v>
      </c>
      <c r="CH47" s="63" t="s">
        <v>178</v>
      </c>
      <c r="CI47" s="63" t="s">
        <v>178</v>
      </c>
      <c r="CJ47" s="63" t="s">
        <v>178</v>
      </c>
      <c r="CK47" s="63" t="s">
        <v>178</v>
      </c>
      <c r="CL47" s="63" t="s">
        <v>178</v>
      </c>
      <c r="CM47" s="63" t="s">
        <v>178</v>
      </c>
      <c r="CN47" s="63" t="s">
        <v>178</v>
      </c>
      <c r="CO47" s="63" t="s">
        <v>178</v>
      </c>
      <c r="CP47" s="63" t="s">
        <v>178</v>
      </c>
      <c r="CQ47" s="63" t="s">
        <v>178</v>
      </c>
      <c r="CR47" s="63" t="s">
        <v>178</v>
      </c>
      <c r="CS47" s="63" t="s">
        <v>178</v>
      </c>
      <c r="CT47" s="63" t="s">
        <v>178</v>
      </c>
      <c r="CU47" s="63" t="s">
        <v>178</v>
      </c>
      <c r="CV47" s="63" t="s">
        <v>178</v>
      </c>
      <c r="CW47" s="63" t="s">
        <v>178</v>
      </c>
      <c r="CX47" s="63" t="s">
        <v>178</v>
      </c>
      <c r="CY47" s="63" t="s">
        <v>178</v>
      </c>
      <c r="CZ47" s="63" t="s">
        <v>178</v>
      </c>
    </row>
    <row r="48" spans="1:104" ht="28.5" x14ac:dyDescent="0.2">
      <c r="A48" s="16" t="s">
        <v>606</v>
      </c>
      <c r="B48" s="9" t="s">
        <v>184</v>
      </c>
      <c r="C48" s="15" t="s">
        <v>256</v>
      </c>
      <c r="D48" s="15" t="s">
        <v>2</v>
      </c>
      <c r="E48" s="86"/>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row>
    <row r="49" spans="1:104" ht="28.5" x14ac:dyDescent="0.2">
      <c r="A49" s="16" t="s">
        <v>607</v>
      </c>
      <c r="B49" s="9" t="s">
        <v>185</v>
      </c>
      <c r="C49" s="15" t="s">
        <v>254</v>
      </c>
      <c r="D49" s="15" t="s">
        <v>68</v>
      </c>
      <c r="E49" s="91"/>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row>
    <row r="50" spans="1:104" ht="106.5" hidden="1" customHeight="1" thickBot="1" x14ac:dyDescent="0.25">
      <c r="A50" s="26" t="s">
        <v>123</v>
      </c>
      <c r="B50" s="27" t="s">
        <v>122</v>
      </c>
      <c r="C50" s="27" t="s">
        <v>124</v>
      </c>
      <c r="D50" s="28" t="s">
        <v>68</v>
      </c>
      <c r="E50" s="212"/>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row>
    <row r="51" spans="1:104" ht="21" customHeight="1" x14ac:dyDescent="0.3">
      <c r="A51" s="66"/>
      <c r="B51" s="66" t="s">
        <v>127</v>
      </c>
      <c r="E51" s="71"/>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row>
    <row r="52" spans="1:104" ht="40.15" customHeight="1" x14ac:dyDescent="0.2">
      <c r="A52" s="234"/>
      <c r="B52" s="222" t="s">
        <v>278</v>
      </c>
      <c r="C52" s="15" t="s">
        <v>555</v>
      </c>
      <c r="D52" s="15" t="s">
        <v>243</v>
      </c>
      <c r="E52" s="210" t="s">
        <v>100</v>
      </c>
      <c r="F52" s="211" t="s">
        <v>100</v>
      </c>
      <c r="G52" s="211" t="s">
        <v>100</v>
      </c>
      <c r="H52" s="211" t="s">
        <v>100</v>
      </c>
      <c r="I52" s="211" t="s">
        <v>100</v>
      </c>
      <c r="J52" s="211" t="s">
        <v>100</v>
      </c>
      <c r="K52" s="211" t="s">
        <v>100</v>
      </c>
      <c r="L52" s="211" t="s">
        <v>100</v>
      </c>
      <c r="M52" s="211" t="s">
        <v>100</v>
      </c>
      <c r="N52" s="211" t="s">
        <v>100</v>
      </c>
      <c r="O52" s="211" t="s">
        <v>100</v>
      </c>
      <c r="P52" s="211" t="s">
        <v>100</v>
      </c>
      <c r="Q52" s="211" t="s">
        <v>100</v>
      </c>
      <c r="R52" s="211" t="s">
        <v>100</v>
      </c>
      <c r="S52" s="211" t="s">
        <v>100</v>
      </c>
      <c r="T52" s="211" t="s">
        <v>100</v>
      </c>
      <c r="U52" s="211" t="s">
        <v>100</v>
      </c>
      <c r="V52" s="211" t="s">
        <v>100</v>
      </c>
      <c r="W52" s="211" t="s">
        <v>100</v>
      </c>
      <c r="X52" s="211" t="s">
        <v>100</v>
      </c>
      <c r="Y52" s="211" t="s">
        <v>100</v>
      </c>
      <c r="Z52" s="211" t="s">
        <v>100</v>
      </c>
      <c r="AA52" s="211" t="s">
        <v>100</v>
      </c>
      <c r="AB52" s="211" t="s">
        <v>100</v>
      </c>
      <c r="AC52" s="211" t="s">
        <v>100</v>
      </c>
      <c r="AD52" s="211" t="s">
        <v>100</v>
      </c>
      <c r="AE52" s="211" t="s">
        <v>100</v>
      </c>
      <c r="AF52" s="211" t="s">
        <v>100</v>
      </c>
      <c r="AG52" s="211" t="s">
        <v>100</v>
      </c>
      <c r="AH52" s="211" t="s">
        <v>100</v>
      </c>
      <c r="AI52" s="211" t="s">
        <v>100</v>
      </c>
      <c r="AJ52" s="211" t="s">
        <v>100</v>
      </c>
      <c r="AK52" s="211" t="s">
        <v>100</v>
      </c>
      <c r="AL52" s="211" t="s">
        <v>100</v>
      </c>
      <c r="AM52" s="211" t="s">
        <v>100</v>
      </c>
      <c r="AN52" s="211" t="s">
        <v>100</v>
      </c>
      <c r="AO52" s="211" t="s">
        <v>100</v>
      </c>
      <c r="AP52" s="211" t="s">
        <v>100</v>
      </c>
      <c r="AQ52" s="211" t="s">
        <v>100</v>
      </c>
      <c r="AR52" s="211" t="s">
        <v>100</v>
      </c>
      <c r="AS52" s="211" t="s">
        <v>100</v>
      </c>
      <c r="AT52" s="211" t="s">
        <v>100</v>
      </c>
      <c r="AU52" s="211" t="s">
        <v>100</v>
      </c>
      <c r="AV52" s="211" t="s">
        <v>100</v>
      </c>
      <c r="AW52" s="211" t="s">
        <v>100</v>
      </c>
      <c r="AX52" s="211" t="s">
        <v>100</v>
      </c>
      <c r="AY52" s="211" t="s">
        <v>100</v>
      </c>
      <c r="AZ52" s="211" t="s">
        <v>100</v>
      </c>
      <c r="BA52" s="211" t="s">
        <v>100</v>
      </c>
      <c r="BB52" s="211" t="s">
        <v>100</v>
      </c>
      <c r="BC52" s="211" t="s">
        <v>100</v>
      </c>
      <c r="BD52" s="211" t="s">
        <v>100</v>
      </c>
      <c r="BE52" s="211" t="s">
        <v>100</v>
      </c>
      <c r="BF52" s="211" t="s">
        <v>100</v>
      </c>
      <c r="BG52" s="211" t="s">
        <v>100</v>
      </c>
      <c r="BH52" s="211" t="s">
        <v>100</v>
      </c>
      <c r="BI52" s="211" t="s">
        <v>100</v>
      </c>
      <c r="BJ52" s="211" t="s">
        <v>100</v>
      </c>
      <c r="BK52" s="211" t="s">
        <v>100</v>
      </c>
      <c r="BL52" s="211" t="s">
        <v>100</v>
      </c>
      <c r="BM52" s="211" t="s">
        <v>100</v>
      </c>
      <c r="BN52" s="211" t="s">
        <v>100</v>
      </c>
      <c r="BO52" s="211" t="s">
        <v>100</v>
      </c>
      <c r="BP52" s="211" t="s">
        <v>100</v>
      </c>
      <c r="BQ52" s="211" t="s">
        <v>100</v>
      </c>
      <c r="BR52" s="211" t="s">
        <v>100</v>
      </c>
      <c r="BS52" s="211" t="s">
        <v>100</v>
      </c>
      <c r="BT52" s="211" t="s">
        <v>100</v>
      </c>
      <c r="BU52" s="211" t="s">
        <v>100</v>
      </c>
      <c r="BV52" s="211" t="s">
        <v>100</v>
      </c>
      <c r="BW52" s="211" t="s">
        <v>100</v>
      </c>
      <c r="BX52" s="211" t="s">
        <v>100</v>
      </c>
      <c r="BY52" s="211" t="s">
        <v>100</v>
      </c>
      <c r="BZ52" s="211" t="s">
        <v>100</v>
      </c>
      <c r="CA52" s="211" t="s">
        <v>100</v>
      </c>
      <c r="CB52" s="211" t="s">
        <v>100</v>
      </c>
      <c r="CC52" s="211" t="s">
        <v>100</v>
      </c>
      <c r="CD52" s="211" t="s">
        <v>100</v>
      </c>
      <c r="CE52" s="211" t="s">
        <v>100</v>
      </c>
      <c r="CF52" s="211" t="s">
        <v>100</v>
      </c>
      <c r="CG52" s="211" t="s">
        <v>100</v>
      </c>
      <c r="CH52" s="211" t="s">
        <v>100</v>
      </c>
      <c r="CI52" s="211" t="s">
        <v>100</v>
      </c>
      <c r="CJ52" s="211" t="s">
        <v>100</v>
      </c>
      <c r="CK52" s="211" t="s">
        <v>100</v>
      </c>
      <c r="CL52" s="211" t="s">
        <v>100</v>
      </c>
      <c r="CM52" s="211" t="s">
        <v>100</v>
      </c>
      <c r="CN52" s="211" t="s">
        <v>100</v>
      </c>
      <c r="CO52" s="211" t="s">
        <v>100</v>
      </c>
      <c r="CP52" s="211" t="s">
        <v>100</v>
      </c>
      <c r="CQ52" s="211" t="s">
        <v>100</v>
      </c>
      <c r="CR52" s="211" t="s">
        <v>100</v>
      </c>
      <c r="CS52" s="211" t="s">
        <v>100</v>
      </c>
      <c r="CT52" s="211" t="s">
        <v>100</v>
      </c>
      <c r="CU52" s="211" t="s">
        <v>100</v>
      </c>
      <c r="CV52" s="211" t="s">
        <v>100</v>
      </c>
      <c r="CW52" s="211" t="s">
        <v>100</v>
      </c>
      <c r="CX52" s="211" t="s">
        <v>100</v>
      </c>
      <c r="CY52" s="211" t="s">
        <v>100</v>
      </c>
      <c r="CZ52" s="211" t="s">
        <v>100</v>
      </c>
    </row>
    <row r="53" spans="1:104" x14ac:dyDescent="0.2">
      <c r="A53" s="16" t="s">
        <v>608</v>
      </c>
      <c r="B53" s="9" t="s">
        <v>180</v>
      </c>
      <c r="C53" s="15" t="s">
        <v>253</v>
      </c>
      <c r="D53" s="15" t="s">
        <v>2</v>
      </c>
      <c r="E53" s="86" t="s">
        <v>178</v>
      </c>
      <c r="F53" s="63" t="s">
        <v>178</v>
      </c>
      <c r="G53" s="63" t="s">
        <v>178</v>
      </c>
      <c r="H53" s="63" t="s">
        <v>178</v>
      </c>
      <c r="I53" s="63" t="s">
        <v>178</v>
      </c>
      <c r="J53" s="63" t="s">
        <v>178</v>
      </c>
      <c r="K53" s="63" t="s">
        <v>178</v>
      </c>
      <c r="L53" s="63" t="s">
        <v>178</v>
      </c>
      <c r="M53" s="63" t="s">
        <v>178</v>
      </c>
      <c r="N53" s="63" t="s">
        <v>178</v>
      </c>
      <c r="O53" s="63" t="s">
        <v>178</v>
      </c>
      <c r="P53" s="63" t="s">
        <v>178</v>
      </c>
      <c r="Q53" s="63" t="s">
        <v>178</v>
      </c>
      <c r="R53" s="63" t="s">
        <v>178</v>
      </c>
      <c r="S53" s="63" t="s">
        <v>178</v>
      </c>
      <c r="T53" s="63" t="s">
        <v>178</v>
      </c>
      <c r="U53" s="63" t="s">
        <v>178</v>
      </c>
      <c r="V53" s="63" t="s">
        <v>178</v>
      </c>
      <c r="W53" s="63" t="s">
        <v>178</v>
      </c>
      <c r="X53" s="63" t="s">
        <v>178</v>
      </c>
      <c r="Y53" s="63" t="s">
        <v>178</v>
      </c>
      <c r="Z53" s="63" t="s">
        <v>178</v>
      </c>
      <c r="AA53" s="63" t="s">
        <v>178</v>
      </c>
      <c r="AB53" s="63" t="s">
        <v>178</v>
      </c>
      <c r="AC53" s="63" t="s">
        <v>178</v>
      </c>
      <c r="AD53" s="63" t="s">
        <v>178</v>
      </c>
      <c r="AE53" s="63" t="s">
        <v>178</v>
      </c>
      <c r="AF53" s="63" t="s">
        <v>178</v>
      </c>
      <c r="AG53" s="63" t="s">
        <v>178</v>
      </c>
      <c r="AH53" s="63" t="s">
        <v>178</v>
      </c>
      <c r="AI53" s="63" t="s">
        <v>178</v>
      </c>
      <c r="AJ53" s="63" t="s">
        <v>178</v>
      </c>
      <c r="AK53" s="63" t="s">
        <v>178</v>
      </c>
      <c r="AL53" s="63" t="s">
        <v>178</v>
      </c>
      <c r="AM53" s="63" t="s">
        <v>178</v>
      </c>
      <c r="AN53" s="63" t="s">
        <v>178</v>
      </c>
      <c r="AO53" s="63" t="s">
        <v>178</v>
      </c>
      <c r="AP53" s="63" t="s">
        <v>178</v>
      </c>
      <c r="AQ53" s="63" t="s">
        <v>178</v>
      </c>
      <c r="AR53" s="63" t="s">
        <v>178</v>
      </c>
      <c r="AS53" s="63" t="s">
        <v>178</v>
      </c>
      <c r="AT53" s="63" t="s">
        <v>178</v>
      </c>
      <c r="AU53" s="63" t="s">
        <v>178</v>
      </c>
      <c r="AV53" s="63" t="s">
        <v>178</v>
      </c>
      <c r="AW53" s="63" t="s">
        <v>178</v>
      </c>
      <c r="AX53" s="63" t="s">
        <v>178</v>
      </c>
      <c r="AY53" s="63" t="s">
        <v>178</v>
      </c>
      <c r="AZ53" s="63" t="s">
        <v>178</v>
      </c>
      <c r="BA53" s="63" t="s">
        <v>178</v>
      </c>
      <c r="BB53" s="63" t="s">
        <v>178</v>
      </c>
      <c r="BC53" s="63" t="s">
        <v>178</v>
      </c>
      <c r="BD53" s="63" t="s">
        <v>178</v>
      </c>
      <c r="BE53" s="63" t="s">
        <v>178</v>
      </c>
      <c r="BF53" s="63" t="s">
        <v>178</v>
      </c>
      <c r="BG53" s="63" t="s">
        <v>178</v>
      </c>
      <c r="BH53" s="63" t="s">
        <v>178</v>
      </c>
      <c r="BI53" s="63" t="s">
        <v>178</v>
      </c>
      <c r="BJ53" s="63" t="s">
        <v>178</v>
      </c>
      <c r="BK53" s="63" t="s">
        <v>178</v>
      </c>
      <c r="BL53" s="63" t="s">
        <v>178</v>
      </c>
      <c r="BM53" s="63" t="s">
        <v>178</v>
      </c>
      <c r="BN53" s="63" t="s">
        <v>178</v>
      </c>
      <c r="BO53" s="63" t="s">
        <v>178</v>
      </c>
      <c r="BP53" s="63" t="s">
        <v>178</v>
      </c>
      <c r="BQ53" s="63" t="s">
        <v>178</v>
      </c>
      <c r="BR53" s="63" t="s">
        <v>178</v>
      </c>
      <c r="BS53" s="63" t="s">
        <v>178</v>
      </c>
      <c r="BT53" s="63" t="s">
        <v>178</v>
      </c>
      <c r="BU53" s="63" t="s">
        <v>178</v>
      </c>
      <c r="BV53" s="63" t="s">
        <v>178</v>
      </c>
      <c r="BW53" s="63" t="s">
        <v>178</v>
      </c>
      <c r="BX53" s="63" t="s">
        <v>178</v>
      </c>
      <c r="BY53" s="63" t="s">
        <v>178</v>
      </c>
      <c r="BZ53" s="63" t="s">
        <v>178</v>
      </c>
      <c r="CA53" s="63" t="s">
        <v>178</v>
      </c>
      <c r="CB53" s="63" t="s">
        <v>178</v>
      </c>
      <c r="CC53" s="63" t="s">
        <v>178</v>
      </c>
      <c r="CD53" s="63" t="s">
        <v>178</v>
      </c>
      <c r="CE53" s="63" t="s">
        <v>178</v>
      </c>
      <c r="CF53" s="63" t="s">
        <v>178</v>
      </c>
      <c r="CG53" s="63" t="s">
        <v>178</v>
      </c>
      <c r="CH53" s="63" t="s">
        <v>178</v>
      </c>
      <c r="CI53" s="63" t="s">
        <v>178</v>
      </c>
      <c r="CJ53" s="63" t="s">
        <v>178</v>
      </c>
      <c r="CK53" s="63" t="s">
        <v>178</v>
      </c>
      <c r="CL53" s="63" t="s">
        <v>178</v>
      </c>
      <c r="CM53" s="63" t="s">
        <v>178</v>
      </c>
      <c r="CN53" s="63" t="s">
        <v>178</v>
      </c>
      <c r="CO53" s="63" t="s">
        <v>178</v>
      </c>
      <c r="CP53" s="63" t="s">
        <v>178</v>
      </c>
      <c r="CQ53" s="63" t="s">
        <v>178</v>
      </c>
      <c r="CR53" s="63" t="s">
        <v>178</v>
      </c>
      <c r="CS53" s="63" t="s">
        <v>178</v>
      </c>
      <c r="CT53" s="63" t="s">
        <v>178</v>
      </c>
      <c r="CU53" s="63" t="s">
        <v>178</v>
      </c>
      <c r="CV53" s="63" t="s">
        <v>178</v>
      </c>
      <c r="CW53" s="63" t="s">
        <v>178</v>
      </c>
      <c r="CX53" s="63" t="s">
        <v>178</v>
      </c>
      <c r="CY53" s="63" t="s">
        <v>178</v>
      </c>
      <c r="CZ53" s="63" t="s">
        <v>178</v>
      </c>
    </row>
    <row r="54" spans="1:104" x14ac:dyDescent="0.2">
      <c r="A54" s="16" t="s">
        <v>609</v>
      </c>
      <c r="B54" s="9" t="s">
        <v>181</v>
      </c>
      <c r="C54" s="15" t="s">
        <v>253</v>
      </c>
      <c r="D54" s="15" t="s">
        <v>2</v>
      </c>
      <c r="E54" s="86" t="s">
        <v>178</v>
      </c>
      <c r="F54" s="63" t="s">
        <v>178</v>
      </c>
      <c r="G54" s="63" t="s">
        <v>178</v>
      </c>
      <c r="H54" s="63" t="s">
        <v>178</v>
      </c>
      <c r="I54" s="63" t="s">
        <v>178</v>
      </c>
      <c r="J54" s="63" t="s">
        <v>178</v>
      </c>
      <c r="K54" s="63" t="s">
        <v>178</v>
      </c>
      <c r="L54" s="63" t="s">
        <v>178</v>
      </c>
      <c r="M54" s="63" t="s">
        <v>178</v>
      </c>
      <c r="N54" s="63" t="s">
        <v>178</v>
      </c>
      <c r="O54" s="63" t="s">
        <v>178</v>
      </c>
      <c r="P54" s="63" t="s">
        <v>178</v>
      </c>
      <c r="Q54" s="63" t="s">
        <v>178</v>
      </c>
      <c r="R54" s="63" t="s">
        <v>178</v>
      </c>
      <c r="S54" s="63" t="s">
        <v>178</v>
      </c>
      <c r="T54" s="63" t="s">
        <v>178</v>
      </c>
      <c r="U54" s="63" t="s">
        <v>178</v>
      </c>
      <c r="V54" s="63" t="s">
        <v>178</v>
      </c>
      <c r="W54" s="63" t="s">
        <v>178</v>
      </c>
      <c r="X54" s="63" t="s">
        <v>178</v>
      </c>
      <c r="Y54" s="63" t="s">
        <v>178</v>
      </c>
      <c r="Z54" s="63" t="s">
        <v>178</v>
      </c>
      <c r="AA54" s="63" t="s">
        <v>178</v>
      </c>
      <c r="AB54" s="63" t="s">
        <v>178</v>
      </c>
      <c r="AC54" s="63" t="s">
        <v>178</v>
      </c>
      <c r="AD54" s="63" t="s">
        <v>178</v>
      </c>
      <c r="AE54" s="63" t="s">
        <v>178</v>
      </c>
      <c r="AF54" s="63" t="s">
        <v>178</v>
      </c>
      <c r="AG54" s="63" t="s">
        <v>178</v>
      </c>
      <c r="AH54" s="63" t="s">
        <v>178</v>
      </c>
      <c r="AI54" s="63" t="s">
        <v>178</v>
      </c>
      <c r="AJ54" s="63" t="s">
        <v>178</v>
      </c>
      <c r="AK54" s="63" t="s">
        <v>178</v>
      </c>
      <c r="AL54" s="63" t="s">
        <v>178</v>
      </c>
      <c r="AM54" s="63" t="s">
        <v>178</v>
      </c>
      <c r="AN54" s="63" t="s">
        <v>178</v>
      </c>
      <c r="AO54" s="63" t="s">
        <v>178</v>
      </c>
      <c r="AP54" s="63" t="s">
        <v>178</v>
      </c>
      <c r="AQ54" s="63" t="s">
        <v>178</v>
      </c>
      <c r="AR54" s="63" t="s">
        <v>178</v>
      </c>
      <c r="AS54" s="63" t="s">
        <v>178</v>
      </c>
      <c r="AT54" s="63" t="s">
        <v>178</v>
      </c>
      <c r="AU54" s="63" t="s">
        <v>178</v>
      </c>
      <c r="AV54" s="63" t="s">
        <v>178</v>
      </c>
      <c r="AW54" s="63" t="s">
        <v>178</v>
      </c>
      <c r="AX54" s="63" t="s">
        <v>178</v>
      </c>
      <c r="AY54" s="63" t="s">
        <v>178</v>
      </c>
      <c r="AZ54" s="63" t="s">
        <v>178</v>
      </c>
      <c r="BA54" s="63" t="s">
        <v>178</v>
      </c>
      <c r="BB54" s="63" t="s">
        <v>178</v>
      </c>
      <c r="BC54" s="63" t="s">
        <v>178</v>
      </c>
      <c r="BD54" s="63" t="s">
        <v>178</v>
      </c>
      <c r="BE54" s="63" t="s">
        <v>178</v>
      </c>
      <c r="BF54" s="63" t="s">
        <v>178</v>
      </c>
      <c r="BG54" s="63" t="s">
        <v>178</v>
      </c>
      <c r="BH54" s="63" t="s">
        <v>178</v>
      </c>
      <c r="BI54" s="63" t="s">
        <v>178</v>
      </c>
      <c r="BJ54" s="63" t="s">
        <v>178</v>
      </c>
      <c r="BK54" s="63" t="s">
        <v>178</v>
      </c>
      <c r="BL54" s="63" t="s">
        <v>178</v>
      </c>
      <c r="BM54" s="63" t="s">
        <v>178</v>
      </c>
      <c r="BN54" s="63" t="s">
        <v>178</v>
      </c>
      <c r="BO54" s="63" t="s">
        <v>178</v>
      </c>
      <c r="BP54" s="63" t="s">
        <v>178</v>
      </c>
      <c r="BQ54" s="63" t="s">
        <v>178</v>
      </c>
      <c r="BR54" s="63" t="s">
        <v>178</v>
      </c>
      <c r="BS54" s="63" t="s">
        <v>178</v>
      </c>
      <c r="BT54" s="63" t="s">
        <v>178</v>
      </c>
      <c r="BU54" s="63" t="s">
        <v>178</v>
      </c>
      <c r="BV54" s="63" t="s">
        <v>178</v>
      </c>
      <c r="BW54" s="63" t="s">
        <v>178</v>
      </c>
      <c r="BX54" s="63" t="s">
        <v>178</v>
      </c>
      <c r="BY54" s="63" t="s">
        <v>178</v>
      </c>
      <c r="BZ54" s="63" t="s">
        <v>178</v>
      </c>
      <c r="CA54" s="63" t="s">
        <v>178</v>
      </c>
      <c r="CB54" s="63" t="s">
        <v>178</v>
      </c>
      <c r="CC54" s="63" t="s">
        <v>178</v>
      </c>
      <c r="CD54" s="63" t="s">
        <v>178</v>
      </c>
      <c r="CE54" s="63" t="s">
        <v>178</v>
      </c>
      <c r="CF54" s="63" t="s">
        <v>178</v>
      </c>
      <c r="CG54" s="63" t="s">
        <v>178</v>
      </c>
      <c r="CH54" s="63" t="s">
        <v>178</v>
      </c>
      <c r="CI54" s="63" t="s">
        <v>178</v>
      </c>
      <c r="CJ54" s="63" t="s">
        <v>178</v>
      </c>
      <c r="CK54" s="63" t="s">
        <v>178</v>
      </c>
      <c r="CL54" s="63" t="s">
        <v>178</v>
      </c>
      <c r="CM54" s="63" t="s">
        <v>178</v>
      </c>
      <c r="CN54" s="63" t="s">
        <v>178</v>
      </c>
      <c r="CO54" s="63" t="s">
        <v>178</v>
      </c>
      <c r="CP54" s="63" t="s">
        <v>178</v>
      </c>
      <c r="CQ54" s="63" t="s">
        <v>178</v>
      </c>
      <c r="CR54" s="63" t="s">
        <v>178</v>
      </c>
      <c r="CS54" s="63" t="s">
        <v>178</v>
      </c>
      <c r="CT54" s="63" t="s">
        <v>178</v>
      </c>
      <c r="CU54" s="63" t="s">
        <v>178</v>
      </c>
      <c r="CV54" s="63" t="s">
        <v>178</v>
      </c>
      <c r="CW54" s="63" t="s">
        <v>178</v>
      </c>
      <c r="CX54" s="63" t="s">
        <v>178</v>
      </c>
      <c r="CY54" s="63" t="s">
        <v>178</v>
      </c>
      <c r="CZ54" s="63" t="s">
        <v>178</v>
      </c>
    </row>
    <row r="55" spans="1:104" x14ac:dyDescent="0.2">
      <c r="A55" s="16" t="s">
        <v>610</v>
      </c>
      <c r="B55" s="9" t="s">
        <v>182</v>
      </c>
      <c r="C55" s="15" t="s">
        <v>253</v>
      </c>
      <c r="D55" s="15" t="s">
        <v>2</v>
      </c>
      <c r="E55" s="86" t="s">
        <v>178</v>
      </c>
      <c r="F55" s="63" t="s">
        <v>178</v>
      </c>
      <c r="G55" s="63" t="s">
        <v>178</v>
      </c>
      <c r="H55" s="63" t="s">
        <v>178</v>
      </c>
      <c r="I55" s="63" t="s">
        <v>178</v>
      </c>
      <c r="J55" s="63" t="s">
        <v>178</v>
      </c>
      <c r="K55" s="63" t="s">
        <v>178</v>
      </c>
      <c r="L55" s="63" t="s">
        <v>178</v>
      </c>
      <c r="M55" s="63" t="s">
        <v>178</v>
      </c>
      <c r="N55" s="63" t="s">
        <v>178</v>
      </c>
      <c r="O55" s="63" t="s">
        <v>178</v>
      </c>
      <c r="P55" s="63" t="s">
        <v>178</v>
      </c>
      <c r="Q55" s="63" t="s">
        <v>178</v>
      </c>
      <c r="R55" s="63" t="s">
        <v>178</v>
      </c>
      <c r="S55" s="63" t="s">
        <v>178</v>
      </c>
      <c r="T55" s="63" t="s">
        <v>178</v>
      </c>
      <c r="U55" s="63" t="s">
        <v>178</v>
      </c>
      <c r="V55" s="63" t="s">
        <v>178</v>
      </c>
      <c r="W55" s="63" t="s">
        <v>178</v>
      </c>
      <c r="X55" s="63" t="s">
        <v>178</v>
      </c>
      <c r="Y55" s="63" t="s">
        <v>178</v>
      </c>
      <c r="Z55" s="63" t="s">
        <v>178</v>
      </c>
      <c r="AA55" s="63" t="s">
        <v>178</v>
      </c>
      <c r="AB55" s="63" t="s">
        <v>178</v>
      </c>
      <c r="AC55" s="63" t="s">
        <v>178</v>
      </c>
      <c r="AD55" s="63" t="s">
        <v>178</v>
      </c>
      <c r="AE55" s="63" t="s">
        <v>178</v>
      </c>
      <c r="AF55" s="63" t="s">
        <v>178</v>
      </c>
      <c r="AG55" s="63" t="s">
        <v>178</v>
      </c>
      <c r="AH55" s="63" t="s">
        <v>178</v>
      </c>
      <c r="AI55" s="63" t="s">
        <v>178</v>
      </c>
      <c r="AJ55" s="63" t="s">
        <v>178</v>
      </c>
      <c r="AK55" s="63" t="s">
        <v>178</v>
      </c>
      <c r="AL55" s="63" t="s">
        <v>178</v>
      </c>
      <c r="AM55" s="63" t="s">
        <v>178</v>
      </c>
      <c r="AN55" s="63" t="s">
        <v>178</v>
      </c>
      <c r="AO55" s="63" t="s">
        <v>178</v>
      </c>
      <c r="AP55" s="63" t="s">
        <v>178</v>
      </c>
      <c r="AQ55" s="63" t="s">
        <v>178</v>
      </c>
      <c r="AR55" s="63" t="s">
        <v>178</v>
      </c>
      <c r="AS55" s="63" t="s">
        <v>178</v>
      </c>
      <c r="AT55" s="63" t="s">
        <v>178</v>
      </c>
      <c r="AU55" s="63" t="s">
        <v>178</v>
      </c>
      <c r="AV55" s="63" t="s">
        <v>178</v>
      </c>
      <c r="AW55" s="63" t="s">
        <v>178</v>
      </c>
      <c r="AX55" s="63" t="s">
        <v>178</v>
      </c>
      <c r="AY55" s="63" t="s">
        <v>178</v>
      </c>
      <c r="AZ55" s="63" t="s">
        <v>178</v>
      </c>
      <c r="BA55" s="63" t="s">
        <v>178</v>
      </c>
      <c r="BB55" s="63" t="s">
        <v>178</v>
      </c>
      <c r="BC55" s="63" t="s">
        <v>178</v>
      </c>
      <c r="BD55" s="63" t="s">
        <v>178</v>
      </c>
      <c r="BE55" s="63" t="s">
        <v>178</v>
      </c>
      <c r="BF55" s="63" t="s">
        <v>178</v>
      </c>
      <c r="BG55" s="63" t="s">
        <v>178</v>
      </c>
      <c r="BH55" s="63" t="s">
        <v>178</v>
      </c>
      <c r="BI55" s="63" t="s">
        <v>178</v>
      </c>
      <c r="BJ55" s="63" t="s">
        <v>178</v>
      </c>
      <c r="BK55" s="63" t="s">
        <v>178</v>
      </c>
      <c r="BL55" s="63" t="s">
        <v>178</v>
      </c>
      <c r="BM55" s="63" t="s">
        <v>178</v>
      </c>
      <c r="BN55" s="63" t="s">
        <v>178</v>
      </c>
      <c r="BO55" s="63" t="s">
        <v>178</v>
      </c>
      <c r="BP55" s="63" t="s">
        <v>178</v>
      </c>
      <c r="BQ55" s="63" t="s">
        <v>178</v>
      </c>
      <c r="BR55" s="63" t="s">
        <v>178</v>
      </c>
      <c r="BS55" s="63" t="s">
        <v>178</v>
      </c>
      <c r="BT55" s="63" t="s">
        <v>178</v>
      </c>
      <c r="BU55" s="63" t="s">
        <v>178</v>
      </c>
      <c r="BV55" s="63" t="s">
        <v>178</v>
      </c>
      <c r="BW55" s="63" t="s">
        <v>178</v>
      </c>
      <c r="BX55" s="63" t="s">
        <v>178</v>
      </c>
      <c r="BY55" s="63" t="s">
        <v>178</v>
      </c>
      <c r="BZ55" s="63" t="s">
        <v>178</v>
      </c>
      <c r="CA55" s="63" t="s">
        <v>178</v>
      </c>
      <c r="CB55" s="63" t="s">
        <v>178</v>
      </c>
      <c r="CC55" s="63" t="s">
        <v>178</v>
      </c>
      <c r="CD55" s="63" t="s">
        <v>178</v>
      </c>
      <c r="CE55" s="63" t="s">
        <v>178</v>
      </c>
      <c r="CF55" s="63" t="s">
        <v>178</v>
      </c>
      <c r="CG55" s="63" t="s">
        <v>178</v>
      </c>
      <c r="CH55" s="63" t="s">
        <v>178</v>
      </c>
      <c r="CI55" s="63" t="s">
        <v>178</v>
      </c>
      <c r="CJ55" s="63" t="s">
        <v>178</v>
      </c>
      <c r="CK55" s="63" t="s">
        <v>178</v>
      </c>
      <c r="CL55" s="63" t="s">
        <v>178</v>
      </c>
      <c r="CM55" s="63" t="s">
        <v>178</v>
      </c>
      <c r="CN55" s="63" t="s">
        <v>178</v>
      </c>
      <c r="CO55" s="63" t="s">
        <v>178</v>
      </c>
      <c r="CP55" s="63" t="s">
        <v>178</v>
      </c>
      <c r="CQ55" s="63" t="s">
        <v>178</v>
      </c>
      <c r="CR55" s="63" t="s">
        <v>178</v>
      </c>
      <c r="CS55" s="63" t="s">
        <v>178</v>
      </c>
      <c r="CT55" s="63" t="s">
        <v>178</v>
      </c>
      <c r="CU55" s="63" t="s">
        <v>178</v>
      </c>
      <c r="CV55" s="63" t="s">
        <v>178</v>
      </c>
      <c r="CW55" s="63" t="s">
        <v>178</v>
      </c>
      <c r="CX55" s="63" t="s">
        <v>178</v>
      </c>
      <c r="CY55" s="63" t="s">
        <v>178</v>
      </c>
      <c r="CZ55" s="63" t="s">
        <v>178</v>
      </c>
    </row>
    <row r="56" spans="1:104" x14ac:dyDescent="0.2">
      <c r="A56" s="16" t="s">
        <v>611</v>
      </c>
      <c r="B56" s="9" t="s">
        <v>183</v>
      </c>
      <c r="C56" s="15" t="s">
        <v>253</v>
      </c>
      <c r="D56" s="15" t="s">
        <v>2</v>
      </c>
      <c r="E56" s="86" t="s">
        <v>178</v>
      </c>
      <c r="F56" s="63" t="s">
        <v>178</v>
      </c>
      <c r="G56" s="63" t="s">
        <v>178</v>
      </c>
      <c r="H56" s="63" t="s">
        <v>178</v>
      </c>
      <c r="I56" s="63" t="s">
        <v>178</v>
      </c>
      <c r="J56" s="63" t="s">
        <v>178</v>
      </c>
      <c r="K56" s="63" t="s">
        <v>178</v>
      </c>
      <c r="L56" s="63" t="s">
        <v>178</v>
      </c>
      <c r="M56" s="63" t="s">
        <v>178</v>
      </c>
      <c r="N56" s="63" t="s">
        <v>178</v>
      </c>
      <c r="O56" s="63" t="s">
        <v>178</v>
      </c>
      <c r="P56" s="63" t="s">
        <v>178</v>
      </c>
      <c r="Q56" s="63" t="s">
        <v>178</v>
      </c>
      <c r="R56" s="63" t="s">
        <v>178</v>
      </c>
      <c r="S56" s="63" t="s">
        <v>178</v>
      </c>
      <c r="T56" s="63" t="s">
        <v>178</v>
      </c>
      <c r="U56" s="63" t="s">
        <v>178</v>
      </c>
      <c r="V56" s="63" t="s">
        <v>178</v>
      </c>
      <c r="W56" s="63" t="s">
        <v>178</v>
      </c>
      <c r="X56" s="63" t="s">
        <v>178</v>
      </c>
      <c r="Y56" s="63" t="s">
        <v>178</v>
      </c>
      <c r="Z56" s="63" t="s">
        <v>178</v>
      </c>
      <c r="AA56" s="63" t="s">
        <v>178</v>
      </c>
      <c r="AB56" s="63" t="s">
        <v>178</v>
      </c>
      <c r="AC56" s="63" t="s">
        <v>178</v>
      </c>
      <c r="AD56" s="63" t="s">
        <v>178</v>
      </c>
      <c r="AE56" s="63" t="s">
        <v>178</v>
      </c>
      <c r="AF56" s="63" t="s">
        <v>178</v>
      </c>
      <c r="AG56" s="63" t="s">
        <v>178</v>
      </c>
      <c r="AH56" s="63" t="s">
        <v>178</v>
      </c>
      <c r="AI56" s="63" t="s">
        <v>178</v>
      </c>
      <c r="AJ56" s="63" t="s">
        <v>178</v>
      </c>
      <c r="AK56" s="63" t="s">
        <v>178</v>
      </c>
      <c r="AL56" s="63" t="s">
        <v>178</v>
      </c>
      <c r="AM56" s="63" t="s">
        <v>178</v>
      </c>
      <c r="AN56" s="63" t="s">
        <v>178</v>
      </c>
      <c r="AO56" s="63" t="s">
        <v>178</v>
      </c>
      <c r="AP56" s="63" t="s">
        <v>178</v>
      </c>
      <c r="AQ56" s="63" t="s">
        <v>178</v>
      </c>
      <c r="AR56" s="63" t="s">
        <v>178</v>
      </c>
      <c r="AS56" s="63" t="s">
        <v>178</v>
      </c>
      <c r="AT56" s="63" t="s">
        <v>178</v>
      </c>
      <c r="AU56" s="63" t="s">
        <v>178</v>
      </c>
      <c r="AV56" s="63" t="s">
        <v>178</v>
      </c>
      <c r="AW56" s="63" t="s">
        <v>178</v>
      </c>
      <c r="AX56" s="63" t="s">
        <v>178</v>
      </c>
      <c r="AY56" s="63" t="s">
        <v>178</v>
      </c>
      <c r="AZ56" s="63" t="s">
        <v>178</v>
      </c>
      <c r="BA56" s="63" t="s">
        <v>178</v>
      </c>
      <c r="BB56" s="63" t="s">
        <v>178</v>
      </c>
      <c r="BC56" s="63" t="s">
        <v>178</v>
      </c>
      <c r="BD56" s="63" t="s">
        <v>178</v>
      </c>
      <c r="BE56" s="63" t="s">
        <v>178</v>
      </c>
      <c r="BF56" s="63" t="s">
        <v>178</v>
      </c>
      <c r="BG56" s="63" t="s">
        <v>178</v>
      </c>
      <c r="BH56" s="63" t="s">
        <v>178</v>
      </c>
      <c r="BI56" s="63" t="s">
        <v>178</v>
      </c>
      <c r="BJ56" s="63" t="s">
        <v>178</v>
      </c>
      <c r="BK56" s="63" t="s">
        <v>178</v>
      </c>
      <c r="BL56" s="63" t="s">
        <v>178</v>
      </c>
      <c r="BM56" s="63" t="s">
        <v>178</v>
      </c>
      <c r="BN56" s="63" t="s">
        <v>178</v>
      </c>
      <c r="BO56" s="63" t="s">
        <v>178</v>
      </c>
      <c r="BP56" s="63" t="s">
        <v>178</v>
      </c>
      <c r="BQ56" s="63" t="s">
        <v>178</v>
      </c>
      <c r="BR56" s="63" t="s">
        <v>178</v>
      </c>
      <c r="BS56" s="63" t="s">
        <v>178</v>
      </c>
      <c r="BT56" s="63" t="s">
        <v>178</v>
      </c>
      <c r="BU56" s="63" t="s">
        <v>178</v>
      </c>
      <c r="BV56" s="63" t="s">
        <v>178</v>
      </c>
      <c r="BW56" s="63" t="s">
        <v>178</v>
      </c>
      <c r="BX56" s="63" t="s">
        <v>178</v>
      </c>
      <c r="BY56" s="63" t="s">
        <v>178</v>
      </c>
      <c r="BZ56" s="63" t="s">
        <v>178</v>
      </c>
      <c r="CA56" s="63" t="s">
        <v>178</v>
      </c>
      <c r="CB56" s="63" t="s">
        <v>178</v>
      </c>
      <c r="CC56" s="63" t="s">
        <v>178</v>
      </c>
      <c r="CD56" s="63" t="s">
        <v>178</v>
      </c>
      <c r="CE56" s="63" t="s">
        <v>178</v>
      </c>
      <c r="CF56" s="63" t="s">
        <v>178</v>
      </c>
      <c r="CG56" s="63" t="s">
        <v>178</v>
      </c>
      <c r="CH56" s="63" t="s">
        <v>178</v>
      </c>
      <c r="CI56" s="63" t="s">
        <v>178</v>
      </c>
      <c r="CJ56" s="63" t="s">
        <v>178</v>
      </c>
      <c r="CK56" s="63" t="s">
        <v>178</v>
      </c>
      <c r="CL56" s="63" t="s">
        <v>178</v>
      </c>
      <c r="CM56" s="63" t="s">
        <v>178</v>
      </c>
      <c r="CN56" s="63" t="s">
        <v>178</v>
      </c>
      <c r="CO56" s="63" t="s">
        <v>178</v>
      </c>
      <c r="CP56" s="63" t="s">
        <v>178</v>
      </c>
      <c r="CQ56" s="63" t="s">
        <v>178</v>
      </c>
      <c r="CR56" s="63" t="s">
        <v>178</v>
      </c>
      <c r="CS56" s="63" t="s">
        <v>178</v>
      </c>
      <c r="CT56" s="63" t="s">
        <v>178</v>
      </c>
      <c r="CU56" s="63" t="s">
        <v>178</v>
      </c>
      <c r="CV56" s="63" t="s">
        <v>178</v>
      </c>
      <c r="CW56" s="63" t="s">
        <v>178</v>
      </c>
      <c r="CX56" s="63" t="s">
        <v>178</v>
      </c>
      <c r="CY56" s="63" t="s">
        <v>178</v>
      </c>
      <c r="CZ56" s="63" t="s">
        <v>178</v>
      </c>
    </row>
    <row r="57" spans="1:104" ht="28.5" x14ac:dyDescent="0.2">
      <c r="A57" s="16" t="s">
        <v>612</v>
      </c>
      <c r="B57" s="9" t="s">
        <v>184</v>
      </c>
      <c r="C57" s="15" t="s">
        <v>256</v>
      </c>
      <c r="D57" s="15" t="s">
        <v>2</v>
      </c>
      <c r="E57" s="86"/>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row>
    <row r="58" spans="1:104" ht="28.5" x14ac:dyDescent="0.2">
      <c r="A58" s="16" t="s">
        <v>613</v>
      </c>
      <c r="B58" s="9" t="s">
        <v>185</v>
      </c>
      <c r="C58" s="15" t="s">
        <v>254</v>
      </c>
      <c r="D58" s="15" t="s">
        <v>68</v>
      </c>
      <c r="E58" s="91"/>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row>
    <row r="59" spans="1:104" ht="40.15" customHeight="1" x14ac:dyDescent="0.2">
      <c r="A59" s="222"/>
      <c r="B59" s="222" t="s">
        <v>277</v>
      </c>
      <c r="C59" s="15" t="s">
        <v>280</v>
      </c>
      <c r="D59" s="15" t="s">
        <v>243</v>
      </c>
      <c r="E59" s="210" t="s">
        <v>100</v>
      </c>
      <c r="F59" s="211" t="s">
        <v>100</v>
      </c>
      <c r="G59" s="211" t="s">
        <v>100</v>
      </c>
      <c r="H59" s="211" t="s">
        <v>100</v>
      </c>
      <c r="I59" s="211" t="s">
        <v>100</v>
      </c>
      <c r="J59" s="211" t="s">
        <v>100</v>
      </c>
      <c r="K59" s="211" t="s">
        <v>100</v>
      </c>
      <c r="L59" s="211" t="s">
        <v>100</v>
      </c>
      <c r="M59" s="211" t="s">
        <v>100</v>
      </c>
      <c r="N59" s="211" t="s">
        <v>100</v>
      </c>
      <c r="O59" s="211" t="s">
        <v>100</v>
      </c>
      <c r="P59" s="211" t="s">
        <v>100</v>
      </c>
      <c r="Q59" s="211" t="s">
        <v>100</v>
      </c>
      <c r="R59" s="211" t="s">
        <v>100</v>
      </c>
      <c r="S59" s="211" t="s">
        <v>100</v>
      </c>
      <c r="T59" s="211" t="s">
        <v>100</v>
      </c>
      <c r="U59" s="211" t="s">
        <v>100</v>
      </c>
      <c r="V59" s="211" t="s">
        <v>100</v>
      </c>
      <c r="W59" s="211" t="s">
        <v>100</v>
      </c>
      <c r="X59" s="211" t="s">
        <v>100</v>
      </c>
      <c r="Y59" s="211" t="s">
        <v>100</v>
      </c>
      <c r="Z59" s="211" t="s">
        <v>100</v>
      </c>
      <c r="AA59" s="211" t="s">
        <v>100</v>
      </c>
      <c r="AB59" s="211" t="s">
        <v>100</v>
      </c>
      <c r="AC59" s="211" t="s">
        <v>100</v>
      </c>
      <c r="AD59" s="211" t="s">
        <v>100</v>
      </c>
      <c r="AE59" s="211" t="s">
        <v>100</v>
      </c>
      <c r="AF59" s="211" t="s">
        <v>100</v>
      </c>
      <c r="AG59" s="211" t="s">
        <v>100</v>
      </c>
      <c r="AH59" s="211" t="s">
        <v>100</v>
      </c>
      <c r="AI59" s="211" t="s">
        <v>100</v>
      </c>
      <c r="AJ59" s="211" t="s">
        <v>100</v>
      </c>
      <c r="AK59" s="211" t="s">
        <v>100</v>
      </c>
      <c r="AL59" s="211" t="s">
        <v>100</v>
      </c>
      <c r="AM59" s="211" t="s">
        <v>100</v>
      </c>
      <c r="AN59" s="211" t="s">
        <v>100</v>
      </c>
      <c r="AO59" s="211" t="s">
        <v>100</v>
      </c>
      <c r="AP59" s="211" t="s">
        <v>100</v>
      </c>
      <c r="AQ59" s="211" t="s">
        <v>100</v>
      </c>
      <c r="AR59" s="211" t="s">
        <v>100</v>
      </c>
      <c r="AS59" s="211" t="s">
        <v>100</v>
      </c>
      <c r="AT59" s="211" t="s">
        <v>100</v>
      </c>
      <c r="AU59" s="211" t="s">
        <v>100</v>
      </c>
      <c r="AV59" s="211" t="s">
        <v>100</v>
      </c>
      <c r="AW59" s="211" t="s">
        <v>100</v>
      </c>
      <c r="AX59" s="211" t="s">
        <v>100</v>
      </c>
      <c r="AY59" s="211" t="s">
        <v>100</v>
      </c>
      <c r="AZ59" s="211" t="s">
        <v>100</v>
      </c>
      <c r="BA59" s="211" t="s">
        <v>100</v>
      </c>
      <c r="BB59" s="211" t="s">
        <v>100</v>
      </c>
      <c r="BC59" s="211" t="s">
        <v>100</v>
      </c>
      <c r="BD59" s="211" t="s">
        <v>100</v>
      </c>
      <c r="BE59" s="211" t="s">
        <v>100</v>
      </c>
      <c r="BF59" s="211" t="s">
        <v>100</v>
      </c>
      <c r="BG59" s="211" t="s">
        <v>100</v>
      </c>
      <c r="BH59" s="211" t="s">
        <v>100</v>
      </c>
      <c r="BI59" s="211" t="s">
        <v>100</v>
      </c>
      <c r="BJ59" s="211" t="s">
        <v>100</v>
      </c>
      <c r="BK59" s="211" t="s">
        <v>100</v>
      </c>
      <c r="BL59" s="211" t="s">
        <v>100</v>
      </c>
      <c r="BM59" s="211" t="s">
        <v>100</v>
      </c>
      <c r="BN59" s="211" t="s">
        <v>100</v>
      </c>
      <c r="BO59" s="211" t="s">
        <v>100</v>
      </c>
      <c r="BP59" s="211" t="s">
        <v>100</v>
      </c>
      <c r="BQ59" s="211" t="s">
        <v>100</v>
      </c>
      <c r="BR59" s="211" t="s">
        <v>100</v>
      </c>
      <c r="BS59" s="211" t="s">
        <v>100</v>
      </c>
      <c r="BT59" s="211" t="s">
        <v>100</v>
      </c>
      <c r="BU59" s="211" t="s">
        <v>100</v>
      </c>
      <c r="BV59" s="211" t="s">
        <v>100</v>
      </c>
      <c r="BW59" s="211" t="s">
        <v>100</v>
      </c>
      <c r="BX59" s="211" t="s">
        <v>100</v>
      </c>
      <c r="BY59" s="211" t="s">
        <v>100</v>
      </c>
      <c r="BZ59" s="211" t="s">
        <v>100</v>
      </c>
      <c r="CA59" s="211" t="s">
        <v>100</v>
      </c>
      <c r="CB59" s="211" t="s">
        <v>100</v>
      </c>
      <c r="CC59" s="211" t="s">
        <v>100</v>
      </c>
      <c r="CD59" s="211" t="s">
        <v>100</v>
      </c>
      <c r="CE59" s="211" t="s">
        <v>100</v>
      </c>
      <c r="CF59" s="211" t="s">
        <v>100</v>
      </c>
      <c r="CG59" s="211" t="s">
        <v>100</v>
      </c>
      <c r="CH59" s="211" t="s">
        <v>100</v>
      </c>
      <c r="CI59" s="211" t="s">
        <v>100</v>
      </c>
      <c r="CJ59" s="211" t="s">
        <v>100</v>
      </c>
      <c r="CK59" s="211" t="s">
        <v>100</v>
      </c>
      <c r="CL59" s="211" t="s">
        <v>100</v>
      </c>
      <c r="CM59" s="211" t="s">
        <v>100</v>
      </c>
      <c r="CN59" s="211" t="s">
        <v>100</v>
      </c>
      <c r="CO59" s="211" t="s">
        <v>100</v>
      </c>
      <c r="CP59" s="211" t="s">
        <v>100</v>
      </c>
      <c r="CQ59" s="211" t="s">
        <v>100</v>
      </c>
      <c r="CR59" s="211" t="s">
        <v>100</v>
      </c>
      <c r="CS59" s="211" t="s">
        <v>100</v>
      </c>
      <c r="CT59" s="211" t="s">
        <v>100</v>
      </c>
      <c r="CU59" s="211" t="s">
        <v>100</v>
      </c>
      <c r="CV59" s="211" t="s">
        <v>100</v>
      </c>
      <c r="CW59" s="211" t="s">
        <v>100</v>
      </c>
      <c r="CX59" s="211" t="s">
        <v>100</v>
      </c>
      <c r="CY59" s="211" t="s">
        <v>100</v>
      </c>
      <c r="CZ59" s="211" t="s">
        <v>100</v>
      </c>
    </row>
    <row r="60" spans="1:104" x14ac:dyDescent="0.2">
      <c r="A60" s="16" t="s">
        <v>635</v>
      </c>
      <c r="B60" s="9" t="s">
        <v>180</v>
      </c>
      <c r="C60" s="15" t="s">
        <v>253</v>
      </c>
      <c r="D60" s="15" t="s">
        <v>2</v>
      </c>
      <c r="E60" s="86" t="s">
        <v>178</v>
      </c>
      <c r="F60" s="63" t="s">
        <v>178</v>
      </c>
      <c r="G60" s="63" t="s">
        <v>178</v>
      </c>
      <c r="H60" s="63" t="s">
        <v>178</v>
      </c>
      <c r="I60" s="63" t="s">
        <v>178</v>
      </c>
      <c r="J60" s="63" t="s">
        <v>178</v>
      </c>
      <c r="K60" s="63" t="s">
        <v>178</v>
      </c>
      <c r="L60" s="63" t="s">
        <v>178</v>
      </c>
      <c r="M60" s="63" t="s">
        <v>178</v>
      </c>
      <c r="N60" s="63" t="s">
        <v>178</v>
      </c>
      <c r="O60" s="63" t="s">
        <v>178</v>
      </c>
      <c r="P60" s="63" t="s">
        <v>178</v>
      </c>
      <c r="Q60" s="63" t="s">
        <v>178</v>
      </c>
      <c r="R60" s="63" t="s">
        <v>178</v>
      </c>
      <c r="S60" s="63" t="s">
        <v>178</v>
      </c>
      <c r="T60" s="63" t="s">
        <v>178</v>
      </c>
      <c r="U60" s="63" t="s">
        <v>178</v>
      </c>
      <c r="V60" s="63" t="s">
        <v>178</v>
      </c>
      <c r="W60" s="63" t="s">
        <v>178</v>
      </c>
      <c r="X60" s="63" t="s">
        <v>178</v>
      </c>
      <c r="Y60" s="63" t="s">
        <v>178</v>
      </c>
      <c r="Z60" s="63" t="s">
        <v>178</v>
      </c>
      <c r="AA60" s="63" t="s">
        <v>178</v>
      </c>
      <c r="AB60" s="63" t="s">
        <v>178</v>
      </c>
      <c r="AC60" s="63" t="s">
        <v>178</v>
      </c>
      <c r="AD60" s="63" t="s">
        <v>178</v>
      </c>
      <c r="AE60" s="63" t="s">
        <v>178</v>
      </c>
      <c r="AF60" s="63" t="s">
        <v>178</v>
      </c>
      <c r="AG60" s="63" t="s">
        <v>178</v>
      </c>
      <c r="AH60" s="63" t="s">
        <v>178</v>
      </c>
      <c r="AI60" s="63" t="s">
        <v>178</v>
      </c>
      <c r="AJ60" s="63" t="s">
        <v>178</v>
      </c>
      <c r="AK60" s="63" t="s">
        <v>178</v>
      </c>
      <c r="AL60" s="63" t="s">
        <v>178</v>
      </c>
      <c r="AM60" s="63" t="s">
        <v>178</v>
      </c>
      <c r="AN60" s="63" t="s">
        <v>178</v>
      </c>
      <c r="AO60" s="63" t="s">
        <v>178</v>
      </c>
      <c r="AP60" s="63" t="s">
        <v>178</v>
      </c>
      <c r="AQ60" s="63" t="s">
        <v>178</v>
      </c>
      <c r="AR60" s="63" t="s">
        <v>178</v>
      </c>
      <c r="AS60" s="63" t="s">
        <v>178</v>
      </c>
      <c r="AT60" s="63" t="s">
        <v>178</v>
      </c>
      <c r="AU60" s="63" t="s">
        <v>178</v>
      </c>
      <c r="AV60" s="63" t="s">
        <v>178</v>
      </c>
      <c r="AW60" s="63" t="s">
        <v>178</v>
      </c>
      <c r="AX60" s="63" t="s">
        <v>178</v>
      </c>
      <c r="AY60" s="63" t="s">
        <v>178</v>
      </c>
      <c r="AZ60" s="63" t="s">
        <v>178</v>
      </c>
      <c r="BA60" s="63" t="s">
        <v>178</v>
      </c>
      <c r="BB60" s="63" t="s">
        <v>178</v>
      </c>
      <c r="BC60" s="63" t="s">
        <v>178</v>
      </c>
      <c r="BD60" s="63" t="s">
        <v>178</v>
      </c>
      <c r="BE60" s="63" t="s">
        <v>178</v>
      </c>
      <c r="BF60" s="63" t="s">
        <v>178</v>
      </c>
      <c r="BG60" s="63" t="s">
        <v>178</v>
      </c>
      <c r="BH60" s="63" t="s">
        <v>178</v>
      </c>
      <c r="BI60" s="63" t="s">
        <v>178</v>
      </c>
      <c r="BJ60" s="63" t="s">
        <v>178</v>
      </c>
      <c r="BK60" s="63" t="s">
        <v>178</v>
      </c>
      <c r="BL60" s="63" t="s">
        <v>178</v>
      </c>
      <c r="BM60" s="63" t="s">
        <v>178</v>
      </c>
      <c r="BN60" s="63" t="s">
        <v>178</v>
      </c>
      <c r="BO60" s="63" t="s">
        <v>178</v>
      </c>
      <c r="BP60" s="63" t="s">
        <v>178</v>
      </c>
      <c r="BQ60" s="63" t="s">
        <v>178</v>
      </c>
      <c r="BR60" s="63" t="s">
        <v>178</v>
      </c>
      <c r="BS60" s="63" t="s">
        <v>178</v>
      </c>
      <c r="BT60" s="63" t="s">
        <v>178</v>
      </c>
      <c r="BU60" s="63" t="s">
        <v>178</v>
      </c>
      <c r="BV60" s="63" t="s">
        <v>178</v>
      </c>
      <c r="BW60" s="63" t="s">
        <v>178</v>
      </c>
      <c r="BX60" s="63" t="s">
        <v>178</v>
      </c>
      <c r="BY60" s="63" t="s">
        <v>178</v>
      </c>
      <c r="BZ60" s="63" t="s">
        <v>178</v>
      </c>
      <c r="CA60" s="63" t="s">
        <v>178</v>
      </c>
      <c r="CB60" s="63" t="s">
        <v>178</v>
      </c>
      <c r="CC60" s="63" t="s">
        <v>178</v>
      </c>
      <c r="CD60" s="63" t="s">
        <v>178</v>
      </c>
      <c r="CE60" s="63" t="s">
        <v>178</v>
      </c>
      <c r="CF60" s="63" t="s">
        <v>178</v>
      </c>
      <c r="CG60" s="63" t="s">
        <v>178</v>
      </c>
      <c r="CH60" s="63" t="s">
        <v>178</v>
      </c>
      <c r="CI60" s="63" t="s">
        <v>178</v>
      </c>
      <c r="CJ60" s="63" t="s">
        <v>178</v>
      </c>
      <c r="CK60" s="63" t="s">
        <v>178</v>
      </c>
      <c r="CL60" s="63" t="s">
        <v>178</v>
      </c>
      <c r="CM60" s="63" t="s">
        <v>178</v>
      </c>
      <c r="CN60" s="63" t="s">
        <v>178</v>
      </c>
      <c r="CO60" s="63" t="s">
        <v>178</v>
      </c>
      <c r="CP60" s="63" t="s">
        <v>178</v>
      </c>
      <c r="CQ60" s="63" t="s">
        <v>178</v>
      </c>
      <c r="CR60" s="63" t="s">
        <v>178</v>
      </c>
      <c r="CS60" s="63" t="s">
        <v>178</v>
      </c>
      <c r="CT60" s="63" t="s">
        <v>178</v>
      </c>
      <c r="CU60" s="63" t="s">
        <v>178</v>
      </c>
      <c r="CV60" s="63" t="s">
        <v>178</v>
      </c>
      <c r="CW60" s="63" t="s">
        <v>178</v>
      </c>
      <c r="CX60" s="63" t="s">
        <v>178</v>
      </c>
      <c r="CY60" s="63" t="s">
        <v>178</v>
      </c>
      <c r="CZ60" s="63" t="s">
        <v>178</v>
      </c>
    </row>
    <row r="61" spans="1:104" x14ac:dyDescent="0.2">
      <c r="A61" s="16" t="s">
        <v>634</v>
      </c>
      <c r="B61" s="9" t="s">
        <v>181</v>
      </c>
      <c r="C61" s="15" t="s">
        <v>253</v>
      </c>
      <c r="D61" s="15" t="s">
        <v>2</v>
      </c>
      <c r="E61" s="86" t="s">
        <v>178</v>
      </c>
      <c r="F61" s="63" t="s">
        <v>178</v>
      </c>
      <c r="G61" s="63" t="s">
        <v>178</v>
      </c>
      <c r="H61" s="63" t="s">
        <v>178</v>
      </c>
      <c r="I61" s="63" t="s">
        <v>178</v>
      </c>
      <c r="J61" s="63" t="s">
        <v>178</v>
      </c>
      <c r="K61" s="63" t="s">
        <v>178</v>
      </c>
      <c r="L61" s="63" t="s">
        <v>178</v>
      </c>
      <c r="M61" s="63" t="s">
        <v>178</v>
      </c>
      <c r="N61" s="63" t="s">
        <v>178</v>
      </c>
      <c r="O61" s="63" t="s">
        <v>178</v>
      </c>
      <c r="P61" s="63" t="s">
        <v>178</v>
      </c>
      <c r="Q61" s="63" t="s">
        <v>178</v>
      </c>
      <c r="R61" s="63" t="s">
        <v>178</v>
      </c>
      <c r="S61" s="63" t="s">
        <v>178</v>
      </c>
      <c r="T61" s="63" t="s">
        <v>178</v>
      </c>
      <c r="U61" s="63" t="s">
        <v>178</v>
      </c>
      <c r="V61" s="63" t="s">
        <v>178</v>
      </c>
      <c r="W61" s="63" t="s">
        <v>178</v>
      </c>
      <c r="X61" s="63" t="s">
        <v>178</v>
      </c>
      <c r="Y61" s="63" t="s">
        <v>178</v>
      </c>
      <c r="Z61" s="63" t="s">
        <v>178</v>
      </c>
      <c r="AA61" s="63" t="s">
        <v>178</v>
      </c>
      <c r="AB61" s="63" t="s">
        <v>178</v>
      </c>
      <c r="AC61" s="63" t="s">
        <v>178</v>
      </c>
      <c r="AD61" s="63" t="s">
        <v>178</v>
      </c>
      <c r="AE61" s="63" t="s">
        <v>178</v>
      </c>
      <c r="AF61" s="63" t="s">
        <v>178</v>
      </c>
      <c r="AG61" s="63" t="s">
        <v>178</v>
      </c>
      <c r="AH61" s="63" t="s">
        <v>178</v>
      </c>
      <c r="AI61" s="63" t="s">
        <v>178</v>
      </c>
      <c r="AJ61" s="63" t="s">
        <v>178</v>
      </c>
      <c r="AK61" s="63" t="s">
        <v>178</v>
      </c>
      <c r="AL61" s="63" t="s">
        <v>178</v>
      </c>
      <c r="AM61" s="63" t="s">
        <v>178</v>
      </c>
      <c r="AN61" s="63" t="s">
        <v>178</v>
      </c>
      <c r="AO61" s="63" t="s">
        <v>178</v>
      </c>
      <c r="AP61" s="63" t="s">
        <v>178</v>
      </c>
      <c r="AQ61" s="63" t="s">
        <v>178</v>
      </c>
      <c r="AR61" s="63" t="s">
        <v>178</v>
      </c>
      <c r="AS61" s="63" t="s">
        <v>178</v>
      </c>
      <c r="AT61" s="63" t="s">
        <v>178</v>
      </c>
      <c r="AU61" s="63" t="s">
        <v>178</v>
      </c>
      <c r="AV61" s="63" t="s">
        <v>178</v>
      </c>
      <c r="AW61" s="63" t="s">
        <v>178</v>
      </c>
      <c r="AX61" s="63" t="s">
        <v>178</v>
      </c>
      <c r="AY61" s="63" t="s">
        <v>178</v>
      </c>
      <c r="AZ61" s="63" t="s">
        <v>178</v>
      </c>
      <c r="BA61" s="63" t="s">
        <v>178</v>
      </c>
      <c r="BB61" s="63" t="s">
        <v>178</v>
      </c>
      <c r="BC61" s="63" t="s">
        <v>178</v>
      </c>
      <c r="BD61" s="63" t="s">
        <v>178</v>
      </c>
      <c r="BE61" s="63" t="s">
        <v>178</v>
      </c>
      <c r="BF61" s="63" t="s">
        <v>178</v>
      </c>
      <c r="BG61" s="63" t="s">
        <v>178</v>
      </c>
      <c r="BH61" s="63" t="s">
        <v>178</v>
      </c>
      <c r="BI61" s="63" t="s">
        <v>178</v>
      </c>
      <c r="BJ61" s="63" t="s">
        <v>178</v>
      </c>
      <c r="BK61" s="63" t="s">
        <v>178</v>
      </c>
      <c r="BL61" s="63" t="s">
        <v>178</v>
      </c>
      <c r="BM61" s="63" t="s">
        <v>178</v>
      </c>
      <c r="BN61" s="63" t="s">
        <v>178</v>
      </c>
      <c r="BO61" s="63" t="s">
        <v>178</v>
      </c>
      <c r="BP61" s="63" t="s">
        <v>178</v>
      </c>
      <c r="BQ61" s="63" t="s">
        <v>178</v>
      </c>
      <c r="BR61" s="63" t="s">
        <v>178</v>
      </c>
      <c r="BS61" s="63" t="s">
        <v>178</v>
      </c>
      <c r="BT61" s="63" t="s">
        <v>178</v>
      </c>
      <c r="BU61" s="63" t="s">
        <v>178</v>
      </c>
      <c r="BV61" s="63" t="s">
        <v>178</v>
      </c>
      <c r="BW61" s="63" t="s">
        <v>178</v>
      </c>
      <c r="BX61" s="63" t="s">
        <v>178</v>
      </c>
      <c r="BY61" s="63" t="s">
        <v>178</v>
      </c>
      <c r="BZ61" s="63" t="s">
        <v>178</v>
      </c>
      <c r="CA61" s="63" t="s">
        <v>178</v>
      </c>
      <c r="CB61" s="63" t="s">
        <v>178</v>
      </c>
      <c r="CC61" s="63" t="s">
        <v>178</v>
      </c>
      <c r="CD61" s="63" t="s">
        <v>178</v>
      </c>
      <c r="CE61" s="63" t="s">
        <v>178</v>
      </c>
      <c r="CF61" s="63" t="s">
        <v>178</v>
      </c>
      <c r="CG61" s="63" t="s">
        <v>178</v>
      </c>
      <c r="CH61" s="63" t="s">
        <v>178</v>
      </c>
      <c r="CI61" s="63" t="s">
        <v>178</v>
      </c>
      <c r="CJ61" s="63" t="s">
        <v>178</v>
      </c>
      <c r="CK61" s="63" t="s">
        <v>178</v>
      </c>
      <c r="CL61" s="63" t="s">
        <v>178</v>
      </c>
      <c r="CM61" s="63" t="s">
        <v>178</v>
      </c>
      <c r="CN61" s="63" t="s">
        <v>178</v>
      </c>
      <c r="CO61" s="63" t="s">
        <v>178</v>
      </c>
      <c r="CP61" s="63" t="s">
        <v>178</v>
      </c>
      <c r="CQ61" s="63" t="s">
        <v>178</v>
      </c>
      <c r="CR61" s="63" t="s">
        <v>178</v>
      </c>
      <c r="CS61" s="63" t="s">
        <v>178</v>
      </c>
      <c r="CT61" s="63" t="s">
        <v>178</v>
      </c>
      <c r="CU61" s="63" t="s">
        <v>178</v>
      </c>
      <c r="CV61" s="63" t="s">
        <v>178</v>
      </c>
      <c r="CW61" s="63" t="s">
        <v>178</v>
      </c>
      <c r="CX61" s="63" t="s">
        <v>178</v>
      </c>
      <c r="CY61" s="63" t="s">
        <v>178</v>
      </c>
      <c r="CZ61" s="63" t="s">
        <v>178</v>
      </c>
    </row>
    <row r="62" spans="1:104" x14ac:dyDescent="0.2">
      <c r="A62" s="16" t="s">
        <v>636</v>
      </c>
      <c r="B62" s="9" t="s">
        <v>182</v>
      </c>
      <c r="C62" s="15" t="s">
        <v>253</v>
      </c>
      <c r="D62" s="15" t="s">
        <v>2</v>
      </c>
      <c r="E62" s="86" t="s">
        <v>178</v>
      </c>
      <c r="F62" s="63" t="s">
        <v>178</v>
      </c>
      <c r="G62" s="63" t="s">
        <v>178</v>
      </c>
      <c r="H62" s="63" t="s">
        <v>178</v>
      </c>
      <c r="I62" s="63" t="s">
        <v>178</v>
      </c>
      <c r="J62" s="63" t="s">
        <v>178</v>
      </c>
      <c r="K62" s="63" t="s">
        <v>178</v>
      </c>
      <c r="L62" s="63" t="s">
        <v>178</v>
      </c>
      <c r="M62" s="63" t="s">
        <v>178</v>
      </c>
      <c r="N62" s="63" t="s">
        <v>178</v>
      </c>
      <c r="O62" s="63" t="s">
        <v>178</v>
      </c>
      <c r="P62" s="63" t="s">
        <v>178</v>
      </c>
      <c r="Q62" s="63" t="s">
        <v>178</v>
      </c>
      <c r="R62" s="63" t="s">
        <v>178</v>
      </c>
      <c r="S62" s="63" t="s">
        <v>178</v>
      </c>
      <c r="T62" s="63" t="s">
        <v>178</v>
      </c>
      <c r="U62" s="63" t="s">
        <v>178</v>
      </c>
      <c r="V62" s="63" t="s">
        <v>178</v>
      </c>
      <c r="W62" s="63" t="s">
        <v>178</v>
      </c>
      <c r="X62" s="63" t="s">
        <v>178</v>
      </c>
      <c r="Y62" s="63" t="s">
        <v>178</v>
      </c>
      <c r="Z62" s="63" t="s">
        <v>178</v>
      </c>
      <c r="AA62" s="63" t="s">
        <v>178</v>
      </c>
      <c r="AB62" s="63" t="s">
        <v>178</v>
      </c>
      <c r="AC62" s="63" t="s">
        <v>178</v>
      </c>
      <c r="AD62" s="63" t="s">
        <v>178</v>
      </c>
      <c r="AE62" s="63" t="s">
        <v>178</v>
      </c>
      <c r="AF62" s="63" t="s">
        <v>178</v>
      </c>
      <c r="AG62" s="63" t="s">
        <v>178</v>
      </c>
      <c r="AH62" s="63" t="s">
        <v>178</v>
      </c>
      <c r="AI62" s="63" t="s">
        <v>178</v>
      </c>
      <c r="AJ62" s="63" t="s">
        <v>178</v>
      </c>
      <c r="AK62" s="63" t="s">
        <v>178</v>
      </c>
      <c r="AL62" s="63" t="s">
        <v>178</v>
      </c>
      <c r="AM62" s="63" t="s">
        <v>178</v>
      </c>
      <c r="AN62" s="63" t="s">
        <v>178</v>
      </c>
      <c r="AO62" s="63" t="s">
        <v>178</v>
      </c>
      <c r="AP62" s="63" t="s">
        <v>178</v>
      </c>
      <c r="AQ62" s="63" t="s">
        <v>178</v>
      </c>
      <c r="AR62" s="63" t="s">
        <v>178</v>
      </c>
      <c r="AS62" s="63" t="s">
        <v>178</v>
      </c>
      <c r="AT62" s="63" t="s">
        <v>178</v>
      </c>
      <c r="AU62" s="63" t="s">
        <v>178</v>
      </c>
      <c r="AV62" s="63" t="s">
        <v>178</v>
      </c>
      <c r="AW62" s="63" t="s">
        <v>178</v>
      </c>
      <c r="AX62" s="63" t="s">
        <v>178</v>
      </c>
      <c r="AY62" s="63" t="s">
        <v>178</v>
      </c>
      <c r="AZ62" s="63" t="s">
        <v>178</v>
      </c>
      <c r="BA62" s="63" t="s">
        <v>178</v>
      </c>
      <c r="BB62" s="63" t="s">
        <v>178</v>
      </c>
      <c r="BC62" s="63" t="s">
        <v>178</v>
      </c>
      <c r="BD62" s="63" t="s">
        <v>178</v>
      </c>
      <c r="BE62" s="63" t="s">
        <v>178</v>
      </c>
      <c r="BF62" s="63" t="s">
        <v>178</v>
      </c>
      <c r="BG62" s="63" t="s">
        <v>178</v>
      </c>
      <c r="BH62" s="63" t="s">
        <v>178</v>
      </c>
      <c r="BI62" s="63" t="s">
        <v>178</v>
      </c>
      <c r="BJ62" s="63" t="s">
        <v>178</v>
      </c>
      <c r="BK62" s="63" t="s">
        <v>178</v>
      </c>
      <c r="BL62" s="63" t="s">
        <v>178</v>
      </c>
      <c r="BM62" s="63" t="s">
        <v>178</v>
      </c>
      <c r="BN62" s="63" t="s">
        <v>178</v>
      </c>
      <c r="BO62" s="63" t="s">
        <v>178</v>
      </c>
      <c r="BP62" s="63" t="s">
        <v>178</v>
      </c>
      <c r="BQ62" s="63" t="s">
        <v>178</v>
      </c>
      <c r="BR62" s="63" t="s">
        <v>178</v>
      </c>
      <c r="BS62" s="63" t="s">
        <v>178</v>
      </c>
      <c r="BT62" s="63" t="s">
        <v>178</v>
      </c>
      <c r="BU62" s="63" t="s">
        <v>178</v>
      </c>
      <c r="BV62" s="63" t="s">
        <v>178</v>
      </c>
      <c r="BW62" s="63" t="s">
        <v>178</v>
      </c>
      <c r="BX62" s="63" t="s">
        <v>178</v>
      </c>
      <c r="BY62" s="63" t="s">
        <v>178</v>
      </c>
      <c r="BZ62" s="63" t="s">
        <v>178</v>
      </c>
      <c r="CA62" s="63" t="s">
        <v>178</v>
      </c>
      <c r="CB62" s="63" t="s">
        <v>178</v>
      </c>
      <c r="CC62" s="63" t="s">
        <v>178</v>
      </c>
      <c r="CD62" s="63" t="s">
        <v>178</v>
      </c>
      <c r="CE62" s="63" t="s">
        <v>178</v>
      </c>
      <c r="CF62" s="63" t="s">
        <v>178</v>
      </c>
      <c r="CG62" s="63" t="s">
        <v>178</v>
      </c>
      <c r="CH62" s="63" t="s">
        <v>178</v>
      </c>
      <c r="CI62" s="63" t="s">
        <v>178</v>
      </c>
      <c r="CJ62" s="63" t="s">
        <v>178</v>
      </c>
      <c r="CK62" s="63" t="s">
        <v>178</v>
      </c>
      <c r="CL62" s="63" t="s">
        <v>178</v>
      </c>
      <c r="CM62" s="63" t="s">
        <v>178</v>
      </c>
      <c r="CN62" s="63" t="s">
        <v>178</v>
      </c>
      <c r="CO62" s="63" t="s">
        <v>178</v>
      </c>
      <c r="CP62" s="63" t="s">
        <v>178</v>
      </c>
      <c r="CQ62" s="63" t="s">
        <v>178</v>
      </c>
      <c r="CR62" s="63" t="s">
        <v>178</v>
      </c>
      <c r="CS62" s="63" t="s">
        <v>178</v>
      </c>
      <c r="CT62" s="63" t="s">
        <v>178</v>
      </c>
      <c r="CU62" s="63" t="s">
        <v>178</v>
      </c>
      <c r="CV62" s="63" t="s">
        <v>178</v>
      </c>
      <c r="CW62" s="63" t="s">
        <v>178</v>
      </c>
      <c r="CX62" s="63" t="s">
        <v>178</v>
      </c>
      <c r="CY62" s="63" t="s">
        <v>178</v>
      </c>
      <c r="CZ62" s="63" t="s">
        <v>178</v>
      </c>
    </row>
    <row r="63" spans="1:104" x14ac:dyDescent="0.2">
      <c r="A63" s="16" t="s">
        <v>637</v>
      </c>
      <c r="B63" s="9" t="s">
        <v>183</v>
      </c>
      <c r="C63" s="15" t="s">
        <v>253</v>
      </c>
      <c r="D63" s="15" t="s">
        <v>2</v>
      </c>
      <c r="E63" s="86" t="s">
        <v>178</v>
      </c>
      <c r="F63" s="63" t="s">
        <v>178</v>
      </c>
      <c r="G63" s="63" t="s">
        <v>178</v>
      </c>
      <c r="H63" s="63" t="s">
        <v>178</v>
      </c>
      <c r="I63" s="63" t="s">
        <v>178</v>
      </c>
      <c r="J63" s="63" t="s">
        <v>178</v>
      </c>
      <c r="K63" s="63" t="s">
        <v>178</v>
      </c>
      <c r="L63" s="63" t="s">
        <v>178</v>
      </c>
      <c r="M63" s="63" t="s">
        <v>178</v>
      </c>
      <c r="N63" s="63" t="s">
        <v>178</v>
      </c>
      <c r="O63" s="63" t="s">
        <v>178</v>
      </c>
      <c r="P63" s="63" t="s">
        <v>178</v>
      </c>
      <c r="Q63" s="63" t="s">
        <v>178</v>
      </c>
      <c r="R63" s="63" t="s">
        <v>178</v>
      </c>
      <c r="S63" s="63" t="s">
        <v>178</v>
      </c>
      <c r="T63" s="63" t="s">
        <v>178</v>
      </c>
      <c r="U63" s="63" t="s">
        <v>178</v>
      </c>
      <c r="V63" s="63" t="s">
        <v>178</v>
      </c>
      <c r="W63" s="63" t="s">
        <v>178</v>
      </c>
      <c r="X63" s="63" t="s">
        <v>178</v>
      </c>
      <c r="Y63" s="63" t="s">
        <v>178</v>
      </c>
      <c r="Z63" s="63" t="s">
        <v>178</v>
      </c>
      <c r="AA63" s="63" t="s">
        <v>178</v>
      </c>
      <c r="AB63" s="63" t="s">
        <v>178</v>
      </c>
      <c r="AC63" s="63" t="s">
        <v>178</v>
      </c>
      <c r="AD63" s="63" t="s">
        <v>178</v>
      </c>
      <c r="AE63" s="63" t="s">
        <v>178</v>
      </c>
      <c r="AF63" s="63" t="s">
        <v>178</v>
      </c>
      <c r="AG63" s="63" t="s">
        <v>178</v>
      </c>
      <c r="AH63" s="63" t="s">
        <v>178</v>
      </c>
      <c r="AI63" s="63" t="s">
        <v>178</v>
      </c>
      <c r="AJ63" s="63" t="s">
        <v>178</v>
      </c>
      <c r="AK63" s="63" t="s">
        <v>178</v>
      </c>
      <c r="AL63" s="63" t="s">
        <v>178</v>
      </c>
      <c r="AM63" s="63" t="s">
        <v>178</v>
      </c>
      <c r="AN63" s="63" t="s">
        <v>178</v>
      </c>
      <c r="AO63" s="63" t="s">
        <v>178</v>
      </c>
      <c r="AP63" s="63" t="s">
        <v>178</v>
      </c>
      <c r="AQ63" s="63" t="s">
        <v>178</v>
      </c>
      <c r="AR63" s="63" t="s">
        <v>178</v>
      </c>
      <c r="AS63" s="63" t="s">
        <v>178</v>
      </c>
      <c r="AT63" s="63" t="s">
        <v>178</v>
      </c>
      <c r="AU63" s="63" t="s">
        <v>178</v>
      </c>
      <c r="AV63" s="63" t="s">
        <v>178</v>
      </c>
      <c r="AW63" s="63" t="s">
        <v>178</v>
      </c>
      <c r="AX63" s="63" t="s">
        <v>178</v>
      </c>
      <c r="AY63" s="63" t="s">
        <v>178</v>
      </c>
      <c r="AZ63" s="63" t="s">
        <v>178</v>
      </c>
      <c r="BA63" s="63" t="s">
        <v>178</v>
      </c>
      <c r="BB63" s="63" t="s">
        <v>178</v>
      </c>
      <c r="BC63" s="63" t="s">
        <v>178</v>
      </c>
      <c r="BD63" s="63" t="s">
        <v>178</v>
      </c>
      <c r="BE63" s="63" t="s">
        <v>178</v>
      </c>
      <c r="BF63" s="63" t="s">
        <v>178</v>
      </c>
      <c r="BG63" s="63" t="s">
        <v>178</v>
      </c>
      <c r="BH63" s="63" t="s">
        <v>178</v>
      </c>
      <c r="BI63" s="63" t="s">
        <v>178</v>
      </c>
      <c r="BJ63" s="63" t="s">
        <v>178</v>
      </c>
      <c r="BK63" s="63" t="s">
        <v>178</v>
      </c>
      <c r="BL63" s="63" t="s">
        <v>178</v>
      </c>
      <c r="BM63" s="63" t="s">
        <v>178</v>
      </c>
      <c r="BN63" s="63" t="s">
        <v>178</v>
      </c>
      <c r="BO63" s="63" t="s">
        <v>178</v>
      </c>
      <c r="BP63" s="63" t="s">
        <v>178</v>
      </c>
      <c r="BQ63" s="63" t="s">
        <v>178</v>
      </c>
      <c r="BR63" s="63" t="s">
        <v>178</v>
      </c>
      <c r="BS63" s="63" t="s">
        <v>178</v>
      </c>
      <c r="BT63" s="63" t="s">
        <v>178</v>
      </c>
      <c r="BU63" s="63" t="s">
        <v>178</v>
      </c>
      <c r="BV63" s="63" t="s">
        <v>178</v>
      </c>
      <c r="BW63" s="63" t="s">
        <v>178</v>
      </c>
      <c r="BX63" s="63" t="s">
        <v>178</v>
      </c>
      <c r="BY63" s="63" t="s">
        <v>178</v>
      </c>
      <c r="BZ63" s="63" t="s">
        <v>178</v>
      </c>
      <c r="CA63" s="63" t="s">
        <v>178</v>
      </c>
      <c r="CB63" s="63" t="s">
        <v>178</v>
      </c>
      <c r="CC63" s="63" t="s">
        <v>178</v>
      </c>
      <c r="CD63" s="63" t="s">
        <v>178</v>
      </c>
      <c r="CE63" s="63" t="s">
        <v>178</v>
      </c>
      <c r="CF63" s="63" t="s">
        <v>178</v>
      </c>
      <c r="CG63" s="63" t="s">
        <v>178</v>
      </c>
      <c r="CH63" s="63" t="s">
        <v>178</v>
      </c>
      <c r="CI63" s="63" t="s">
        <v>178</v>
      </c>
      <c r="CJ63" s="63" t="s">
        <v>178</v>
      </c>
      <c r="CK63" s="63" t="s">
        <v>178</v>
      </c>
      <c r="CL63" s="63" t="s">
        <v>178</v>
      </c>
      <c r="CM63" s="63" t="s">
        <v>178</v>
      </c>
      <c r="CN63" s="63" t="s">
        <v>178</v>
      </c>
      <c r="CO63" s="63" t="s">
        <v>178</v>
      </c>
      <c r="CP63" s="63" t="s">
        <v>178</v>
      </c>
      <c r="CQ63" s="63" t="s">
        <v>178</v>
      </c>
      <c r="CR63" s="63" t="s">
        <v>178</v>
      </c>
      <c r="CS63" s="63" t="s">
        <v>178</v>
      </c>
      <c r="CT63" s="63" t="s">
        <v>178</v>
      </c>
      <c r="CU63" s="63" t="s">
        <v>178</v>
      </c>
      <c r="CV63" s="63" t="s">
        <v>178</v>
      </c>
      <c r="CW63" s="63" t="s">
        <v>178</v>
      </c>
      <c r="CX63" s="63" t="s">
        <v>178</v>
      </c>
      <c r="CY63" s="63" t="s">
        <v>178</v>
      </c>
      <c r="CZ63" s="63" t="s">
        <v>178</v>
      </c>
    </row>
    <row r="64" spans="1:104" ht="28.5" x14ac:dyDescent="0.2">
      <c r="A64" s="16" t="s">
        <v>638</v>
      </c>
      <c r="B64" s="9" t="s">
        <v>184</v>
      </c>
      <c r="C64" s="15" t="s">
        <v>281</v>
      </c>
      <c r="D64" s="15" t="s">
        <v>2</v>
      </c>
      <c r="E64" s="86"/>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row>
    <row r="65" spans="1:104" ht="28.5" x14ac:dyDescent="0.2">
      <c r="A65" s="16" t="s">
        <v>639</v>
      </c>
      <c r="B65" s="9" t="s">
        <v>185</v>
      </c>
      <c r="C65" s="15" t="s">
        <v>254</v>
      </c>
      <c r="D65" s="15" t="s">
        <v>68</v>
      </c>
      <c r="E65" s="91"/>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row>
    <row r="66" spans="1:104" ht="23.45" customHeight="1" x14ac:dyDescent="0.3">
      <c r="A66" s="66"/>
      <c r="B66" s="66" t="s">
        <v>106</v>
      </c>
      <c r="E66" s="71"/>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row>
    <row r="67" spans="1:104" ht="40.15" customHeight="1" x14ac:dyDescent="0.2">
      <c r="A67" s="222"/>
      <c r="B67" s="222" t="s">
        <v>279</v>
      </c>
      <c r="C67" s="15" t="s">
        <v>556</v>
      </c>
      <c r="D67" s="15" t="s">
        <v>243</v>
      </c>
      <c r="E67" s="210" t="s">
        <v>100</v>
      </c>
      <c r="F67" s="211" t="s">
        <v>100</v>
      </c>
      <c r="G67" s="211" t="s">
        <v>100</v>
      </c>
      <c r="H67" s="211" t="s">
        <v>100</v>
      </c>
      <c r="I67" s="211" t="s">
        <v>100</v>
      </c>
      <c r="J67" s="211" t="s">
        <v>100</v>
      </c>
      <c r="K67" s="211" t="s">
        <v>100</v>
      </c>
      <c r="L67" s="211" t="s">
        <v>100</v>
      </c>
      <c r="M67" s="211" t="s">
        <v>100</v>
      </c>
      <c r="N67" s="211" t="s">
        <v>100</v>
      </c>
      <c r="O67" s="211" t="s">
        <v>100</v>
      </c>
      <c r="P67" s="211" t="s">
        <v>100</v>
      </c>
      <c r="Q67" s="211" t="s">
        <v>100</v>
      </c>
      <c r="R67" s="211" t="s">
        <v>100</v>
      </c>
      <c r="S67" s="211" t="s">
        <v>100</v>
      </c>
      <c r="T67" s="211" t="s">
        <v>100</v>
      </c>
      <c r="U67" s="211" t="s">
        <v>100</v>
      </c>
      <c r="V67" s="211" t="s">
        <v>100</v>
      </c>
      <c r="W67" s="211" t="s">
        <v>100</v>
      </c>
      <c r="X67" s="211" t="s">
        <v>100</v>
      </c>
      <c r="Y67" s="211" t="s">
        <v>100</v>
      </c>
      <c r="Z67" s="211" t="s">
        <v>100</v>
      </c>
      <c r="AA67" s="211" t="s">
        <v>100</v>
      </c>
      <c r="AB67" s="211" t="s">
        <v>100</v>
      </c>
      <c r="AC67" s="211" t="s">
        <v>100</v>
      </c>
      <c r="AD67" s="211" t="s">
        <v>100</v>
      </c>
      <c r="AE67" s="211" t="s">
        <v>100</v>
      </c>
      <c r="AF67" s="211" t="s">
        <v>100</v>
      </c>
      <c r="AG67" s="211" t="s">
        <v>100</v>
      </c>
      <c r="AH67" s="211" t="s">
        <v>100</v>
      </c>
      <c r="AI67" s="211" t="s">
        <v>100</v>
      </c>
      <c r="AJ67" s="211" t="s">
        <v>100</v>
      </c>
      <c r="AK67" s="211" t="s">
        <v>100</v>
      </c>
      <c r="AL67" s="211" t="s">
        <v>100</v>
      </c>
      <c r="AM67" s="211" t="s">
        <v>100</v>
      </c>
      <c r="AN67" s="211" t="s">
        <v>100</v>
      </c>
      <c r="AO67" s="211" t="s">
        <v>100</v>
      </c>
      <c r="AP67" s="211" t="s">
        <v>100</v>
      </c>
      <c r="AQ67" s="211" t="s">
        <v>100</v>
      </c>
      <c r="AR67" s="211" t="s">
        <v>100</v>
      </c>
      <c r="AS67" s="211" t="s">
        <v>100</v>
      </c>
      <c r="AT67" s="211" t="s">
        <v>100</v>
      </c>
      <c r="AU67" s="211" t="s">
        <v>100</v>
      </c>
      <c r="AV67" s="211" t="s">
        <v>100</v>
      </c>
      <c r="AW67" s="211" t="s">
        <v>100</v>
      </c>
      <c r="AX67" s="211" t="s">
        <v>100</v>
      </c>
      <c r="AY67" s="211" t="s">
        <v>100</v>
      </c>
      <c r="AZ67" s="211" t="s">
        <v>100</v>
      </c>
      <c r="BA67" s="211" t="s">
        <v>100</v>
      </c>
      <c r="BB67" s="211" t="s">
        <v>100</v>
      </c>
      <c r="BC67" s="211" t="s">
        <v>100</v>
      </c>
      <c r="BD67" s="211" t="s">
        <v>100</v>
      </c>
      <c r="BE67" s="211" t="s">
        <v>100</v>
      </c>
      <c r="BF67" s="211" t="s">
        <v>100</v>
      </c>
      <c r="BG67" s="211" t="s">
        <v>100</v>
      </c>
      <c r="BH67" s="211" t="s">
        <v>100</v>
      </c>
      <c r="BI67" s="211" t="s">
        <v>100</v>
      </c>
      <c r="BJ67" s="211" t="s">
        <v>100</v>
      </c>
      <c r="BK67" s="211" t="s">
        <v>100</v>
      </c>
      <c r="BL67" s="211" t="s">
        <v>100</v>
      </c>
      <c r="BM67" s="211" t="s">
        <v>100</v>
      </c>
      <c r="BN67" s="211" t="s">
        <v>100</v>
      </c>
      <c r="BO67" s="211" t="s">
        <v>100</v>
      </c>
      <c r="BP67" s="211" t="s">
        <v>100</v>
      </c>
      <c r="BQ67" s="211" t="s">
        <v>100</v>
      </c>
      <c r="BR67" s="211" t="s">
        <v>100</v>
      </c>
      <c r="BS67" s="211" t="s">
        <v>100</v>
      </c>
      <c r="BT67" s="211" t="s">
        <v>100</v>
      </c>
      <c r="BU67" s="211" t="s">
        <v>100</v>
      </c>
      <c r="BV67" s="211" t="s">
        <v>100</v>
      </c>
      <c r="BW67" s="211" t="s">
        <v>100</v>
      </c>
      <c r="BX67" s="211" t="s">
        <v>100</v>
      </c>
      <c r="BY67" s="211" t="s">
        <v>100</v>
      </c>
      <c r="BZ67" s="211" t="s">
        <v>100</v>
      </c>
      <c r="CA67" s="211" t="s">
        <v>100</v>
      </c>
      <c r="CB67" s="211" t="s">
        <v>100</v>
      </c>
      <c r="CC67" s="211" t="s">
        <v>100</v>
      </c>
      <c r="CD67" s="211" t="s">
        <v>100</v>
      </c>
      <c r="CE67" s="211" t="s">
        <v>100</v>
      </c>
      <c r="CF67" s="211" t="s">
        <v>100</v>
      </c>
      <c r="CG67" s="211" t="s">
        <v>100</v>
      </c>
      <c r="CH67" s="211" t="s">
        <v>100</v>
      </c>
      <c r="CI67" s="211" t="s">
        <v>100</v>
      </c>
      <c r="CJ67" s="211" t="s">
        <v>100</v>
      </c>
      <c r="CK67" s="211" t="s">
        <v>100</v>
      </c>
      <c r="CL67" s="211" t="s">
        <v>100</v>
      </c>
      <c r="CM67" s="211" t="s">
        <v>100</v>
      </c>
      <c r="CN67" s="211" t="s">
        <v>100</v>
      </c>
      <c r="CO67" s="211" t="s">
        <v>100</v>
      </c>
      <c r="CP67" s="211" t="s">
        <v>100</v>
      </c>
      <c r="CQ67" s="211" t="s">
        <v>100</v>
      </c>
      <c r="CR67" s="211" t="s">
        <v>100</v>
      </c>
      <c r="CS67" s="211" t="s">
        <v>100</v>
      </c>
      <c r="CT67" s="211" t="s">
        <v>100</v>
      </c>
      <c r="CU67" s="211" t="s">
        <v>100</v>
      </c>
      <c r="CV67" s="211" t="s">
        <v>100</v>
      </c>
      <c r="CW67" s="211" t="s">
        <v>100</v>
      </c>
      <c r="CX67" s="211" t="s">
        <v>100</v>
      </c>
      <c r="CY67" s="211" t="s">
        <v>100</v>
      </c>
      <c r="CZ67" s="211" t="s">
        <v>100</v>
      </c>
    </row>
    <row r="68" spans="1:104" x14ac:dyDescent="0.2">
      <c r="A68" s="16" t="s">
        <v>614</v>
      </c>
      <c r="B68" s="9" t="s">
        <v>180</v>
      </c>
      <c r="C68" s="15" t="s">
        <v>253</v>
      </c>
      <c r="D68" s="15" t="s">
        <v>2</v>
      </c>
      <c r="E68" s="86" t="s">
        <v>178</v>
      </c>
      <c r="F68" s="63" t="s">
        <v>178</v>
      </c>
      <c r="G68" s="63" t="s">
        <v>178</v>
      </c>
      <c r="H68" s="63" t="s">
        <v>178</v>
      </c>
      <c r="I68" s="63" t="s">
        <v>178</v>
      </c>
      <c r="J68" s="63" t="s">
        <v>178</v>
      </c>
      <c r="K68" s="63" t="s">
        <v>178</v>
      </c>
      <c r="L68" s="63" t="s">
        <v>178</v>
      </c>
      <c r="M68" s="63" t="s">
        <v>178</v>
      </c>
      <c r="N68" s="63" t="s">
        <v>178</v>
      </c>
      <c r="O68" s="63" t="s">
        <v>178</v>
      </c>
      <c r="P68" s="63" t="s">
        <v>178</v>
      </c>
      <c r="Q68" s="63" t="s">
        <v>178</v>
      </c>
      <c r="R68" s="63" t="s">
        <v>178</v>
      </c>
      <c r="S68" s="63" t="s">
        <v>178</v>
      </c>
      <c r="T68" s="63" t="s">
        <v>178</v>
      </c>
      <c r="U68" s="63" t="s">
        <v>178</v>
      </c>
      <c r="V68" s="63" t="s">
        <v>178</v>
      </c>
      <c r="W68" s="63" t="s">
        <v>178</v>
      </c>
      <c r="X68" s="63" t="s">
        <v>178</v>
      </c>
      <c r="Y68" s="63" t="s">
        <v>178</v>
      </c>
      <c r="Z68" s="63" t="s">
        <v>178</v>
      </c>
      <c r="AA68" s="63" t="s">
        <v>178</v>
      </c>
      <c r="AB68" s="63" t="s">
        <v>178</v>
      </c>
      <c r="AC68" s="63" t="s">
        <v>178</v>
      </c>
      <c r="AD68" s="63" t="s">
        <v>178</v>
      </c>
      <c r="AE68" s="63" t="s">
        <v>178</v>
      </c>
      <c r="AF68" s="63" t="s">
        <v>178</v>
      </c>
      <c r="AG68" s="63" t="s">
        <v>178</v>
      </c>
      <c r="AH68" s="63" t="s">
        <v>178</v>
      </c>
      <c r="AI68" s="63" t="s">
        <v>178</v>
      </c>
      <c r="AJ68" s="63" t="s">
        <v>178</v>
      </c>
      <c r="AK68" s="63" t="s">
        <v>178</v>
      </c>
      <c r="AL68" s="63" t="s">
        <v>178</v>
      </c>
      <c r="AM68" s="63" t="s">
        <v>178</v>
      </c>
      <c r="AN68" s="63" t="s">
        <v>178</v>
      </c>
      <c r="AO68" s="63" t="s">
        <v>178</v>
      </c>
      <c r="AP68" s="63" t="s">
        <v>178</v>
      </c>
      <c r="AQ68" s="63" t="s">
        <v>178</v>
      </c>
      <c r="AR68" s="63" t="s">
        <v>178</v>
      </c>
      <c r="AS68" s="63" t="s">
        <v>178</v>
      </c>
      <c r="AT68" s="63" t="s">
        <v>178</v>
      </c>
      <c r="AU68" s="63" t="s">
        <v>178</v>
      </c>
      <c r="AV68" s="63" t="s">
        <v>178</v>
      </c>
      <c r="AW68" s="63" t="s">
        <v>178</v>
      </c>
      <c r="AX68" s="63" t="s">
        <v>178</v>
      </c>
      <c r="AY68" s="63" t="s">
        <v>178</v>
      </c>
      <c r="AZ68" s="63" t="s">
        <v>178</v>
      </c>
      <c r="BA68" s="63" t="s">
        <v>178</v>
      </c>
      <c r="BB68" s="63" t="s">
        <v>178</v>
      </c>
      <c r="BC68" s="63" t="s">
        <v>178</v>
      </c>
      <c r="BD68" s="63" t="s">
        <v>178</v>
      </c>
      <c r="BE68" s="63" t="s">
        <v>178</v>
      </c>
      <c r="BF68" s="63" t="s">
        <v>178</v>
      </c>
      <c r="BG68" s="63" t="s">
        <v>178</v>
      </c>
      <c r="BH68" s="63" t="s">
        <v>178</v>
      </c>
      <c r="BI68" s="63" t="s">
        <v>178</v>
      </c>
      <c r="BJ68" s="63" t="s">
        <v>178</v>
      </c>
      <c r="BK68" s="63" t="s">
        <v>178</v>
      </c>
      <c r="BL68" s="63" t="s">
        <v>178</v>
      </c>
      <c r="BM68" s="63" t="s">
        <v>178</v>
      </c>
      <c r="BN68" s="63" t="s">
        <v>178</v>
      </c>
      <c r="BO68" s="63" t="s">
        <v>178</v>
      </c>
      <c r="BP68" s="63" t="s">
        <v>178</v>
      </c>
      <c r="BQ68" s="63" t="s">
        <v>178</v>
      </c>
      <c r="BR68" s="63" t="s">
        <v>178</v>
      </c>
      <c r="BS68" s="63" t="s">
        <v>178</v>
      </c>
      <c r="BT68" s="63" t="s">
        <v>178</v>
      </c>
      <c r="BU68" s="63" t="s">
        <v>178</v>
      </c>
      <c r="BV68" s="63" t="s">
        <v>178</v>
      </c>
      <c r="BW68" s="63" t="s">
        <v>178</v>
      </c>
      <c r="BX68" s="63" t="s">
        <v>178</v>
      </c>
      <c r="BY68" s="63" t="s">
        <v>178</v>
      </c>
      <c r="BZ68" s="63" t="s">
        <v>178</v>
      </c>
      <c r="CA68" s="63" t="s">
        <v>178</v>
      </c>
      <c r="CB68" s="63" t="s">
        <v>178</v>
      </c>
      <c r="CC68" s="63" t="s">
        <v>178</v>
      </c>
      <c r="CD68" s="63" t="s">
        <v>178</v>
      </c>
      <c r="CE68" s="63" t="s">
        <v>178</v>
      </c>
      <c r="CF68" s="63" t="s">
        <v>178</v>
      </c>
      <c r="CG68" s="63" t="s">
        <v>178</v>
      </c>
      <c r="CH68" s="63" t="s">
        <v>178</v>
      </c>
      <c r="CI68" s="63" t="s">
        <v>178</v>
      </c>
      <c r="CJ68" s="63" t="s">
        <v>178</v>
      </c>
      <c r="CK68" s="63" t="s">
        <v>178</v>
      </c>
      <c r="CL68" s="63" t="s">
        <v>178</v>
      </c>
      <c r="CM68" s="63" t="s">
        <v>178</v>
      </c>
      <c r="CN68" s="63" t="s">
        <v>178</v>
      </c>
      <c r="CO68" s="63" t="s">
        <v>178</v>
      </c>
      <c r="CP68" s="63" t="s">
        <v>178</v>
      </c>
      <c r="CQ68" s="63" t="s">
        <v>178</v>
      </c>
      <c r="CR68" s="63" t="s">
        <v>178</v>
      </c>
      <c r="CS68" s="63" t="s">
        <v>178</v>
      </c>
      <c r="CT68" s="63" t="s">
        <v>178</v>
      </c>
      <c r="CU68" s="63" t="s">
        <v>178</v>
      </c>
      <c r="CV68" s="63" t="s">
        <v>178</v>
      </c>
      <c r="CW68" s="63" t="s">
        <v>178</v>
      </c>
      <c r="CX68" s="63" t="s">
        <v>178</v>
      </c>
      <c r="CY68" s="63" t="s">
        <v>178</v>
      </c>
      <c r="CZ68" s="63" t="s">
        <v>178</v>
      </c>
    </row>
    <row r="69" spans="1:104" x14ac:dyDescent="0.2">
      <c r="A69" s="16" t="s">
        <v>615</v>
      </c>
      <c r="B69" s="9" t="s">
        <v>181</v>
      </c>
      <c r="C69" s="15" t="s">
        <v>253</v>
      </c>
      <c r="D69" s="15" t="s">
        <v>2</v>
      </c>
      <c r="E69" s="86" t="s">
        <v>178</v>
      </c>
      <c r="F69" s="63" t="s">
        <v>178</v>
      </c>
      <c r="G69" s="63" t="s">
        <v>178</v>
      </c>
      <c r="H69" s="63" t="s">
        <v>178</v>
      </c>
      <c r="I69" s="63" t="s">
        <v>178</v>
      </c>
      <c r="J69" s="63" t="s">
        <v>178</v>
      </c>
      <c r="K69" s="63" t="s">
        <v>178</v>
      </c>
      <c r="L69" s="63" t="s">
        <v>178</v>
      </c>
      <c r="M69" s="63" t="s">
        <v>178</v>
      </c>
      <c r="N69" s="63" t="s">
        <v>178</v>
      </c>
      <c r="O69" s="63" t="s">
        <v>178</v>
      </c>
      <c r="P69" s="63" t="s">
        <v>178</v>
      </c>
      <c r="Q69" s="63" t="s">
        <v>178</v>
      </c>
      <c r="R69" s="63" t="s">
        <v>178</v>
      </c>
      <c r="S69" s="63" t="s">
        <v>178</v>
      </c>
      <c r="T69" s="63" t="s">
        <v>178</v>
      </c>
      <c r="U69" s="63" t="s">
        <v>178</v>
      </c>
      <c r="V69" s="63" t="s">
        <v>178</v>
      </c>
      <c r="W69" s="63" t="s">
        <v>178</v>
      </c>
      <c r="X69" s="63" t="s">
        <v>178</v>
      </c>
      <c r="Y69" s="63" t="s">
        <v>178</v>
      </c>
      <c r="Z69" s="63" t="s">
        <v>178</v>
      </c>
      <c r="AA69" s="63" t="s">
        <v>178</v>
      </c>
      <c r="AB69" s="63" t="s">
        <v>178</v>
      </c>
      <c r="AC69" s="63" t="s">
        <v>178</v>
      </c>
      <c r="AD69" s="63" t="s">
        <v>178</v>
      </c>
      <c r="AE69" s="63" t="s">
        <v>178</v>
      </c>
      <c r="AF69" s="63" t="s">
        <v>178</v>
      </c>
      <c r="AG69" s="63" t="s">
        <v>178</v>
      </c>
      <c r="AH69" s="63" t="s">
        <v>178</v>
      </c>
      <c r="AI69" s="63" t="s">
        <v>178</v>
      </c>
      <c r="AJ69" s="63" t="s">
        <v>178</v>
      </c>
      <c r="AK69" s="63" t="s">
        <v>178</v>
      </c>
      <c r="AL69" s="63" t="s">
        <v>178</v>
      </c>
      <c r="AM69" s="63" t="s">
        <v>178</v>
      </c>
      <c r="AN69" s="63" t="s">
        <v>178</v>
      </c>
      <c r="AO69" s="63" t="s">
        <v>178</v>
      </c>
      <c r="AP69" s="63" t="s">
        <v>178</v>
      </c>
      <c r="AQ69" s="63" t="s">
        <v>178</v>
      </c>
      <c r="AR69" s="63" t="s">
        <v>178</v>
      </c>
      <c r="AS69" s="63" t="s">
        <v>178</v>
      </c>
      <c r="AT69" s="63" t="s">
        <v>178</v>
      </c>
      <c r="AU69" s="63" t="s">
        <v>178</v>
      </c>
      <c r="AV69" s="63" t="s">
        <v>178</v>
      </c>
      <c r="AW69" s="63" t="s">
        <v>178</v>
      </c>
      <c r="AX69" s="63" t="s">
        <v>178</v>
      </c>
      <c r="AY69" s="63" t="s">
        <v>178</v>
      </c>
      <c r="AZ69" s="63" t="s">
        <v>178</v>
      </c>
      <c r="BA69" s="63" t="s">
        <v>178</v>
      </c>
      <c r="BB69" s="63" t="s">
        <v>178</v>
      </c>
      <c r="BC69" s="63" t="s">
        <v>178</v>
      </c>
      <c r="BD69" s="63" t="s">
        <v>178</v>
      </c>
      <c r="BE69" s="63" t="s">
        <v>178</v>
      </c>
      <c r="BF69" s="63" t="s">
        <v>178</v>
      </c>
      <c r="BG69" s="63" t="s">
        <v>178</v>
      </c>
      <c r="BH69" s="63" t="s">
        <v>178</v>
      </c>
      <c r="BI69" s="63" t="s">
        <v>178</v>
      </c>
      <c r="BJ69" s="63" t="s">
        <v>178</v>
      </c>
      <c r="BK69" s="63" t="s">
        <v>178</v>
      </c>
      <c r="BL69" s="63" t="s">
        <v>178</v>
      </c>
      <c r="BM69" s="63" t="s">
        <v>178</v>
      </c>
      <c r="BN69" s="63" t="s">
        <v>178</v>
      </c>
      <c r="BO69" s="63" t="s">
        <v>178</v>
      </c>
      <c r="BP69" s="63" t="s">
        <v>178</v>
      </c>
      <c r="BQ69" s="63" t="s">
        <v>178</v>
      </c>
      <c r="BR69" s="63" t="s">
        <v>178</v>
      </c>
      <c r="BS69" s="63" t="s">
        <v>178</v>
      </c>
      <c r="BT69" s="63" t="s">
        <v>178</v>
      </c>
      <c r="BU69" s="63" t="s">
        <v>178</v>
      </c>
      <c r="BV69" s="63" t="s">
        <v>178</v>
      </c>
      <c r="BW69" s="63" t="s">
        <v>178</v>
      </c>
      <c r="BX69" s="63" t="s">
        <v>178</v>
      </c>
      <c r="BY69" s="63" t="s">
        <v>178</v>
      </c>
      <c r="BZ69" s="63" t="s">
        <v>178</v>
      </c>
      <c r="CA69" s="63" t="s">
        <v>178</v>
      </c>
      <c r="CB69" s="63" t="s">
        <v>178</v>
      </c>
      <c r="CC69" s="63" t="s">
        <v>178</v>
      </c>
      <c r="CD69" s="63" t="s">
        <v>178</v>
      </c>
      <c r="CE69" s="63" t="s">
        <v>178</v>
      </c>
      <c r="CF69" s="63" t="s">
        <v>178</v>
      </c>
      <c r="CG69" s="63" t="s">
        <v>178</v>
      </c>
      <c r="CH69" s="63" t="s">
        <v>178</v>
      </c>
      <c r="CI69" s="63" t="s">
        <v>178</v>
      </c>
      <c r="CJ69" s="63" t="s">
        <v>178</v>
      </c>
      <c r="CK69" s="63" t="s">
        <v>178</v>
      </c>
      <c r="CL69" s="63" t="s">
        <v>178</v>
      </c>
      <c r="CM69" s="63" t="s">
        <v>178</v>
      </c>
      <c r="CN69" s="63" t="s">
        <v>178</v>
      </c>
      <c r="CO69" s="63" t="s">
        <v>178</v>
      </c>
      <c r="CP69" s="63" t="s">
        <v>178</v>
      </c>
      <c r="CQ69" s="63" t="s">
        <v>178</v>
      </c>
      <c r="CR69" s="63" t="s">
        <v>178</v>
      </c>
      <c r="CS69" s="63" t="s">
        <v>178</v>
      </c>
      <c r="CT69" s="63" t="s">
        <v>178</v>
      </c>
      <c r="CU69" s="63" t="s">
        <v>178</v>
      </c>
      <c r="CV69" s="63" t="s">
        <v>178</v>
      </c>
      <c r="CW69" s="63" t="s">
        <v>178</v>
      </c>
      <c r="CX69" s="63" t="s">
        <v>178</v>
      </c>
      <c r="CY69" s="63" t="s">
        <v>178</v>
      </c>
      <c r="CZ69" s="63" t="s">
        <v>178</v>
      </c>
    </row>
    <row r="70" spans="1:104" x14ac:dyDescent="0.2">
      <c r="A70" s="16" t="s">
        <v>616</v>
      </c>
      <c r="B70" s="9" t="s">
        <v>182</v>
      </c>
      <c r="C70" s="15" t="s">
        <v>253</v>
      </c>
      <c r="D70" s="15" t="s">
        <v>2</v>
      </c>
      <c r="E70" s="86" t="s">
        <v>178</v>
      </c>
      <c r="F70" s="63" t="s">
        <v>178</v>
      </c>
      <c r="G70" s="63" t="s">
        <v>178</v>
      </c>
      <c r="H70" s="63" t="s">
        <v>178</v>
      </c>
      <c r="I70" s="63" t="s">
        <v>178</v>
      </c>
      <c r="J70" s="63" t="s">
        <v>178</v>
      </c>
      <c r="K70" s="63" t="s">
        <v>178</v>
      </c>
      <c r="L70" s="63" t="s">
        <v>178</v>
      </c>
      <c r="M70" s="63" t="s">
        <v>178</v>
      </c>
      <c r="N70" s="63" t="s">
        <v>178</v>
      </c>
      <c r="O70" s="63" t="s">
        <v>178</v>
      </c>
      <c r="P70" s="63" t="s">
        <v>178</v>
      </c>
      <c r="Q70" s="63" t="s">
        <v>178</v>
      </c>
      <c r="R70" s="63" t="s">
        <v>178</v>
      </c>
      <c r="S70" s="63" t="s">
        <v>178</v>
      </c>
      <c r="T70" s="63" t="s">
        <v>178</v>
      </c>
      <c r="U70" s="63" t="s">
        <v>178</v>
      </c>
      <c r="V70" s="63" t="s">
        <v>178</v>
      </c>
      <c r="W70" s="63" t="s">
        <v>178</v>
      </c>
      <c r="X70" s="63" t="s">
        <v>178</v>
      </c>
      <c r="Y70" s="63" t="s">
        <v>178</v>
      </c>
      <c r="Z70" s="63" t="s">
        <v>178</v>
      </c>
      <c r="AA70" s="63" t="s">
        <v>178</v>
      </c>
      <c r="AB70" s="63" t="s">
        <v>178</v>
      </c>
      <c r="AC70" s="63" t="s">
        <v>178</v>
      </c>
      <c r="AD70" s="63" t="s">
        <v>178</v>
      </c>
      <c r="AE70" s="63" t="s">
        <v>178</v>
      </c>
      <c r="AF70" s="63" t="s">
        <v>178</v>
      </c>
      <c r="AG70" s="63" t="s">
        <v>178</v>
      </c>
      <c r="AH70" s="63" t="s">
        <v>178</v>
      </c>
      <c r="AI70" s="63" t="s">
        <v>178</v>
      </c>
      <c r="AJ70" s="63" t="s">
        <v>178</v>
      </c>
      <c r="AK70" s="63" t="s">
        <v>178</v>
      </c>
      <c r="AL70" s="63" t="s">
        <v>178</v>
      </c>
      <c r="AM70" s="63" t="s">
        <v>178</v>
      </c>
      <c r="AN70" s="63" t="s">
        <v>178</v>
      </c>
      <c r="AO70" s="63" t="s">
        <v>178</v>
      </c>
      <c r="AP70" s="63" t="s">
        <v>178</v>
      </c>
      <c r="AQ70" s="63" t="s">
        <v>178</v>
      </c>
      <c r="AR70" s="63" t="s">
        <v>178</v>
      </c>
      <c r="AS70" s="63" t="s">
        <v>178</v>
      </c>
      <c r="AT70" s="63" t="s">
        <v>178</v>
      </c>
      <c r="AU70" s="63" t="s">
        <v>178</v>
      </c>
      <c r="AV70" s="63" t="s">
        <v>178</v>
      </c>
      <c r="AW70" s="63" t="s">
        <v>178</v>
      </c>
      <c r="AX70" s="63" t="s">
        <v>178</v>
      </c>
      <c r="AY70" s="63" t="s">
        <v>178</v>
      </c>
      <c r="AZ70" s="63" t="s">
        <v>178</v>
      </c>
      <c r="BA70" s="63" t="s">
        <v>178</v>
      </c>
      <c r="BB70" s="63" t="s">
        <v>178</v>
      </c>
      <c r="BC70" s="63" t="s">
        <v>178</v>
      </c>
      <c r="BD70" s="63" t="s">
        <v>178</v>
      </c>
      <c r="BE70" s="63" t="s">
        <v>178</v>
      </c>
      <c r="BF70" s="63" t="s">
        <v>178</v>
      </c>
      <c r="BG70" s="63" t="s">
        <v>178</v>
      </c>
      <c r="BH70" s="63" t="s">
        <v>178</v>
      </c>
      <c r="BI70" s="63" t="s">
        <v>178</v>
      </c>
      <c r="BJ70" s="63" t="s">
        <v>178</v>
      </c>
      <c r="BK70" s="63" t="s">
        <v>178</v>
      </c>
      <c r="BL70" s="63" t="s">
        <v>178</v>
      </c>
      <c r="BM70" s="63" t="s">
        <v>178</v>
      </c>
      <c r="BN70" s="63" t="s">
        <v>178</v>
      </c>
      <c r="BO70" s="63" t="s">
        <v>178</v>
      </c>
      <c r="BP70" s="63" t="s">
        <v>178</v>
      </c>
      <c r="BQ70" s="63" t="s">
        <v>178</v>
      </c>
      <c r="BR70" s="63" t="s">
        <v>178</v>
      </c>
      <c r="BS70" s="63" t="s">
        <v>178</v>
      </c>
      <c r="BT70" s="63" t="s">
        <v>178</v>
      </c>
      <c r="BU70" s="63" t="s">
        <v>178</v>
      </c>
      <c r="BV70" s="63" t="s">
        <v>178</v>
      </c>
      <c r="BW70" s="63" t="s">
        <v>178</v>
      </c>
      <c r="BX70" s="63" t="s">
        <v>178</v>
      </c>
      <c r="BY70" s="63" t="s">
        <v>178</v>
      </c>
      <c r="BZ70" s="63" t="s">
        <v>178</v>
      </c>
      <c r="CA70" s="63" t="s">
        <v>178</v>
      </c>
      <c r="CB70" s="63" t="s">
        <v>178</v>
      </c>
      <c r="CC70" s="63" t="s">
        <v>178</v>
      </c>
      <c r="CD70" s="63" t="s">
        <v>178</v>
      </c>
      <c r="CE70" s="63" t="s">
        <v>178</v>
      </c>
      <c r="CF70" s="63" t="s">
        <v>178</v>
      </c>
      <c r="CG70" s="63" t="s">
        <v>178</v>
      </c>
      <c r="CH70" s="63" t="s">
        <v>178</v>
      </c>
      <c r="CI70" s="63" t="s">
        <v>178</v>
      </c>
      <c r="CJ70" s="63" t="s">
        <v>178</v>
      </c>
      <c r="CK70" s="63" t="s">
        <v>178</v>
      </c>
      <c r="CL70" s="63" t="s">
        <v>178</v>
      </c>
      <c r="CM70" s="63" t="s">
        <v>178</v>
      </c>
      <c r="CN70" s="63" t="s">
        <v>178</v>
      </c>
      <c r="CO70" s="63" t="s">
        <v>178</v>
      </c>
      <c r="CP70" s="63" t="s">
        <v>178</v>
      </c>
      <c r="CQ70" s="63" t="s">
        <v>178</v>
      </c>
      <c r="CR70" s="63" t="s">
        <v>178</v>
      </c>
      <c r="CS70" s="63" t="s">
        <v>178</v>
      </c>
      <c r="CT70" s="63" t="s">
        <v>178</v>
      </c>
      <c r="CU70" s="63" t="s">
        <v>178</v>
      </c>
      <c r="CV70" s="63" t="s">
        <v>178</v>
      </c>
      <c r="CW70" s="63" t="s">
        <v>178</v>
      </c>
      <c r="CX70" s="63" t="s">
        <v>178</v>
      </c>
      <c r="CY70" s="63" t="s">
        <v>178</v>
      </c>
      <c r="CZ70" s="63" t="s">
        <v>178</v>
      </c>
    </row>
    <row r="71" spans="1:104" x14ac:dyDescent="0.2">
      <c r="A71" s="16" t="s">
        <v>617</v>
      </c>
      <c r="B71" s="9" t="s">
        <v>183</v>
      </c>
      <c r="C71" s="15" t="s">
        <v>253</v>
      </c>
      <c r="D71" s="15" t="s">
        <v>2</v>
      </c>
      <c r="E71" s="86" t="s">
        <v>178</v>
      </c>
      <c r="F71" s="63" t="s">
        <v>178</v>
      </c>
      <c r="G71" s="63" t="s">
        <v>178</v>
      </c>
      <c r="H71" s="63" t="s">
        <v>178</v>
      </c>
      <c r="I71" s="63" t="s">
        <v>178</v>
      </c>
      <c r="J71" s="63" t="s">
        <v>178</v>
      </c>
      <c r="K71" s="63" t="s">
        <v>178</v>
      </c>
      <c r="L71" s="63" t="s">
        <v>178</v>
      </c>
      <c r="M71" s="63" t="s">
        <v>178</v>
      </c>
      <c r="N71" s="63" t="s">
        <v>178</v>
      </c>
      <c r="O71" s="63" t="s">
        <v>178</v>
      </c>
      <c r="P71" s="63" t="s">
        <v>178</v>
      </c>
      <c r="Q71" s="63" t="s">
        <v>178</v>
      </c>
      <c r="R71" s="63" t="s">
        <v>178</v>
      </c>
      <c r="S71" s="63" t="s">
        <v>178</v>
      </c>
      <c r="T71" s="63" t="s">
        <v>178</v>
      </c>
      <c r="U71" s="63" t="s">
        <v>178</v>
      </c>
      <c r="V71" s="63" t="s">
        <v>178</v>
      </c>
      <c r="W71" s="63" t="s">
        <v>178</v>
      </c>
      <c r="X71" s="63" t="s">
        <v>178</v>
      </c>
      <c r="Y71" s="63" t="s">
        <v>178</v>
      </c>
      <c r="Z71" s="63" t="s">
        <v>178</v>
      </c>
      <c r="AA71" s="63" t="s">
        <v>178</v>
      </c>
      <c r="AB71" s="63" t="s">
        <v>178</v>
      </c>
      <c r="AC71" s="63" t="s">
        <v>178</v>
      </c>
      <c r="AD71" s="63" t="s">
        <v>178</v>
      </c>
      <c r="AE71" s="63" t="s">
        <v>178</v>
      </c>
      <c r="AF71" s="63" t="s">
        <v>178</v>
      </c>
      <c r="AG71" s="63" t="s">
        <v>178</v>
      </c>
      <c r="AH71" s="63" t="s">
        <v>178</v>
      </c>
      <c r="AI71" s="63" t="s">
        <v>178</v>
      </c>
      <c r="AJ71" s="63" t="s">
        <v>178</v>
      </c>
      <c r="AK71" s="63" t="s">
        <v>178</v>
      </c>
      <c r="AL71" s="63" t="s">
        <v>178</v>
      </c>
      <c r="AM71" s="63" t="s">
        <v>178</v>
      </c>
      <c r="AN71" s="63" t="s">
        <v>178</v>
      </c>
      <c r="AO71" s="63" t="s">
        <v>178</v>
      </c>
      <c r="AP71" s="63" t="s">
        <v>178</v>
      </c>
      <c r="AQ71" s="63" t="s">
        <v>178</v>
      </c>
      <c r="AR71" s="63" t="s">
        <v>178</v>
      </c>
      <c r="AS71" s="63" t="s">
        <v>178</v>
      </c>
      <c r="AT71" s="63" t="s">
        <v>178</v>
      </c>
      <c r="AU71" s="63" t="s">
        <v>178</v>
      </c>
      <c r="AV71" s="63" t="s">
        <v>178</v>
      </c>
      <c r="AW71" s="63" t="s">
        <v>178</v>
      </c>
      <c r="AX71" s="63" t="s">
        <v>178</v>
      </c>
      <c r="AY71" s="63" t="s">
        <v>178</v>
      </c>
      <c r="AZ71" s="63" t="s">
        <v>178</v>
      </c>
      <c r="BA71" s="63" t="s">
        <v>178</v>
      </c>
      <c r="BB71" s="63" t="s">
        <v>178</v>
      </c>
      <c r="BC71" s="63" t="s">
        <v>178</v>
      </c>
      <c r="BD71" s="63" t="s">
        <v>178</v>
      </c>
      <c r="BE71" s="63" t="s">
        <v>178</v>
      </c>
      <c r="BF71" s="63" t="s">
        <v>178</v>
      </c>
      <c r="BG71" s="63" t="s">
        <v>178</v>
      </c>
      <c r="BH71" s="63" t="s">
        <v>178</v>
      </c>
      <c r="BI71" s="63" t="s">
        <v>178</v>
      </c>
      <c r="BJ71" s="63" t="s">
        <v>178</v>
      </c>
      <c r="BK71" s="63" t="s">
        <v>178</v>
      </c>
      <c r="BL71" s="63" t="s">
        <v>178</v>
      </c>
      <c r="BM71" s="63" t="s">
        <v>178</v>
      </c>
      <c r="BN71" s="63" t="s">
        <v>178</v>
      </c>
      <c r="BO71" s="63" t="s">
        <v>178</v>
      </c>
      <c r="BP71" s="63" t="s">
        <v>178</v>
      </c>
      <c r="BQ71" s="63" t="s">
        <v>178</v>
      </c>
      <c r="BR71" s="63" t="s">
        <v>178</v>
      </c>
      <c r="BS71" s="63" t="s">
        <v>178</v>
      </c>
      <c r="BT71" s="63" t="s">
        <v>178</v>
      </c>
      <c r="BU71" s="63" t="s">
        <v>178</v>
      </c>
      <c r="BV71" s="63" t="s">
        <v>178</v>
      </c>
      <c r="BW71" s="63" t="s">
        <v>178</v>
      </c>
      <c r="BX71" s="63" t="s">
        <v>178</v>
      </c>
      <c r="BY71" s="63" t="s">
        <v>178</v>
      </c>
      <c r="BZ71" s="63" t="s">
        <v>178</v>
      </c>
      <c r="CA71" s="63" t="s">
        <v>178</v>
      </c>
      <c r="CB71" s="63" t="s">
        <v>178</v>
      </c>
      <c r="CC71" s="63" t="s">
        <v>178</v>
      </c>
      <c r="CD71" s="63" t="s">
        <v>178</v>
      </c>
      <c r="CE71" s="63" t="s">
        <v>178</v>
      </c>
      <c r="CF71" s="63" t="s">
        <v>178</v>
      </c>
      <c r="CG71" s="63" t="s">
        <v>178</v>
      </c>
      <c r="CH71" s="63" t="s">
        <v>178</v>
      </c>
      <c r="CI71" s="63" t="s">
        <v>178</v>
      </c>
      <c r="CJ71" s="63" t="s">
        <v>178</v>
      </c>
      <c r="CK71" s="63" t="s">
        <v>178</v>
      </c>
      <c r="CL71" s="63" t="s">
        <v>178</v>
      </c>
      <c r="CM71" s="63" t="s">
        <v>178</v>
      </c>
      <c r="CN71" s="63" t="s">
        <v>178</v>
      </c>
      <c r="CO71" s="63" t="s">
        <v>178</v>
      </c>
      <c r="CP71" s="63" t="s">
        <v>178</v>
      </c>
      <c r="CQ71" s="63" t="s">
        <v>178</v>
      </c>
      <c r="CR71" s="63" t="s">
        <v>178</v>
      </c>
      <c r="CS71" s="63" t="s">
        <v>178</v>
      </c>
      <c r="CT71" s="63" t="s">
        <v>178</v>
      </c>
      <c r="CU71" s="63" t="s">
        <v>178</v>
      </c>
      <c r="CV71" s="63" t="s">
        <v>178</v>
      </c>
      <c r="CW71" s="63" t="s">
        <v>178</v>
      </c>
      <c r="CX71" s="63" t="s">
        <v>178</v>
      </c>
      <c r="CY71" s="63" t="s">
        <v>178</v>
      </c>
      <c r="CZ71" s="63" t="s">
        <v>178</v>
      </c>
    </row>
    <row r="72" spans="1:104" ht="28.5" x14ac:dyDescent="0.2">
      <c r="A72" s="16" t="s">
        <v>618</v>
      </c>
      <c r="B72" s="9" t="s">
        <v>184</v>
      </c>
      <c r="C72" s="15" t="s">
        <v>256</v>
      </c>
      <c r="D72" s="15" t="s">
        <v>2</v>
      </c>
      <c r="E72" s="86"/>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row>
    <row r="73" spans="1:104" ht="28.5" x14ac:dyDescent="0.2">
      <c r="A73" s="16" t="s">
        <v>619</v>
      </c>
      <c r="B73" s="9" t="s">
        <v>185</v>
      </c>
      <c r="C73" s="15" t="s">
        <v>255</v>
      </c>
      <c r="D73" s="15" t="s">
        <v>68</v>
      </c>
      <c r="E73" s="91"/>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row>
    <row r="75" spans="1:104" s="73" customFormat="1" ht="18.75" x14ac:dyDescent="0.3">
      <c r="A75" s="72"/>
      <c r="C75" s="74"/>
      <c r="D75" s="74"/>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abSelected="1" topLeftCell="A2" zoomScale="90" zoomScaleNormal="90" workbookViewId="0">
      <pane xSplit="4" ySplit="5" topLeftCell="E7" activePane="bottomRight" state="frozen"/>
      <selection activeCell="A2" sqref="A2"/>
      <selection pane="topRight" activeCell="F2" sqref="F2"/>
      <selection pane="bottomLeft" activeCell="A7" sqref="A7"/>
      <selection pane="bottomRight" activeCell="E6" sqref="E6"/>
    </sheetView>
  </sheetViews>
  <sheetFormatPr defaultColWidth="9.28515625" defaultRowHeight="14.25" x14ac:dyDescent="0.2"/>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8" customFormat="1" ht="64.900000000000006" customHeight="1" x14ac:dyDescent="0.3">
      <c r="A1" s="75" t="s">
        <v>502</v>
      </c>
      <c r="B1" s="75"/>
      <c r="C1" s="76"/>
      <c r="D1" s="77"/>
      <c r="E1" s="183" t="s">
        <v>503</v>
      </c>
      <c r="F1" s="183" t="s">
        <v>504</v>
      </c>
      <c r="G1" s="183" t="s">
        <v>505</v>
      </c>
      <c r="H1" s="183" t="s">
        <v>506</v>
      </c>
      <c r="I1" s="183" t="s">
        <v>507</v>
      </c>
      <c r="J1" s="183" t="s">
        <v>508</v>
      </c>
      <c r="K1" s="183" t="s">
        <v>509</v>
      </c>
      <c r="L1" s="183" t="s">
        <v>510</v>
      </c>
      <c r="M1" s="183" t="s">
        <v>511</v>
      </c>
      <c r="N1" s="183" t="s">
        <v>512</v>
      </c>
    </row>
    <row r="2" spans="1:14" s="78" customFormat="1" ht="64.900000000000006" customHeight="1" x14ac:dyDescent="0.3">
      <c r="A2" s="306" t="s">
        <v>585</v>
      </c>
      <c r="B2" s="306"/>
      <c r="C2" s="76"/>
      <c r="D2" s="77"/>
      <c r="E2" s="272" t="s">
        <v>151</v>
      </c>
      <c r="F2" s="202" t="s">
        <v>152</v>
      </c>
      <c r="G2" s="202" t="s">
        <v>153</v>
      </c>
      <c r="H2" s="202" t="s">
        <v>154</v>
      </c>
      <c r="I2" s="202" t="s">
        <v>155</v>
      </c>
      <c r="J2" s="202" t="s">
        <v>156</v>
      </c>
      <c r="K2" s="202" t="s">
        <v>157</v>
      </c>
      <c r="L2" s="202" t="s">
        <v>158</v>
      </c>
      <c r="M2" s="202" t="s">
        <v>159</v>
      </c>
      <c r="N2" s="202" t="s">
        <v>160</v>
      </c>
    </row>
    <row r="3" spans="1:14" ht="28.5" customHeight="1" x14ac:dyDescent="0.3">
      <c r="A3" s="24" t="s">
        <v>680</v>
      </c>
      <c r="B3" s="24"/>
      <c r="C3" s="24"/>
      <c r="D3" s="1"/>
      <c r="E3" s="2"/>
      <c r="F3" s="2"/>
      <c r="G3" s="2"/>
      <c r="H3" s="2"/>
      <c r="I3" s="2"/>
      <c r="J3" s="2"/>
      <c r="K3" s="2"/>
      <c r="L3" s="2"/>
    </row>
    <row r="4" spans="1:14" ht="40.15" customHeight="1" x14ac:dyDescent="0.25">
      <c r="A4" s="307" t="s">
        <v>541</v>
      </c>
      <c r="B4" s="308"/>
      <c r="C4" s="308"/>
      <c r="D4" s="266"/>
      <c r="E4" s="203"/>
      <c r="F4" s="204"/>
      <c r="G4" s="204"/>
      <c r="H4" s="204"/>
      <c r="I4" s="204"/>
      <c r="J4" s="204"/>
      <c r="K4" s="204"/>
      <c r="L4" s="204"/>
      <c r="M4" s="204"/>
      <c r="N4" s="204"/>
    </row>
    <row r="5" spans="1:14" ht="30" customHeight="1" x14ac:dyDescent="0.2">
      <c r="A5" s="49"/>
      <c r="B5" s="47" t="s">
        <v>1</v>
      </c>
      <c r="C5" s="47" t="s">
        <v>5</v>
      </c>
      <c r="D5" s="59" t="s">
        <v>65</v>
      </c>
      <c r="E5" s="189" t="str">
        <f>IF('I_State and program information'!$E$25&lt;&gt;"",'I_State and program information'!$E$25,"[Plan 1]")</f>
        <v>Magellan Healthcare, Inc.</v>
      </c>
      <c r="F5" s="60" t="str">
        <f>IF('I_State and program information'!$E$26&lt;&gt;"",'I_State and program information'!$E$26,"[Plan 2]")</f>
        <v>[Plan 2]</v>
      </c>
      <c r="G5" s="60" t="str">
        <f>IF('I_State and program information'!$E$27&lt;&gt;"",'I_State and program information'!$E$27,"[Plan 3]")</f>
        <v>[Plan 3]</v>
      </c>
      <c r="H5" s="60" t="str">
        <f>IF('I_State and program information'!$E$28&lt;&gt;"",'I_State and program information'!$E$28,"[Plan 4]")</f>
        <v>[Plan 4]</v>
      </c>
      <c r="I5" s="60" t="str">
        <f>IF('I_State and program information'!$E$29&lt;&gt;"",'I_State and program information'!$E$29,"[Plan 5]")</f>
        <v>[Plan 5]</v>
      </c>
      <c r="J5" s="60" t="str">
        <f>IF('I_State and program information'!$E$30&lt;&gt;"",'I_State and program information'!$E$30,"[Plan 6]")</f>
        <v>[Plan 6]</v>
      </c>
      <c r="K5" s="60" t="str">
        <f>IF('I_State and program information'!$E$31&lt;&gt;"",'I_State and program information'!$E$31,"[Plan 7]")</f>
        <v>[Plan 7]</v>
      </c>
      <c r="L5" s="60" t="str">
        <f>IF('I_State and program information'!$E$32&lt;&gt;"",'I_State and program information'!$E$32,"[Plan 8]")</f>
        <v>[Plan 8]</v>
      </c>
      <c r="M5" s="60" t="str">
        <f>IF('I_State and program information'!$E$33&lt;&gt;"",'I_State and program information'!$E$33,"[Plan 9]")</f>
        <v>[Plan 9]</v>
      </c>
      <c r="N5" s="60" t="str">
        <f>IF('I_State and program information'!$E$34&lt;&gt;"",'I_State and program information'!$E$34,"[Plan 10]")</f>
        <v>[Plan 10]</v>
      </c>
    </row>
    <row r="6" spans="1:14" ht="61.15" customHeight="1" x14ac:dyDescent="0.2">
      <c r="A6" s="16" t="s">
        <v>580</v>
      </c>
      <c r="B6" s="9" t="s">
        <v>186</v>
      </c>
      <c r="C6" s="15" t="s">
        <v>559</v>
      </c>
      <c r="D6" s="15" t="s">
        <v>103</v>
      </c>
      <c r="E6" s="90" t="s">
        <v>681</v>
      </c>
      <c r="F6" s="61"/>
      <c r="G6" s="61"/>
      <c r="H6" s="61"/>
      <c r="I6" s="61"/>
      <c r="J6" s="61"/>
      <c r="K6" s="61"/>
      <c r="L6" s="61"/>
      <c r="M6" s="61"/>
      <c r="N6" s="61"/>
    </row>
    <row r="7" spans="1:14" ht="32.450000000000003" customHeight="1" x14ac:dyDescent="0.2">
      <c r="A7" s="309" t="s">
        <v>548</v>
      </c>
      <c r="B7" s="309"/>
      <c r="C7" s="310"/>
      <c r="D7" s="161" t="s">
        <v>243</v>
      </c>
      <c r="E7" s="205" t="s">
        <v>100</v>
      </c>
      <c r="F7" s="206" t="s">
        <v>100</v>
      </c>
      <c r="G7" s="206" t="s">
        <v>100</v>
      </c>
      <c r="H7" s="206" t="s">
        <v>100</v>
      </c>
      <c r="I7" s="206" t="s">
        <v>100</v>
      </c>
      <c r="J7" s="206" t="s">
        <v>100</v>
      </c>
      <c r="K7" s="206" t="s">
        <v>100</v>
      </c>
      <c r="L7" s="206" t="s">
        <v>100</v>
      </c>
      <c r="M7" s="206" t="s">
        <v>100</v>
      </c>
      <c r="N7" s="206" t="s">
        <v>100</v>
      </c>
    </row>
    <row r="8" spans="1:14" ht="57.75" x14ac:dyDescent="0.2">
      <c r="A8" s="16" t="s">
        <v>620</v>
      </c>
      <c r="B8" s="9" t="s">
        <v>282</v>
      </c>
      <c r="C8" s="15" t="s">
        <v>549</v>
      </c>
      <c r="D8" s="15" t="s">
        <v>192</v>
      </c>
      <c r="E8" s="57"/>
      <c r="F8" s="61"/>
      <c r="G8" s="61"/>
      <c r="H8" s="61"/>
      <c r="I8" s="61"/>
      <c r="J8" s="61"/>
      <c r="K8" s="61"/>
      <c r="L8" s="61"/>
      <c r="M8" s="61"/>
      <c r="N8" s="61"/>
    </row>
    <row r="9" spans="1:14" ht="72.75" x14ac:dyDescent="0.2">
      <c r="A9" s="16" t="s">
        <v>621</v>
      </c>
      <c r="B9" s="9" t="s">
        <v>283</v>
      </c>
      <c r="C9" s="15" t="s">
        <v>549</v>
      </c>
      <c r="D9" s="15" t="s">
        <v>192</v>
      </c>
      <c r="E9" s="57"/>
      <c r="F9" s="61"/>
      <c r="G9" s="61"/>
      <c r="H9" s="61"/>
      <c r="I9" s="61"/>
      <c r="J9" s="61"/>
      <c r="K9" s="61"/>
      <c r="L9" s="61"/>
      <c r="M9" s="61"/>
      <c r="N9" s="61"/>
    </row>
    <row r="10" spans="1:14" ht="57.75" x14ac:dyDescent="0.2">
      <c r="A10" s="16" t="s">
        <v>622</v>
      </c>
      <c r="B10" s="9" t="s">
        <v>284</v>
      </c>
      <c r="C10" s="15" t="s">
        <v>549</v>
      </c>
      <c r="D10" s="15" t="s">
        <v>192</v>
      </c>
      <c r="E10" s="57"/>
      <c r="F10" s="61"/>
      <c r="G10" s="61"/>
      <c r="H10" s="61"/>
      <c r="I10" s="61"/>
      <c r="J10" s="61"/>
      <c r="K10" s="61"/>
      <c r="L10" s="61"/>
      <c r="M10" s="61"/>
      <c r="N10" s="61"/>
    </row>
    <row r="11" spans="1:14" ht="42" customHeight="1" x14ac:dyDescent="0.3">
      <c r="B11" s="24" t="s">
        <v>193</v>
      </c>
      <c r="C11" s="24"/>
    </row>
    <row r="12" spans="1:14" x14ac:dyDescent="0.2">
      <c r="A12" s="16" t="s">
        <v>623</v>
      </c>
      <c r="B12" s="9" t="s">
        <v>193</v>
      </c>
      <c r="C12" s="15" t="s">
        <v>194</v>
      </c>
      <c r="D12" s="15" t="s">
        <v>2</v>
      </c>
      <c r="E12" s="57"/>
      <c r="F12" s="61"/>
      <c r="G12" s="61"/>
      <c r="H12" s="61"/>
      <c r="I12" s="61"/>
      <c r="J12" s="61"/>
      <c r="K12" s="61"/>
      <c r="L12" s="61"/>
      <c r="M12" s="61"/>
      <c r="N12" s="61"/>
    </row>
    <row r="13" spans="1:14" ht="28.5" x14ac:dyDescent="0.2">
      <c r="A13" s="16" t="s">
        <v>624</v>
      </c>
      <c r="B13" s="9" t="s">
        <v>195</v>
      </c>
      <c r="C13" s="15" t="s">
        <v>260</v>
      </c>
      <c r="D13" s="15" t="s">
        <v>2</v>
      </c>
      <c r="E13" s="57"/>
      <c r="F13" s="61"/>
      <c r="G13" s="61"/>
      <c r="H13" s="61"/>
      <c r="I13" s="61"/>
      <c r="J13" s="61"/>
      <c r="K13" s="61"/>
      <c r="L13" s="61"/>
      <c r="M13" s="61"/>
      <c r="N13" s="61"/>
    </row>
    <row r="14" spans="1:14" ht="28.5" x14ac:dyDescent="0.2">
      <c r="A14" s="16" t="s">
        <v>625</v>
      </c>
      <c r="B14" s="9" t="s">
        <v>196</v>
      </c>
      <c r="C14" s="15" t="s">
        <v>197</v>
      </c>
      <c r="D14" s="15" t="s">
        <v>2</v>
      </c>
      <c r="E14" s="57"/>
      <c r="F14" s="61"/>
      <c r="G14" s="61"/>
      <c r="H14" s="61"/>
      <c r="I14" s="61"/>
      <c r="J14" s="61"/>
      <c r="K14" s="61"/>
      <c r="L14" s="61"/>
      <c r="M14" s="61"/>
      <c r="N14" s="61"/>
    </row>
    <row r="15" spans="1:14" ht="28.5" x14ac:dyDescent="0.2">
      <c r="A15" s="31" t="s">
        <v>626</v>
      </c>
      <c r="B15" s="32" t="s">
        <v>198</v>
      </c>
      <c r="C15" s="32" t="s">
        <v>261</v>
      </c>
      <c r="D15" s="15" t="s">
        <v>2</v>
      </c>
      <c r="E15" s="57"/>
      <c r="F15" s="61"/>
      <c r="G15" s="61"/>
      <c r="H15" s="61"/>
      <c r="I15" s="61"/>
      <c r="J15" s="61"/>
      <c r="K15" s="61"/>
      <c r="L15" s="61"/>
      <c r="M15" s="61"/>
      <c r="N15" s="61"/>
    </row>
    <row r="16" spans="1:14" ht="30" customHeight="1" x14ac:dyDescent="0.2">
      <c r="A16" s="31" t="s">
        <v>627</v>
      </c>
      <c r="B16" s="32" t="s">
        <v>122</v>
      </c>
      <c r="C16" s="32" t="s">
        <v>262</v>
      </c>
      <c r="D16" s="15" t="s">
        <v>68</v>
      </c>
      <c r="E16" s="207"/>
      <c r="F16" s="208"/>
      <c r="G16" s="208"/>
      <c r="H16" s="208"/>
      <c r="I16" s="208"/>
      <c r="J16" s="208"/>
      <c r="K16" s="208"/>
      <c r="L16" s="208"/>
      <c r="M16" s="208"/>
      <c r="N16" s="208"/>
    </row>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activeCell="BA1" sqref="BA1"/>
      <selection pane="bottomLeft" activeCell="AC4" sqref="AC4"/>
    </sheetView>
  </sheetViews>
  <sheetFormatPr defaultColWidth="9.42578125" defaultRowHeight="14.25" x14ac:dyDescent="0.2"/>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x14ac:dyDescent="0.3">
      <c r="A1" s="43" t="s">
        <v>227</v>
      </c>
      <c r="B1" s="21"/>
      <c r="H1" s="45"/>
      <c r="I1" s="45"/>
      <c r="J1" s="22" t="s">
        <v>244</v>
      </c>
      <c r="K1" s="22" t="s">
        <v>394</v>
      </c>
      <c r="L1" s="82" t="s">
        <v>395</v>
      </c>
      <c r="M1" s="83" t="s">
        <v>105</v>
      </c>
      <c r="N1" s="83" t="s">
        <v>106</v>
      </c>
      <c r="O1" s="22" t="s">
        <v>232</v>
      </c>
      <c r="P1" s="22" t="s">
        <v>62</v>
      </c>
      <c r="Q1" s="22" t="s">
        <v>64</v>
      </c>
      <c r="R1" s="22" t="s">
        <v>396</v>
      </c>
      <c r="S1" s="22" t="s">
        <v>397</v>
      </c>
      <c r="T1" s="22" t="s">
        <v>398</v>
      </c>
      <c r="V1" s="44"/>
      <c r="W1" s="46"/>
      <c r="X1" s="45"/>
      <c r="Y1" s="45"/>
      <c r="Z1" s="45"/>
      <c r="AA1" s="45"/>
      <c r="AB1" s="45"/>
      <c r="AC1" s="45"/>
      <c r="AD1" s="45"/>
      <c r="AE1" s="45" t="s">
        <v>151</v>
      </c>
      <c r="AF1" s="45" t="s">
        <v>152</v>
      </c>
      <c r="AG1" s="45" t="s">
        <v>153</v>
      </c>
      <c r="AH1" s="45" t="s">
        <v>154</v>
      </c>
      <c r="AI1" s="45" t="s">
        <v>155</v>
      </c>
      <c r="AJ1" s="45" t="s">
        <v>156</v>
      </c>
      <c r="AK1" s="45" t="s">
        <v>157</v>
      </c>
      <c r="AL1" s="45" t="s">
        <v>158</v>
      </c>
      <c r="AM1" s="45" t="s">
        <v>159</v>
      </c>
      <c r="AN1" s="45" t="s">
        <v>160</v>
      </c>
      <c r="AO1" s="45"/>
      <c r="AP1" s="45" t="s">
        <v>151</v>
      </c>
      <c r="AQ1" s="45" t="s">
        <v>152</v>
      </c>
      <c r="AR1" s="45" t="s">
        <v>153</v>
      </c>
      <c r="AS1" s="45" t="s">
        <v>154</v>
      </c>
      <c r="AT1" s="45" t="s">
        <v>155</v>
      </c>
      <c r="AU1" s="45" t="s">
        <v>156</v>
      </c>
      <c r="AV1" s="45" t="s">
        <v>157</v>
      </c>
      <c r="AW1" s="45" t="s">
        <v>158</v>
      </c>
      <c r="AX1" s="45" t="s">
        <v>159</v>
      </c>
      <c r="AY1" s="45" t="s">
        <v>160</v>
      </c>
      <c r="AZ1" s="45"/>
      <c r="BA1" s="45" t="s">
        <v>151</v>
      </c>
      <c r="BB1" s="45" t="s">
        <v>152</v>
      </c>
      <c r="BC1" s="45" t="s">
        <v>153</v>
      </c>
      <c r="BD1" s="45" t="s">
        <v>154</v>
      </c>
      <c r="BE1" s="45" t="s">
        <v>155</v>
      </c>
      <c r="BF1" s="45" t="s">
        <v>156</v>
      </c>
      <c r="BG1" s="45" t="s">
        <v>157</v>
      </c>
      <c r="BH1" s="45" t="s">
        <v>158</v>
      </c>
      <c r="BI1" s="45" t="s">
        <v>159</v>
      </c>
      <c r="BJ1" s="45" t="s">
        <v>160</v>
      </c>
      <c r="BL1" s="44" t="s">
        <v>393</v>
      </c>
      <c r="BM1" s="44" t="s">
        <v>294</v>
      </c>
      <c r="BN1" s="44" t="s">
        <v>295</v>
      </c>
      <c r="BO1" s="44" t="s">
        <v>296</v>
      </c>
      <c r="BP1" s="44" t="s">
        <v>297</v>
      </c>
      <c r="BQ1" s="44" t="s">
        <v>298</v>
      </c>
      <c r="BR1" s="44" t="s">
        <v>299</v>
      </c>
      <c r="BS1" s="44" t="s">
        <v>300</v>
      </c>
      <c r="BT1" s="44" t="s">
        <v>301</v>
      </c>
      <c r="BU1" s="44" t="s">
        <v>302</v>
      </c>
      <c r="BV1" s="44" t="s">
        <v>303</v>
      </c>
      <c r="BW1" s="44" t="s">
        <v>304</v>
      </c>
      <c r="BX1" s="44" t="s">
        <v>305</v>
      </c>
      <c r="BY1" s="44" t="s">
        <v>306</v>
      </c>
      <c r="BZ1" s="44" t="s">
        <v>307</v>
      </c>
      <c r="CA1" s="44" t="s">
        <v>308</v>
      </c>
      <c r="CB1" s="44" t="s">
        <v>309</v>
      </c>
      <c r="CC1" s="44" t="s">
        <v>310</v>
      </c>
      <c r="CD1" s="44" t="s">
        <v>311</v>
      </c>
      <c r="CE1" s="44" t="s">
        <v>312</v>
      </c>
      <c r="CF1" s="44" t="s">
        <v>313</v>
      </c>
      <c r="CG1" s="44" t="s">
        <v>314</v>
      </c>
      <c r="CH1" s="44" t="s">
        <v>315</v>
      </c>
      <c r="CI1" s="44" t="s">
        <v>316</v>
      </c>
      <c r="CJ1" s="44" t="s">
        <v>317</v>
      </c>
      <c r="CK1" s="44" t="s">
        <v>318</v>
      </c>
      <c r="CL1" s="44" t="s">
        <v>319</v>
      </c>
      <c r="CM1" s="44" t="s">
        <v>320</v>
      </c>
      <c r="CN1" s="44" t="s">
        <v>321</v>
      </c>
      <c r="CO1" s="44" t="s">
        <v>322</v>
      </c>
      <c r="CP1" s="44" t="s">
        <v>323</v>
      </c>
      <c r="CQ1" s="44" t="s">
        <v>324</v>
      </c>
      <c r="CR1" s="44" t="s">
        <v>325</v>
      </c>
      <c r="CS1" s="44" t="s">
        <v>326</v>
      </c>
      <c r="CT1" s="44" t="s">
        <v>327</v>
      </c>
      <c r="CU1" s="44" t="s">
        <v>328</v>
      </c>
      <c r="CV1" s="44" t="s">
        <v>329</v>
      </c>
      <c r="CW1" s="44" t="s">
        <v>330</v>
      </c>
      <c r="CX1" s="44" t="s">
        <v>331</v>
      </c>
      <c r="CY1" s="44" t="s">
        <v>332</v>
      </c>
      <c r="CZ1" s="44" t="s">
        <v>333</v>
      </c>
      <c r="DA1" s="44" t="s">
        <v>334</v>
      </c>
      <c r="DB1" s="44" t="s">
        <v>335</v>
      </c>
      <c r="DC1" s="44" t="s">
        <v>336</v>
      </c>
      <c r="DD1" s="44" t="s">
        <v>337</v>
      </c>
      <c r="DE1" s="44" t="s">
        <v>338</v>
      </c>
      <c r="DF1" s="44" t="s">
        <v>339</v>
      </c>
      <c r="DG1" s="44" t="s">
        <v>340</v>
      </c>
      <c r="DH1" s="44" t="s">
        <v>341</v>
      </c>
      <c r="DI1" s="44" t="s">
        <v>342</v>
      </c>
      <c r="DJ1" s="44" t="s">
        <v>343</v>
      </c>
      <c r="DK1" s="44" t="s">
        <v>344</v>
      </c>
      <c r="DL1" s="44" t="s">
        <v>345</v>
      </c>
      <c r="DM1" s="44" t="s">
        <v>346</v>
      </c>
      <c r="DN1" s="44" t="s">
        <v>347</v>
      </c>
      <c r="DO1" s="44" t="s">
        <v>348</v>
      </c>
      <c r="DP1" s="44" t="s">
        <v>349</v>
      </c>
      <c r="DQ1" s="44" t="s">
        <v>350</v>
      </c>
      <c r="DR1" s="44" t="s">
        <v>351</v>
      </c>
      <c r="DS1" s="44" t="s">
        <v>352</v>
      </c>
      <c r="DT1" s="44" t="s">
        <v>353</v>
      </c>
      <c r="DU1" s="44" t="s">
        <v>354</v>
      </c>
      <c r="DV1" s="44" t="s">
        <v>355</v>
      </c>
      <c r="DW1" s="44" t="s">
        <v>356</v>
      </c>
      <c r="DX1" s="44" t="s">
        <v>357</v>
      </c>
      <c r="DY1" s="44" t="s">
        <v>358</v>
      </c>
      <c r="DZ1" s="44" t="s">
        <v>359</v>
      </c>
      <c r="EA1" s="44" t="s">
        <v>360</v>
      </c>
      <c r="EB1" s="44" t="s">
        <v>361</v>
      </c>
      <c r="EC1" s="44" t="s">
        <v>362</v>
      </c>
      <c r="ED1" s="44" t="s">
        <v>363</v>
      </c>
      <c r="EE1" s="44" t="s">
        <v>364</v>
      </c>
      <c r="EF1" s="44" t="s">
        <v>365</v>
      </c>
      <c r="EG1" s="44" t="s">
        <v>366</v>
      </c>
      <c r="EH1" s="44" t="s">
        <v>367</v>
      </c>
      <c r="EI1" s="44" t="s">
        <v>368</v>
      </c>
      <c r="EJ1" s="44" t="s">
        <v>369</v>
      </c>
      <c r="EK1" s="44" t="s">
        <v>370</v>
      </c>
      <c r="EL1" s="44" t="s">
        <v>371</v>
      </c>
      <c r="EM1" s="44" t="s">
        <v>372</v>
      </c>
      <c r="EN1" s="44" t="s">
        <v>373</v>
      </c>
      <c r="EO1" s="44" t="s">
        <v>374</v>
      </c>
      <c r="EP1" s="44" t="s">
        <v>375</v>
      </c>
      <c r="EQ1" s="44" t="s">
        <v>376</v>
      </c>
      <c r="ER1" s="44" t="s">
        <v>377</v>
      </c>
      <c r="ES1" s="44" t="s">
        <v>378</v>
      </c>
      <c r="ET1" s="44" t="s">
        <v>379</v>
      </c>
      <c r="EU1" s="44" t="s">
        <v>380</v>
      </c>
      <c r="EV1" s="44" t="s">
        <v>381</v>
      </c>
      <c r="EW1" s="44" t="s">
        <v>382</v>
      </c>
      <c r="EX1" s="44" t="s">
        <v>383</v>
      </c>
      <c r="EY1" s="44" t="s">
        <v>384</v>
      </c>
      <c r="EZ1" s="44" t="s">
        <v>385</v>
      </c>
      <c r="FA1" s="44" t="s">
        <v>386</v>
      </c>
      <c r="FB1" s="44" t="s">
        <v>387</v>
      </c>
      <c r="FC1" s="44" t="s">
        <v>388</v>
      </c>
      <c r="FD1" s="44" t="s">
        <v>389</v>
      </c>
      <c r="FE1" s="44" t="s">
        <v>390</v>
      </c>
      <c r="FF1" s="44" t="s">
        <v>391</v>
      </c>
      <c r="FG1" s="44" t="s">
        <v>392</v>
      </c>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row>
    <row r="2" spans="1:212" s="6" customFormat="1" ht="157.5" thickBot="1" x14ac:dyDescent="0.3">
      <c r="A2" s="8" t="s">
        <v>129</v>
      </c>
      <c r="B2" s="7" t="s">
        <v>101</v>
      </c>
      <c r="C2" s="7" t="s">
        <v>112</v>
      </c>
      <c r="D2" s="7" t="s">
        <v>172</v>
      </c>
      <c r="E2" s="96" t="s">
        <v>172</v>
      </c>
      <c r="F2" s="25" t="s">
        <v>293</v>
      </c>
      <c r="G2" s="7" t="s">
        <v>109</v>
      </c>
      <c r="H2" s="7" t="s">
        <v>141</v>
      </c>
      <c r="I2" s="8" t="s">
        <v>139</v>
      </c>
      <c r="J2" s="25" t="s">
        <v>167</v>
      </c>
      <c r="K2" s="25" t="s">
        <v>292</v>
      </c>
      <c r="L2" s="25"/>
      <c r="M2" s="25"/>
      <c r="N2" s="25"/>
      <c r="O2" s="25"/>
      <c r="P2" s="25"/>
      <c r="Q2" s="25"/>
      <c r="R2" s="25"/>
      <c r="S2" s="25"/>
      <c r="T2" s="25"/>
      <c r="U2" s="8" t="s">
        <v>76</v>
      </c>
      <c r="V2" s="7" t="s">
        <v>79</v>
      </c>
      <c r="W2" s="8" t="s">
        <v>104</v>
      </c>
      <c r="X2" s="7" t="s">
        <v>78</v>
      </c>
      <c r="Y2" s="7" t="s">
        <v>77</v>
      </c>
      <c r="Z2" s="7" t="s">
        <v>187</v>
      </c>
      <c r="AA2" s="7" t="s">
        <v>170</v>
      </c>
      <c r="AB2" s="7" t="s">
        <v>252</v>
      </c>
      <c r="AC2" s="7" t="s">
        <v>188</v>
      </c>
      <c r="AD2" s="7" t="s">
        <v>189</v>
      </c>
      <c r="AE2" s="25" t="s">
        <v>513</v>
      </c>
      <c r="AF2" s="25"/>
      <c r="AG2" s="25"/>
      <c r="AH2" s="25"/>
      <c r="AI2" s="25"/>
      <c r="AJ2" s="25"/>
      <c r="AK2" s="25"/>
      <c r="AL2" s="25"/>
      <c r="AM2" s="25"/>
      <c r="AN2" s="25"/>
      <c r="AO2" s="7" t="s">
        <v>190</v>
      </c>
      <c r="AP2" s="25" t="s">
        <v>522</v>
      </c>
      <c r="AQ2" s="25"/>
      <c r="AR2" s="25"/>
      <c r="AS2" s="25"/>
      <c r="AT2" s="25"/>
      <c r="AU2" s="25"/>
      <c r="AV2" s="25"/>
      <c r="AW2" s="25"/>
      <c r="AX2" s="25"/>
      <c r="AY2" s="25"/>
      <c r="AZ2" s="7" t="s">
        <v>191</v>
      </c>
      <c r="BA2" s="25" t="s">
        <v>529</v>
      </c>
      <c r="BB2" s="25"/>
      <c r="BC2" s="25"/>
      <c r="BD2" s="25"/>
      <c r="BE2" s="25"/>
      <c r="BF2" s="25"/>
      <c r="BG2" s="25"/>
      <c r="BH2" s="25"/>
      <c r="BI2" s="25"/>
      <c r="BJ2" s="25"/>
      <c r="BK2" s="249" t="s">
        <v>146</v>
      </c>
      <c r="BL2" s="249" t="s">
        <v>291</v>
      </c>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row>
    <row r="3" spans="1:212" ht="157.5" thickTop="1" x14ac:dyDescent="0.2">
      <c r="A3" s="3" t="s">
        <v>130</v>
      </c>
      <c r="B3" s="10" t="s">
        <v>8</v>
      </c>
      <c r="C3" s="17" t="s">
        <v>113</v>
      </c>
      <c r="D3" s="17" t="s">
        <v>109</v>
      </c>
      <c r="E3" s="14" t="s">
        <v>286</v>
      </c>
      <c r="F3" s="64" t="str">
        <f>IF(ISNUMBER(FIND(services,'I_State and program information'!E20)),"",'I_State and program information'!E20&amp;services)</f>
        <v xml:space="preserve">Services; </v>
      </c>
      <c r="G3" s="12" t="s">
        <v>110</v>
      </c>
      <c r="H3" s="3" t="s">
        <v>142</v>
      </c>
      <c r="I3" s="3" t="s">
        <v>86</v>
      </c>
      <c r="J3" s="33" t="str">
        <f>IF('I_State and program information'!E25="","",'I_State and program information'!E25&amp;"; ")</f>
        <v xml:space="preserve">Magellan Healthcare, Inc.; </v>
      </c>
      <c r="K3" s="42" t="str">
        <f>IF(ISNUMBER(FIND(plan1,'I_State and program information'!$E$52)),"",'I_State and program information'!$E$52&amp;plan1)</f>
        <v/>
      </c>
      <c r="L3" s="42" t="str">
        <f>IF(ISNUMBER(FIND(plan1,'I_State and program information'!$E$56)),"",'I_State and program information'!$E$56&amp;plan1)</f>
        <v/>
      </c>
      <c r="M3" s="42" t="str">
        <f>IF(ISNUMBER(FIND(plan1,'I_State and program information'!$E$60)),"",'I_State and program information'!$E$60&amp;plan1)</f>
        <v xml:space="preserve">Magellan Healthcare, Inc.; </v>
      </c>
      <c r="N3" s="42" t="str">
        <f>IF(ISNUMBER(FIND(plan1,'I_State and program information'!$E$64)),"",'I_State and program information'!$E$64&amp;plan1)</f>
        <v xml:space="preserve">Magellan Healthcare, Inc.; </v>
      </c>
      <c r="O3" s="42" t="str">
        <f>IF(ISNUMBER(FIND(plan1,'I_State and program information'!$E$68)),"",'I_State and program information'!$E$68&amp;plan1)</f>
        <v xml:space="preserve">Magellan Healthcare, Inc.; </v>
      </c>
      <c r="P3" s="42" t="str">
        <f>IF(ISNUMBER(FIND(plan1,'I_State and program information'!$E$72)),"",'I_State and program information'!$E$72&amp;plan1)</f>
        <v/>
      </c>
      <c r="Q3" s="42" t="str">
        <f>IF(ISNUMBER(FIND(plan1,'I_State and program information'!$E$76)),"",'I_State and program information'!$E$76&amp;plan1)</f>
        <v/>
      </c>
      <c r="R3" s="42" t="str">
        <f>IF(ISNUMBER(FIND(plan1,'I_State and program information'!$E$82)),"",'I_State and program information'!$E$82&amp;plan1)</f>
        <v xml:space="preserve">Magellan Healthcare, Inc.; </v>
      </c>
      <c r="S3" s="42" t="str">
        <f>IF(ISNUMBER(FIND(plan1,'I_State and program information'!$E$88)),"",'I_State and program information'!$E$88&amp;plan1)</f>
        <v xml:space="preserve">Magellan Healthcare, Inc.; </v>
      </c>
      <c r="T3" s="42" t="str">
        <f>IF(ISNUMBER(FIND(plan1,'I_State and program information'!$E$94)),"",'I_State and program information'!$E$94&amp;plan1)</f>
        <v xml:space="preserve">Magellan Healthcare, Inc.; </v>
      </c>
      <c r="U3" s="3" t="s">
        <v>136</v>
      </c>
      <c r="V3" s="3" t="s">
        <v>81</v>
      </c>
      <c r="W3" s="18" t="s">
        <v>63</v>
      </c>
      <c r="X3" s="3" t="s">
        <v>399</v>
      </c>
      <c r="Y3" s="3" t="s">
        <v>117</v>
      </c>
      <c r="Z3" s="3" t="s">
        <v>119</v>
      </c>
      <c r="AA3" s="3" t="s">
        <v>274</v>
      </c>
      <c r="AB3" s="3" t="s">
        <v>143</v>
      </c>
      <c r="AC3" s="3" t="s">
        <v>681</v>
      </c>
      <c r="AD3" s="3" t="s">
        <v>515</v>
      </c>
      <c r="AE3" s="80" t="str">
        <f>IF(ISNUMBER(FIND(dsreq1,'III_Plan comp 438.206 All plans'!E$8)),"",'III_Plan comp 438.206 All plans'!E$8&amp;dsreq1)</f>
        <v xml:space="preserve">Does not maintain and monitor a sufficient network of appropriate providers;
</v>
      </c>
      <c r="AF3" s="64" t="str">
        <f>IF(ISNUMBER(FIND(dsreq1,'III_Plan comp 438.206 All plans'!F$8)),"",'III_Plan comp 438.206 All plans'!F$8&amp;dsreq1)</f>
        <v xml:space="preserve">Does not maintain and monitor a sufficient network of appropriate providers;
</v>
      </c>
      <c r="AG3" s="64" t="str">
        <f>IF(ISNUMBER(FIND(dsreq1,'III_Plan comp 438.206 All plans'!G$8)),"",'III_Plan comp 438.206 All plans'!G$8&amp;dsreq1)</f>
        <v xml:space="preserve">Does not maintain and monitor a sufficient network of appropriate providers;
</v>
      </c>
      <c r="AH3" s="64" t="str">
        <f>IF(ISNUMBER(FIND(dsreq1,'III_Plan comp 438.206 All plans'!H$8)),"",'III_Plan comp 438.206 All plans'!H$8&amp;dsreq1)</f>
        <v xml:space="preserve">Does not maintain and monitor a sufficient network of appropriate providers;
</v>
      </c>
      <c r="AI3" s="64" t="str">
        <f>IF(ISNUMBER(FIND(dsreq1,'III_Plan comp 438.206 All plans'!I$8)),"",'III_Plan comp 438.206 All plans'!I$8&amp;dsreq1)</f>
        <v xml:space="preserve">Does not maintain and monitor a sufficient network of appropriate providers;
</v>
      </c>
      <c r="AJ3" s="64" t="str">
        <f>IF(ISNUMBER(FIND(dsreq1,'III_Plan comp 438.206 All plans'!J$8)),"",'III_Plan comp 438.206 All plans'!J$8&amp;dsreq1)</f>
        <v xml:space="preserve">Does not maintain and monitor a sufficient network of appropriate providers;
</v>
      </c>
      <c r="AK3" s="64" t="str">
        <f>IF(ISNUMBER(FIND(dsreq1,'III_Plan comp 438.206 All plans'!K$8)),"",'III_Plan comp 438.206 All plans'!K$8&amp;dsreq1)</f>
        <v xml:space="preserve">Does not maintain and monitor a sufficient network of appropriate providers;
</v>
      </c>
      <c r="AL3" s="64" t="str">
        <f>IF(ISNUMBER(FIND(dsreq1,'III_Plan comp 438.206 All plans'!L$8)),"",'III_Plan comp 438.206 All plans'!L$8&amp;dsreq1)</f>
        <v xml:space="preserve">Does not maintain and monitor a sufficient network of appropriate providers;
</v>
      </c>
      <c r="AM3" s="64" t="str">
        <f>IF(ISNUMBER(FIND(dsreq1,'III_Plan comp 438.206 All plans'!M$8)),"",'III_Plan comp 438.206 All plans'!M$8&amp;dsreq1)</f>
        <v xml:space="preserve">Does not maintain and monitor a sufficient network of appropriate providers;
</v>
      </c>
      <c r="AN3" s="64" t="str">
        <f>IF(ISNUMBER(FIND(dsreq1,'III_Plan comp 438.206 All plans'!N$8)),"",'III_Plan comp 438.206 All plans'!N$8&amp;dsreq1)</f>
        <v xml:space="preserve">Does not maintain and monitor a sufficient network of appropriate providers;
</v>
      </c>
      <c r="AO3" s="3" t="s">
        <v>523</v>
      </c>
      <c r="AP3" s="80"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4"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4"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4"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4"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4"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4"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4"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4"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4"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530</v>
      </c>
      <c r="BA3" s="80" t="str">
        <f>IF(ISNUMBER(FIND(otherreq1,'III_Plan comp 438.206 All plans'!E$10)),"",'III_Plan comp 438.206 All plans'!E$10&amp;otherreq1)</f>
        <v xml:space="preserve">Does not take into account access and cultural considerations;
</v>
      </c>
      <c r="BB3" s="64" t="str">
        <f>IF(ISNUMBER(FIND(otherreq1,'III_Plan comp 438.206 All plans'!F$10)),"",'III_Plan comp 438.206 All plans'!F$10&amp;otherreq1)</f>
        <v xml:space="preserve">Does not take into account access and cultural considerations;
</v>
      </c>
      <c r="BC3" s="64" t="str">
        <f>IF(ISNUMBER(FIND(otherreq1,'III_Plan comp 438.206 All plans'!G$10)),"",'III_Plan comp 438.206 All plans'!G$10&amp;otherreq1)</f>
        <v xml:space="preserve">Does not take into account access and cultural considerations;
</v>
      </c>
      <c r="BD3" s="64" t="str">
        <f>IF(ISNUMBER(FIND(otherreq1,'III_Plan comp 438.206 All plans'!H$10)),"",'III_Plan comp 438.206 All plans'!H$10&amp;otherreq1)</f>
        <v xml:space="preserve">Does not take into account access and cultural considerations;
</v>
      </c>
      <c r="BE3" s="64" t="str">
        <f>IF(ISNUMBER(FIND(otherreq1,'III_Plan comp 438.206 All plans'!I$10)),"",'III_Plan comp 438.206 All plans'!I$10&amp;otherreq1)</f>
        <v xml:space="preserve">Does not take into account access and cultural considerations;
</v>
      </c>
      <c r="BF3" s="64" t="str">
        <f>IF(ISNUMBER(FIND(otherreq1,'III_Plan comp 438.206 All plans'!J$10)),"",'III_Plan comp 438.206 All plans'!J$10&amp;otherreq1)</f>
        <v xml:space="preserve">Does not take into account access and cultural considerations;
</v>
      </c>
      <c r="BG3" s="64" t="str">
        <f>IF(ISNUMBER(FIND(otherreq1,'III_Plan comp 438.206 All plans'!K$10)),"",'III_Plan comp 438.206 All plans'!K$10&amp;otherreq1)</f>
        <v xml:space="preserve">Does not take into account access and cultural considerations;
</v>
      </c>
      <c r="BH3" s="64" t="str">
        <f>IF(ISNUMBER(FIND(otherreq1,'III_Plan comp 438.206 All plans'!L$10)),"",'III_Plan comp 438.206 All plans'!L$10&amp;otherreq1)</f>
        <v xml:space="preserve">Does not take into account access and cultural considerations;
</v>
      </c>
      <c r="BI3" s="64" t="str">
        <f>IF(ISNUMBER(FIND(otherreq1,'III_Plan comp 438.206 All plans'!M$10)),"",'III_Plan comp 438.206 All plans'!M$10&amp;otherreq1)</f>
        <v xml:space="preserve">Does not take into account access and cultural considerations;
</v>
      </c>
      <c r="BJ3" s="64" t="str">
        <f>IF(ISNUMBER(FIND(otherreq1,'III_Plan comp 438.206 All plans'!N$10)),"",'III_Plan comp 438.206 All plans'!N$10&amp;otherreq1)</f>
        <v xml:space="preserve">Does not take into account access and cultural considerations;
</v>
      </c>
      <c r="BK3" s="250" t="str">
        <f>IF('I_State and program information'!$E$50="Yes","Geomapping"&amp;"; "&amp;CHAR(10)&amp;CHAR(10),"")</f>
        <v xml:space="preserve">Geomapping; 
</v>
      </c>
      <c r="BL3" s="251" t="str">
        <f>IF(ISNUMBER(FIND(analysismethod1,'II_Program-level standards'!E$13)),"",'II_Program-level standards'!E$13&amp;analysismethod1)</f>
        <v/>
      </c>
      <c r="BM3" s="251" t="str">
        <f>IF(ISNUMBER(FIND(analysismethod1,'II_Program-level standards'!F$13)),"",'II_Program-level standards'!F$13&amp;analysismethod1)</f>
        <v xml:space="preserve">Review of Grievances Related to Access; 
Geomapping; 
</v>
      </c>
      <c r="BN3" s="251" t="str">
        <f>IF(ISNUMBER(FIND(analysismethod1,'II_Program-level standards'!G$13)),"",'II_Program-level standards'!G$13&amp;analysismethod1)</f>
        <v xml:space="preserve">Review of Grievances Related to Access; 
Geomapping; 
</v>
      </c>
      <c r="BO3" s="251" t="str">
        <f>IF(ISNUMBER(FIND(analysismethod1,'II_Program-level standards'!H$13)),"",'II_Program-level standards'!H$13&amp;analysismethod1)</f>
        <v xml:space="preserve">Geomapping; 
</v>
      </c>
      <c r="BP3" s="251" t="str">
        <f>IF(ISNUMBER(FIND(analysismethod1,'II_Program-level standards'!I$13)),"",'II_Program-level standards'!I$13&amp;analysismethod1)</f>
        <v xml:space="preserve">Geomapping; 
</v>
      </c>
      <c r="BQ3" s="251" t="str">
        <f>IF(ISNUMBER(FIND(analysismethod1,'II_Program-level standards'!J$13)),"",'II_Program-level standards'!J$13&amp;analysismethod1)</f>
        <v xml:space="preserve">Geomapping; 
</v>
      </c>
      <c r="BR3" s="251" t="str">
        <f>IF(ISNUMBER(FIND(analysismethod1,'II_Program-level standards'!K$13)),"",'II_Program-level standards'!K$13&amp;analysismethod1)</f>
        <v xml:space="preserve">Geomapping; 
</v>
      </c>
      <c r="BS3" s="251" t="str">
        <f>IF(ISNUMBER(FIND(analysismethod1,'II_Program-level standards'!L$13)),"",'II_Program-level standards'!L$13&amp;analysismethod1)</f>
        <v xml:space="preserve">Geomapping; 
</v>
      </c>
      <c r="BT3" s="251" t="str">
        <f>IF(ISNUMBER(FIND(analysismethod1,'II_Program-level standards'!M$13)),"",'II_Program-level standards'!M$13&amp;analysismethod1)</f>
        <v xml:space="preserve">Geomapping; 
</v>
      </c>
      <c r="BU3" s="251" t="str">
        <f>IF(ISNUMBER(FIND(analysismethod1,'II_Program-level standards'!N$13)),"",'II_Program-level standards'!N$13&amp;analysismethod1)</f>
        <v xml:space="preserve">Geomapping; 
</v>
      </c>
      <c r="BV3" s="251" t="str">
        <f>IF(ISNUMBER(FIND(analysismethod1,'II_Program-level standards'!O$13)),"",'II_Program-level standards'!O$13&amp;analysismethod1)</f>
        <v xml:space="preserve">Geomapping; 
</v>
      </c>
      <c r="BW3" s="251" t="str">
        <f>IF(ISNUMBER(FIND(analysismethod1,'II_Program-level standards'!P$13)),"",'II_Program-level standards'!P$13&amp;analysismethod1)</f>
        <v xml:space="preserve">Geomapping; 
</v>
      </c>
      <c r="BX3" s="251" t="str">
        <f>IF(ISNUMBER(FIND(analysismethod1,'II_Program-level standards'!Q$13)),"",'II_Program-level standards'!Q$13&amp;analysismethod1)</f>
        <v xml:space="preserve">Geomapping; 
</v>
      </c>
      <c r="BY3" s="251" t="str">
        <f>IF(ISNUMBER(FIND(analysismethod1,'II_Program-level standards'!R$13)),"",'II_Program-level standards'!R$13&amp;analysismethod1)</f>
        <v xml:space="preserve">Geomapping; 
</v>
      </c>
      <c r="BZ3" s="251" t="str">
        <f>IF(ISNUMBER(FIND(analysismethod1,'II_Program-level standards'!S$13)),"",'II_Program-level standards'!S$13&amp;analysismethod1)</f>
        <v xml:space="preserve">Geomapping; 
</v>
      </c>
      <c r="CA3" s="251" t="str">
        <f>IF(ISNUMBER(FIND(analysismethod1,'II_Program-level standards'!T$13)),"",'II_Program-level standards'!T$13&amp;analysismethod1)</f>
        <v xml:space="preserve">Geomapping; 
</v>
      </c>
      <c r="CB3" s="251" t="str">
        <f>IF(ISNUMBER(FIND(analysismethod1,'II_Program-level standards'!U$13)),"",'II_Program-level standards'!U$13&amp;analysismethod1)</f>
        <v xml:space="preserve">Geomapping; 
</v>
      </c>
      <c r="CC3" s="251" t="str">
        <f>IF(ISNUMBER(FIND(analysismethod1,'II_Program-level standards'!V$13)),"",'II_Program-level standards'!V$13&amp;analysismethod1)</f>
        <v xml:space="preserve">Geomapping; 
</v>
      </c>
      <c r="CD3" s="251" t="str">
        <f>IF(ISNUMBER(FIND(analysismethod1,'II_Program-level standards'!W$13)),"",'II_Program-level standards'!W$13&amp;analysismethod1)</f>
        <v xml:space="preserve">Geomapping; 
</v>
      </c>
      <c r="CE3" s="251" t="str">
        <f>IF(ISNUMBER(FIND(analysismethod1,'II_Program-level standards'!X$13)),"",'II_Program-level standards'!X$13&amp;analysismethod1)</f>
        <v xml:space="preserve">Geomapping; 
</v>
      </c>
      <c r="CF3" s="251" t="str">
        <f>IF(ISNUMBER(FIND(analysismethod1,'II_Program-level standards'!Y$13)),"",'II_Program-level standards'!Y$13&amp;analysismethod1)</f>
        <v xml:space="preserve">Geomapping; 
</v>
      </c>
      <c r="CG3" s="251" t="str">
        <f>IF(ISNUMBER(FIND(analysismethod1,'II_Program-level standards'!Z$13)),"",'II_Program-level standards'!Z$13&amp;analysismethod1)</f>
        <v xml:space="preserve">Geomapping; 
</v>
      </c>
      <c r="CH3" s="251" t="str">
        <f>IF(ISNUMBER(FIND(analysismethod1,'II_Program-level standards'!AA$13)),"",'II_Program-level standards'!AA$13&amp;analysismethod1)</f>
        <v xml:space="preserve">Geomapping; 
</v>
      </c>
      <c r="CI3" s="251" t="str">
        <f>IF(ISNUMBER(FIND(analysismethod1,'II_Program-level standards'!AB$13)),"",'II_Program-level standards'!AB$13&amp;analysismethod1)</f>
        <v xml:space="preserve">Geomapping; 
</v>
      </c>
      <c r="CJ3" s="251" t="str">
        <f>IF(ISNUMBER(FIND(analysismethod1,'II_Program-level standards'!AC$13)),"",'II_Program-level standards'!AC$13&amp;analysismethod1)</f>
        <v xml:space="preserve">Geomapping; 
</v>
      </c>
      <c r="CK3" s="251" t="str">
        <f>IF(ISNUMBER(FIND(analysismethod1,'II_Program-level standards'!AD$13)),"",'II_Program-level standards'!AD$13&amp;analysismethod1)</f>
        <v xml:space="preserve">Geomapping; 
</v>
      </c>
      <c r="CL3" s="251" t="str">
        <f>IF(ISNUMBER(FIND(analysismethod1,'II_Program-level standards'!AE$13)),"",'II_Program-level standards'!AE$13&amp;analysismethod1)</f>
        <v xml:space="preserve">Geomapping; 
</v>
      </c>
      <c r="CM3" s="251" t="str">
        <f>IF(ISNUMBER(FIND(analysismethod1,'II_Program-level standards'!AF$13)),"",'II_Program-level standards'!AF$13&amp;analysismethod1)</f>
        <v xml:space="preserve">Geomapping; 
</v>
      </c>
      <c r="CN3" s="251" t="str">
        <f>IF(ISNUMBER(FIND(analysismethod1,'II_Program-level standards'!AG$13)),"",'II_Program-level standards'!AG$13&amp;analysismethod1)</f>
        <v xml:space="preserve">Geomapping; 
</v>
      </c>
      <c r="CO3" s="251" t="str">
        <f>IF(ISNUMBER(FIND(analysismethod1,'II_Program-level standards'!AH$13)),"",'II_Program-level standards'!AH$13&amp;analysismethod1)</f>
        <v xml:space="preserve">Geomapping; 
</v>
      </c>
      <c r="CP3" s="251" t="str">
        <f>IF(ISNUMBER(FIND(analysismethod1,'II_Program-level standards'!AI$13)),"",'II_Program-level standards'!AI$13&amp;analysismethod1)</f>
        <v xml:space="preserve">Geomapping; 
</v>
      </c>
      <c r="CQ3" s="251" t="str">
        <f>IF(ISNUMBER(FIND(analysismethod1,'II_Program-level standards'!AJ$13)),"",'II_Program-level standards'!AJ$13&amp;analysismethod1)</f>
        <v xml:space="preserve">Geomapping; 
</v>
      </c>
      <c r="CR3" s="251" t="str">
        <f>IF(ISNUMBER(FIND(analysismethod1,'II_Program-level standards'!AK$13)),"",'II_Program-level standards'!AK$13&amp;analysismethod1)</f>
        <v xml:space="preserve">Geomapping; 
</v>
      </c>
      <c r="CS3" s="251" t="str">
        <f>IF(ISNUMBER(FIND(analysismethod1,'II_Program-level standards'!AL$13)),"",'II_Program-level standards'!AL$13&amp;analysismethod1)</f>
        <v xml:space="preserve">Geomapping; 
</v>
      </c>
      <c r="CT3" s="251" t="str">
        <f>IF(ISNUMBER(FIND(analysismethod1,'II_Program-level standards'!AM$13)),"",'II_Program-level standards'!AM$13&amp;analysismethod1)</f>
        <v xml:space="preserve">Geomapping; 
</v>
      </c>
      <c r="CU3" s="251" t="str">
        <f>IF(ISNUMBER(FIND(analysismethod1,'II_Program-level standards'!AN$13)),"",'II_Program-level standards'!AN$13&amp;analysismethod1)</f>
        <v xml:space="preserve">Geomapping; 
</v>
      </c>
      <c r="CV3" s="251" t="str">
        <f>IF(ISNUMBER(FIND(analysismethod1,'II_Program-level standards'!AO$13)),"",'II_Program-level standards'!AO$13&amp;analysismethod1)</f>
        <v xml:space="preserve">Geomapping; 
</v>
      </c>
      <c r="CW3" s="251" t="str">
        <f>IF(ISNUMBER(FIND(analysismethod1,'II_Program-level standards'!AP$13)),"",'II_Program-level standards'!AP$13&amp;analysismethod1)</f>
        <v xml:space="preserve">Geomapping; 
</v>
      </c>
      <c r="CX3" s="251" t="str">
        <f>IF(ISNUMBER(FIND(analysismethod1,'II_Program-level standards'!AQ$13)),"",'II_Program-level standards'!AQ$13&amp;analysismethod1)</f>
        <v xml:space="preserve">Geomapping; 
</v>
      </c>
      <c r="CY3" s="251" t="str">
        <f>IF(ISNUMBER(FIND(analysismethod1,'II_Program-level standards'!AR$13)),"",'II_Program-level standards'!AR$13&amp;analysismethod1)</f>
        <v xml:space="preserve">Geomapping; 
</v>
      </c>
      <c r="CZ3" s="251" t="str">
        <f>IF(ISNUMBER(FIND(analysismethod1,'II_Program-level standards'!AS$13)),"",'II_Program-level standards'!AS$13&amp;analysismethod1)</f>
        <v xml:space="preserve">Geomapping; 
</v>
      </c>
      <c r="DA3" s="251" t="str">
        <f>IF(ISNUMBER(FIND(analysismethod1,'II_Program-level standards'!AT$13)),"",'II_Program-level standards'!AT$13&amp;analysismethod1)</f>
        <v xml:space="preserve">Geomapping; 
</v>
      </c>
      <c r="DB3" s="251" t="str">
        <f>IF(ISNUMBER(FIND(analysismethod1,'II_Program-level standards'!AU$13)),"",'II_Program-level standards'!AU$13&amp;analysismethod1)</f>
        <v xml:space="preserve">Geomapping; 
</v>
      </c>
      <c r="DC3" s="251" t="str">
        <f>IF(ISNUMBER(FIND(analysismethod1,'II_Program-level standards'!AV$13)),"",'II_Program-level standards'!AV$13&amp;analysismethod1)</f>
        <v xml:space="preserve">Geomapping; 
</v>
      </c>
      <c r="DD3" s="251" t="str">
        <f>IF(ISNUMBER(FIND(analysismethod1,'II_Program-level standards'!AW$13)),"",'II_Program-level standards'!AW$13&amp;analysismethod1)</f>
        <v xml:space="preserve">Geomapping; 
</v>
      </c>
      <c r="DE3" s="251" t="str">
        <f>IF(ISNUMBER(FIND(analysismethod1,'II_Program-level standards'!AX$13)),"",'II_Program-level standards'!AX$13&amp;analysismethod1)</f>
        <v xml:space="preserve">Geomapping; 
</v>
      </c>
      <c r="DF3" s="251" t="str">
        <f>IF(ISNUMBER(FIND(analysismethod1,'II_Program-level standards'!AY$13)),"",'II_Program-level standards'!AY$13&amp;analysismethod1)</f>
        <v xml:space="preserve">Geomapping; 
</v>
      </c>
      <c r="DG3" s="251" t="str">
        <f>IF(ISNUMBER(FIND(analysismethod1,'II_Program-level standards'!AZ$13)),"",'II_Program-level standards'!AZ$13&amp;analysismethod1)</f>
        <v xml:space="preserve">Geomapping; 
</v>
      </c>
      <c r="DH3" s="251" t="str">
        <f>IF(ISNUMBER(FIND(analysismethod1,'II_Program-level standards'!BA$13)),"",'II_Program-level standards'!BA$13&amp;analysismethod1)</f>
        <v xml:space="preserve">Geomapping; 
</v>
      </c>
      <c r="DI3" s="251" t="str">
        <f>IF(ISNUMBER(FIND(analysismethod1,'II_Program-level standards'!BB$13)),"",'II_Program-level standards'!BB$13&amp;analysismethod1)</f>
        <v xml:space="preserve">Geomapping; 
</v>
      </c>
      <c r="DJ3" s="251" t="str">
        <f>IF(ISNUMBER(FIND(analysismethod1,'II_Program-level standards'!BC$13)),"",'II_Program-level standards'!BC$13&amp;analysismethod1)</f>
        <v xml:space="preserve">Geomapping; 
</v>
      </c>
      <c r="DK3" s="251" t="str">
        <f>IF(ISNUMBER(FIND(analysismethod1,'II_Program-level standards'!BD$13)),"",'II_Program-level standards'!BD$13&amp;analysismethod1)</f>
        <v xml:space="preserve">Geomapping; 
</v>
      </c>
      <c r="DL3" s="251" t="str">
        <f>IF(ISNUMBER(FIND(analysismethod1,'II_Program-level standards'!BE$13)),"",'II_Program-level standards'!BE$13&amp;analysismethod1)</f>
        <v xml:space="preserve">Geomapping; 
</v>
      </c>
      <c r="DM3" s="251" t="str">
        <f>IF(ISNUMBER(FIND(analysismethod1,'II_Program-level standards'!BF$13)),"",'II_Program-level standards'!BF$13&amp;analysismethod1)</f>
        <v xml:space="preserve">Geomapping; 
</v>
      </c>
      <c r="DN3" s="251" t="str">
        <f>IF(ISNUMBER(FIND(analysismethod1,'II_Program-level standards'!BG$13)),"",'II_Program-level standards'!BG$13&amp;analysismethod1)</f>
        <v xml:space="preserve">Geomapping; 
</v>
      </c>
      <c r="DO3" s="251" t="str">
        <f>IF(ISNUMBER(FIND(analysismethod1,'II_Program-level standards'!BH$13)),"",'II_Program-level standards'!BH$13&amp;analysismethod1)</f>
        <v xml:space="preserve">Geomapping; 
</v>
      </c>
      <c r="DP3" s="251" t="str">
        <f>IF(ISNUMBER(FIND(analysismethod1,'II_Program-level standards'!BI$13)),"",'II_Program-level standards'!BI$13&amp;analysismethod1)</f>
        <v xml:space="preserve">Geomapping; 
</v>
      </c>
      <c r="DQ3" s="251" t="str">
        <f>IF(ISNUMBER(FIND(analysismethod1,'II_Program-level standards'!BJ$13)),"",'II_Program-level standards'!BJ$13&amp;analysismethod1)</f>
        <v xml:space="preserve">Geomapping; 
</v>
      </c>
      <c r="DR3" s="251" t="str">
        <f>IF(ISNUMBER(FIND(analysismethod1,'II_Program-level standards'!BK$13)),"",'II_Program-level standards'!BK$13&amp;analysismethod1)</f>
        <v xml:space="preserve">Geomapping; 
</v>
      </c>
      <c r="DS3" s="251" t="str">
        <f>IF(ISNUMBER(FIND(analysismethod1,'II_Program-level standards'!BL$13)),"",'II_Program-level standards'!BL$13&amp;analysismethod1)</f>
        <v xml:space="preserve">Geomapping; 
</v>
      </c>
      <c r="DT3" s="251" t="str">
        <f>IF(ISNUMBER(FIND(analysismethod1,'II_Program-level standards'!BM$13)),"",'II_Program-level standards'!BM$13&amp;analysismethod1)</f>
        <v xml:space="preserve">Geomapping; 
</v>
      </c>
      <c r="DU3" s="251" t="str">
        <f>IF(ISNUMBER(FIND(analysismethod1,'II_Program-level standards'!BN$13)),"",'II_Program-level standards'!BN$13&amp;analysismethod1)</f>
        <v xml:space="preserve">Geomapping; 
</v>
      </c>
      <c r="DV3" s="251" t="str">
        <f>IF(ISNUMBER(FIND(analysismethod1,'II_Program-level standards'!BO$13)),"",'II_Program-level standards'!BO$13&amp;analysismethod1)</f>
        <v xml:space="preserve">Geomapping; 
</v>
      </c>
      <c r="DW3" s="251" t="str">
        <f>IF(ISNUMBER(FIND(analysismethod1,'II_Program-level standards'!BP$13)),"",'II_Program-level standards'!BP$13&amp;analysismethod1)</f>
        <v xml:space="preserve">Geomapping; 
</v>
      </c>
      <c r="DX3" s="251" t="str">
        <f>IF(ISNUMBER(FIND(analysismethod1,'II_Program-level standards'!BQ$13)),"",'II_Program-level standards'!BQ$13&amp;analysismethod1)</f>
        <v xml:space="preserve">Geomapping; 
</v>
      </c>
      <c r="DY3" s="251" t="str">
        <f>IF(ISNUMBER(FIND(analysismethod1,'II_Program-level standards'!BR$13)),"",'II_Program-level standards'!BR$13&amp;analysismethod1)</f>
        <v xml:space="preserve">Geomapping; 
</v>
      </c>
      <c r="DZ3" s="251" t="str">
        <f>IF(ISNUMBER(FIND(analysismethod1,'II_Program-level standards'!BS$13)),"",'II_Program-level standards'!BS$13&amp;analysismethod1)</f>
        <v xml:space="preserve">Geomapping; 
</v>
      </c>
      <c r="EA3" s="251" t="str">
        <f>IF(ISNUMBER(FIND(analysismethod1,'II_Program-level standards'!BT$13)),"",'II_Program-level standards'!BT$13&amp;analysismethod1)</f>
        <v xml:space="preserve">Geomapping; 
</v>
      </c>
      <c r="EB3" s="251" t="str">
        <f>IF(ISNUMBER(FIND(analysismethod1,'II_Program-level standards'!BU$13)),"",'II_Program-level standards'!BU$13&amp;analysismethod1)</f>
        <v xml:space="preserve">Geomapping; 
</v>
      </c>
      <c r="EC3" s="251" t="str">
        <f>IF(ISNUMBER(FIND(analysismethod1,'II_Program-level standards'!BV$13)),"",'II_Program-level standards'!BV$13&amp;analysismethod1)</f>
        <v xml:space="preserve">Geomapping; 
</v>
      </c>
      <c r="ED3" s="251" t="str">
        <f>IF(ISNUMBER(FIND(analysismethod1,'II_Program-level standards'!BW$13)),"",'II_Program-level standards'!BW$13&amp;analysismethod1)</f>
        <v xml:space="preserve">Geomapping; 
</v>
      </c>
      <c r="EE3" s="251" t="str">
        <f>IF(ISNUMBER(FIND(analysismethod1,'II_Program-level standards'!BX$13)),"",'II_Program-level standards'!BX$13&amp;analysismethod1)</f>
        <v xml:space="preserve">Geomapping; 
</v>
      </c>
      <c r="EF3" s="251" t="str">
        <f>IF(ISNUMBER(FIND(analysismethod1,'II_Program-level standards'!BY$13)),"",'II_Program-level standards'!BY$13&amp;analysismethod1)</f>
        <v xml:space="preserve">Geomapping; 
</v>
      </c>
      <c r="EG3" s="251" t="str">
        <f>IF(ISNUMBER(FIND(analysismethod1,'II_Program-level standards'!BZ$13)),"",'II_Program-level standards'!BZ$13&amp;analysismethod1)</f>
        <v xml:space="preserve">Geomapping; 
</v>
      </c>
      <c r="EH3" s="251" t="str">
        <f>IF(ISNUMBER(FIND(analysismethod1,'II_Program-level standards'!CA$13)),"",'II_Program-level standards'!CA$13&amp;analysismethod1)</f>
        <v xml:space="preserve">Geomapping; 
</v>
      </c>
      <c r="EI3" s="251" t="str">
        <f>IF(ISNUMBER(FIND(analysismethod1,'II_Program-level standards'!CB$13)),"",'II_Program-level standards'!CB$13&amp;analysismethod1)</f>
        <v xml:space="preserve">Geomapping; 
</v>
      </c>
      <c r="EJ3" s="251" t="str">
        <f>IF(ISNUMBER(FIND(analysismethod1,'II_Program-level standards'!CC$13)),"",'II_Program-level standards'!CC$13&amp;analysismethod1)</f>
        <v xml:space="preserve">Geomapping; 
</v>
      </c>
      <c r="EK3" s="251" t="str">
        <f>IF(ISNUMBER(FIND(analysismethod1,'II_Program-level standards'!CD$13)),"",'II_Program-level standards'!CD$13&amp;analysismethod1)</f>
        <v xml:space="preserve">Geomapping; 
</v>
      </c>
      <c r="EL3" s="251" t="str">
        <f>IF(ISNUMBER(FIND(analysismethod1,'II_Program-level standards'!CE$13)),"",'II_Program-level standards'!CE$13&amp;analysismethod1)</f>
        <v xml:space="preserve">Geomapping; 
</v>
      </c>
      <c r="EM3" s="251" t="str">
        <f>IF(ISNUMBER(FIND(analysismethod1,'II_Program-level standards'!CF$13)),"",'II_Program-level standards'!CF$13&amp;analysismethod1)</f>
        <v xml:space="preserve">Geomapping; 
</v>
      </c>
      <c r="EN3" s="251" t="str">
        <f>IF(ISNUMBER(FIND(analysismethod1,'II_Program-level standards'!CG$13)),"",'II_Program-level standards'!CG$13&amp;analysismethod1)</f>
        <v xml:space="preserve">Geomapping; 
</v>
      </c>
      <c r="EO3" s="251" t="str">
        <f>IF(ISNUMBER(FIND(analysismethod1,'II_Program-level standards'!CH$13)),"",'II_Program-level standards'!CH$13&amp;analysismethod1)</f>
        <v xml:space="preserve">Geomapping; 
</v>
      </c>
      <c r="EP3" s="251" t="str">
        <f>IF(ISNUMBER(FIND(analysismethod1,'II_Program-level standards'!CI$13)),"",'II_Program-level standards'!CI$13&amp;analysismethod1)</f>
        <v xml:space="preserve">Geomapping; 
</v>
      </c>
      <c r="EQ3" s="251" t="str">
        <f>IF(ISNUMBER(FIND(analysismethod1,'II_Program-level standards'!CJ$13)),"",'II_Program-level standards'!CJ$13&amp;analysismethod1)</f>
        <v xml:space="preserve">Geomapping; 
</v>
      </c>
      <c r="ER3" s="251" t="str">
        <f>IF(ISNUMBER(FIND(analysismethod1,'II_Program-level standards'!CK$13)),"",'II_Program-level standards'!CK$13&amp;analysismethod1)</f>
        <v xml:space="preserve">Geomapping; 
</v>
      </c>
      <c r="ES3" s="251" t="str">
        <f>IF(ISNUMBER(FIND(analysismethod1,'II_Program-level standards'!CL$13)),"",'II_Program-level standards'!CL$13&amp;analysismethod1)</f>
        <v xml:space="preserve">Geomapping; 
</v>
      </c>
      <c r="ET3" s="251" t="str">
        <f>IF(ISNUMBER(FIND(analysismethod1,'II_Program-level standards'!CM$13)),"",'II_Program-level standards'!CM$13&amp;analysismethod1)</f>
        <v xml:space="preserve">Geomapping; 
</v>
      </c>
      <c r="EU3" s="251" t="str">
        <f>IF(ISNUMBER(FIND(analysismethod1,'II_Program-level standards'!CN$13)),"",'II_Program-level standards'!CN$13&amp;analysismethod1)</f>
        <v xml:space="preserve">Geomapping; 
</v>
      </c>
      <c r="EV3" s="251" t="str">
        <f>IF(ISNUMBER(FIND(analysismethod1,'II_Program-level standards'!CO$13)),"",'II_Program-level standards'!CO$13&amp;analysismethod1)</f>
        <v xml:space="preserve">Geomapping; 
</v>
      </c>
      <c r="EW3" s="251" t="str">
        <f>IF(ISNUMBER(FIND(analysismethod1,'II_Program-level standards'!CP$13)),"",'II_Program-level standards'!CP$13&amp;analysismethod1)</f>
        <v xml:space="preserve">Geomapping; 
</v>
      </c>
      <c r="EX3" s="251" t="str">
        <f>IF(ISNUMBER(FIND(analysismethod1,'II_Program-level standards'!CQ$13)),"",'II_Program-level standards'!CQ$13&amp;analysismethod1)</f>
        <v xml:space="preserve">Geomapping; 
</v>
      </c>
      <c r="EY3" s="251" t="str">
        <f>IF(ISNUMBER(FIND(analysismethod1,'II_Program-level standards'!CR$13)),"",'II_Program-level standards'!CR$13&amp;analysismethod1)</f>
        <v xml:space="preserve">Geomapping; 
</v>
      </c>
      <c r="EZ3" s="251" t="str">
        <f>IF(ISNUMBER(FIND(analysismethod1,'II_Program-level standards'!CS$13)),"",'II_Program-level standards'!CS$13&amp;analysismethod1)</f>
        <v xml:space="preserve">Geomapping; 
</v>
      </c>
      <c r="FA3" s="251" t="str">
        <f>IF(ISNUMBER(FIND(analysismethod1,'II_Program-level standards'!CT$13)),"",'II_Program-level standards'!CT$13&amp;analysismethod1)</f>
        <v xml:space="preserve">Geomapping; 
</v>
      </c>
      <c r="FB3" s="251" t="str">
        <f>IF(ISNUMBER(FIND(analysismethod1,'II_Program-level standards'!CU$13)),"",'II_Program-level standards'!CU$13&amp;analysismethod1)</f>
        <v xml:space="preserve">Geomapping; 
</v>
      </c>
      <c r="FC3" s="251" t="str">
        <f>IF(ISNUMBER(FIND(analysismethod1,'II_Program-level standards'!CV$13)),"",'II_Program-level standards'!CV$13&amp;analysismethod1)</f>
        <v xml:space="preserve">Geomapping; 
</v>
      </c>
      <c r="FD3" s="251" t="str">
        <f>IF(ISNUMBER(FIND(analysismethod1,'II_Program-level standards'!CW$13)),"",'II_Program-level standards'!CW$13&amp;analysismethod1)</f>
        <v xml:space="preserve">Geomapping; 
</v>
      </c>
      <c r="FE3" s="251" t="str">
        <f>IF(ISNUMBER(FIND(analysismethod1,'II_Program-level standards'!CX$13)),"",'II_Program-level standards'!CX$13&amp;analysismethod1)</f>
        <v xml:space="preserve">Geomapping; 
</v>
      </c>
      <c r="FF3" s="251" t="str">
        <f>IF(ISNUMBER(FIND(analysismethod1,'II_Program-level standards'!CY$13)),"",'II_Program-level standards'!CY$13&amp;analysismethod1)</f>
        <v xml:space="preserve">Geomapping; 
</v>
      </c>
      <c r="FG3" s="252" t="str">
        <f>IF(ISNUMBER(FIND(analysismethod1,'II_Program-level standards'!CZ$13)),"",'II_Program-level standards'!CZ$13&amp;analysismethod1)</f>
        <v xml:space="preserve">Geomapping; 
</v>
      </c>
    </row>
    <row r="4" spans="1:212" ht="128.25" x14ac:dyDescent="0.2">
      <c r="A4" s="3" t="s">
        <v>131</v>
      </c>
      <c r="B4" s="11" t="s">
        <v>9</v>
      </c>
      <c r="C4" s="17" t="s">
        <v>115</v>
      </c>
      <c r="D4" s="17" t="s">
        <v>173</v>
      </c>
      <c r="E4" s="14" t="s">
        <v>287</v>
      </c>
      <c r="F4" s="64" t="str">
        <f>IF(ISNUMBER(FIND(benefits,'I_State and program information'!E20)),"",'I_State and program information'!E20&amp;benefits)</f>
        <v xml:space="preserve">Benefits; </v>
      </c>
      <c r="G4" s="12" t="s">
        <v>111</v>
      </c>
      <c r="H4" s="3" t="s">
        <v>143</v>
      </c>
      <c r="I4" s="3" t="s">
        <v>88</v>
      </c>
      <c r="J4" s="33" t="str">
        <f>IF('I_State and program information'!E26="","",'I_State and program information'!E26&amp;"; ")</f>
        <v/>
      </c>
      <c r="K4" s="42" t="str">
        <f>IF(ISNUMBER(FIND(plan2,'I_State and program information'!$E$52)),"",'I_State and program information'!$E$52&amp;plan2)</f>
        <v/>
      </c>
      <c r="L4" s="42" t="str">
        <f>IF(ISNUMBER(FIND(plan2,'I_State and program information'!$E$56)),"",'I_State and program information'!$E$56&amp;plan2)</f>
        <v/>
      </c>
      <c r="M4" s="42" t="str">
        <f>IF(ISNUMBER(FIND(plan2,'I_State and program information'!$E$60)),"",'I_State and program information'!$E$60&amp;plan2)</f>
        <v/>
      </c>
      <c r="N4" s="42" t="str">
        <f>IF(ISNUMBER(FIND(plan2,'I_State and program information'!$E$64)),"",'I_State and program information'!$E$64&amp;plan2)</f>
        <v/>
      </c>
      <c r="O4" s="42" t="str">
        <f>IF(ISNUMBER(FIND(plan2,'I_State and program information'!$E$68)),"",'I_State and program information'!$E$68&amp;plan2)</f>
        <v/>
      </c>
      <c r="P4" s="42" t="str">
        <f>IF(ISNUMBER(FIND(plan2,'I_State and program information'!$E$72)),"",'I_State and program information'!$E$72&amp;plan2)</f>
        <v/>
      </c>
      <c r="Q4" s="42" t="str">
        <f>IF(ISNUMBER(FIND(plan2,'I_State and program information'!$E$76)),"",'I_State and program information'!$E$76&amp;plan2)</f>
        <v/>
      </c>
      <c r="R4" s="42" t="str">
        <f>IF(ISNUMBER(FIND(plan2,'I_State and program information'!$E$82)),"",'I_State and program information'!$E$82&amp;plan2)</f>
        <v/>
      </c>
      <c r="S4" s="42" t="str">
        <f>IF(ISNUMBER(FIND(plan2,'I_State and program information'!$E$88)),"",'I_State and program information'!$E$88&amp;plan2)</f>
        <v/>
      </c>
      <c r="T4" s="42" t="str">
        <f>IF(ISNUMBER(FIND(plan2,'I_State and program information'!$E$94)),"",'I_State and program information'!$E$94&amp;plan2)</f>
        <v/>
      </c>
      <c r="U4" s="3" t="s">
        <v>134</v>
      </c>
      <c r="V4" s="3" t="s">
        <v>82</v>
      </c>
      <c r="W4" s="18" t="s">
        <v>60</v>
      </c>
      <c r="X4" s="3" t="s">
        <v>84</v>
      </c>
      <c r="Y4" s="3" t="s">
        <v>125</v>
      </c>
      <c r="Z4" s="3" t="s">
        <v>566</v>
      </c>
      <c r="AB4" s="3" t="s">
        <v>142</v>
      </c>
      <c r="AC4" s="3" t="s">
        <v>682</v>
      </c>
      <c r="AD4" s="3" t="s">
        <v>516</v>
      </c>
      <c r="AE4" s="80" t="str">
        <f>IF(ISNUMBER(FIND(dsreq2,'III_Plan comp 438.206 All plans'!E$8)),"",'III_Plan comp 438.206 All plans'!E$8&amp;dsreq2)</f>
        <v xml:space="preserve">Does not provide female enrollees with direct access to a women’s health specialist within the provider network;
</v>
      </c>
      <c r="AF4" s="64" t="str">
        <f>IF(ISNUMBER(FIND(dsreq2,'III_Plan comp 438.206 All plans'!F$8)),"",'III_Plan comp 438.206 All plans'!F$8&amp;dsreq2)</f>
        <v xml:space="preserve">Does not provide female enrollees with direct access to a women’s health specialist within the provider network;
</v>
      </c>
      <c r="AG4" s="64" t="str">
        <f>IF(ISNUMBER(FIND(dsreq2,'III_Plan comp 438.206 All plans'!G$8)),"",'III_Plan comp 438.206 All plans'!G$8&amp;dsreq2)</f>
        <v xml:space="preserve">Does not provide female enrollees with direct access to a women’s health specialist within the provider network;
</v>
      </c>
      <c r="AH4" s="64" t="str">
        <f>IF(ISNUMBER(FIND(dsreq2,'III_Plan comp 438.206 All plans'!H$8)),"",'III_Plan comp 438.206 All plans'!H$8&amp;dsreq2)</f>
        <v xml:space="preserve">Does not provide female enrollees with direct access to a women’s health specialist within the provider network;
</v>
      </c>
      <c r="AI4" s="64" t="str">
        <f>IF(ISNUMBER(FIND(dsreq2,'III_Plan comp 438.206 All plans'!I$8)),"",'III_Plan comp 438.206 All plans'!I$8&amp;dsreq2)</f>
        <v xml:space="preserve">Does not provide female enrollees with direct access to a women’s health specialist within the provider network;
</v>
      </c>
      <c r="AJ4" s="64" t="str">
        <f>IF(ISNUMBER(FIND(dsreq2,'III_Plan comp 438.206 All plans'!J$8)),"",'III_Plan comp 438.206 All plans'!J$8&amp;dsreq2)</f>
        <v xml:space="preserve">Does not provide female enrollees with direct access to a women’s health specialist within the provider network;
</v>
      </c>
      <c r="AK4" s="64" t="str">
        <f>IF(ISNUMBER(FIND(dsreq2,'III_Plan comp 438.206 All plans'!K$8)),"",'III_Plan comp 438.206 All plans'!K$8&amp;dsreq2)</f>
        <v xml:space="preserve">Does not provide female enrollees with direct access to a women’s health specialist within the provider network;
</v>
      </c>
      <c r="AL4" s="64" t="str">
        <f>IF(ISNUMBER(FIND(dsreq2,'III_Plan comp 438.206 All plans'!L$8)),"",'III_Plan comp 438.206 All plans'!L$8&amp;dsreq2)</f>
        <v xml:space="preserve">Does not provide female enrollees with direct access to a women’s health specialist within the provider network;
</v>
      </c>
      <c r="AM4" s="64" t="str">
        <f>IF(ISNUMBER(FIND(dsreq2,'III_Plan comp 438.206 All plans'!M$8)),"",'III_Plan comp 438.206 All plans'!M$8&amp;dsreq2)</f>
        <v xml:space="preserve">Does not provide female enrollees with direct access to a women’s health specialist within the provider network;
</v>
      </c>
      <c r="AN4" s="64" t="str">
        <f>IF(ISNUMBER(FIND(dsreq2,'III_Plan comp 438.206 All plans'!N$8)),"",'III_Plan comp 438.206 All plans'!N$8&amp;dsreq2)</f>
        <v xml:space="preserve">Does not provide female enrollees with direct access to a women’s health specialist within the provider network;
</v>
      </c>
      <c r="AO4" s="3" t="s">
        <v>524</v>
      </c>
      <c r="AP4" s="80"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4"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4"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4"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4"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4"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4"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4"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4"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4"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531</v>
      </c>
      <c r="BA4" s="80" t="str">
        <f>IF(ISNUMBER(FIND(otherreq2,'III_Plan comp 438.206 All plans'!E$10)),"",'III_Plan comp 438.206 All plans'!E$10&amp;otherreq2)</f>
        <v xml:space="preserve">Does not ensure that network providers provide physical access, reasonable accommodations, and accessible equipment;
</v>
      </c>
      <c r="BB4" s="64" t="str">
        <f>IF(ISNUMBER(FIND(otherreq2,'III_Plan comp 438.206 All plans'!F$10)),"",'III_Plan comp 438.206 All plans'!F$10&amp;otherreq2)</f>
        <v xml:space="preserve">Does not ensure that network providers provide physical access, reasonable accommodations, and accessible equipment;
</v>
      </c>
      <c r="BC4" s="64" t="str">
        <f>IF(ISNUMBER(FIND(otherreq2,'III_Plan comp 438.206 All plans'!G$10)),"",'III_Plan comp 438.206 All plans'!G$10&amp;otherreq2)</f>
        <v xml:space="preserve">Does not ensure that network providers provide physical access, reasonable accommodations, and accessible equipment;
</v>
      </c>
      <c r="BD4" s="64" t="str">
        <f>IF(ISNUMBER(FIND(otherreq2,'III_Plan comp 438.206 All plans'!H$10)),"",'III_Plan comp 438.206 All plans'!H$10&amp;otherreq2)</f>
        <v xml:space="preserve">Does not ensure that network providers provide physical access, reasonable accommodations, and accessible equipment;
</v>
      </c>
      <c r="BE4" s="64" t="str">
        <f>IF(ISNUMBER(FIND(otherreq2,'III_Plan comp 438.206 All plans'!I$10)),"",'III_Plan comp 438.206 All plans'!I$10&amp;otherreq2)</f>
        <v xml:space="preserve">Does not ensure that network providers provide physical access, reasonable accommodations, and accessible equipment;
</v>
      </c>
      <c r="BF4" s="64" t="str">
        <f>IF(ISNUMBER(FIND(otherreq2,'III_Plan comp 438.206 All plans'!J$10)),"",'III_Plan comp 438.206 All plans'!J$10&amp;otherreq2)</f>
        <v xml:space="preserve">Does not ensure that network providers provide physical access, reasonable accommodations, and accessible equipment;
</v>
      </c>
      <c r="BG4" s="64" t="str">
        <f>IF(ISNUMBER(FIND(otherreq2,'III_Plan comp 438.206 All plans'!K$10)),"",'III_Plan comp 438.206 All plans'!K$10&amp;otherreq2)</f>
        <v xml:space="preserve">Does not ensure that network providers provide physical access, reasonable accommodations, and accessible equipment;
</v>
      </c>
      <c r="BH4" s="64" t="str">
        <f>IF(ISNUMBER(FIND(otherreq2,'III_Plan comp 438.206 All plans'!L$10)),"",'III_Plan comp 438.206 All plans'!L$10&amp;otherreq2)</f>
        <v xml:space="preserve">Does not ensure that network providers provide physical access, reasonable accommodations, and accessible equipment;
</v>
      </c>
      <c r="BI4" s="64" t="str">
        <f>IF(ISNUMBER(FIND(otherreq2,'III_Plan comp 438.206 All plans'!M$10)),"",'III_Plan comp 438.206 All plans'!M$10&amp;otherreq2)</f>
        <v xml:space="preserve">Does not ensure that network providers provide physical access, reasonable accommodations, and accessible equipment;
</v>
      </c>
      <c r="BJ4" s="64" t="str">
        <f>IF(ISNUMBER(FIND(otherreq2,'III_Plan comp 438.206 All plans'!N$10)),"",'III_Plan comp 438.206 All plans'!N$10&amp;otherreq2)</f>
        <v xml:space="preserve">Does not ensure that network providers provide physical access, reasonable accommodations, and accessible equipment;
</v>
      </c>
      <c r="BK4" s="253" t="str">
        <f>IF('I_State and program information'!$E$54="Yes","Plan Provider Directory Review"&amp;"; "&amp;CHAR(10)&amp;CHAR(10),"")</f>
        <v xml:space="preserve">Plan Provider Directory Review; 
</v>
      </c>
      <c r="BL4" s="254" t="str">
        <f>IF(ISNUMBER(FIND(analysismethod2,'II_Program-level standards'!E$13)),"",'II_Program-level standards'!E$13&amp;analysismethod2)</f>
        <v xml:space="preserve">Geomapping; 
Review of Grievances Related to Access; 
Plan Provider Directory Review; 
</v>
      </c>
      <c r="BM4" s="254" t="str">
        <f>IF(ISNUMBER(FIND(analysismethod2,'II_Program-level standards'!F$13)),"",'II_Program-level standards'!F$13&amp;analysismethod2)</f>
        <v xml:space="preserve">Review of Grievances Related to Access; 
Plan Provider Directory Review; 
</v>
      </c>
      <c r="BN4" s="254" t="str">
        <f>IF(ISNUMBER(FIND(analysismethod2,'II_Program-level standards'!G$13)),"",'II_Program-level standards'!G$13&amp;analysismethod2)</f>
        <v xml:space="preserve">Review of Grievances Related to Access; 
Plan Provider Directory Review; 
</v>
      </c>
      <c r="BO4" s="254" t="str">
        <f>IF(ISNUMBER(FIND(analysismethod2,'II_Program-level standards'!H$13)),"",'II_Program-level standards'!H$13&amp;analysismethod2)</f>
        <v xml:space="preserve">Plan Provider Directory Review; 
</v>
      </c>
      <c r="BP4" s="254" t="str">
        <f>IF(ISNUMBER(FIND(analysismethod2,'II_Program-level standards'!I$13)),"",'II_Program-level standards'!I$13&amp;analysismethod2)</f>
        <v xml:space="preserve">Plan Provider Directory Review; 
</v>
      </c>
      <c r="BQ4" s="254" t="str">
        <f>IF(ISNUMBER(FIND(analysismethod2,'II_Program-level standards'!J$13)),"",'II_Program-level standards'!J$13&amp;analysismethod2)</f>
        <v xml:space="preserve">Plan Provider Directory Review; 
</v>
      </c>
      <c r="BR4" s="254" t="str">
        <f>IF(ISNUMBER(FIND(analysismethod2,'II_Program-level standards'!K$13)),"",'II_Program-level standards'!K$13&amp;analysismethod2)</f>
        <v xml:space="preserve">Plan Provider Directory Review; 
</v>
      </c>
      <c r="BS4" s="254" t="str">
        <f>IF(ISNUMBER(FIND(analysismethod2,'II_Program-level standards'!L$13)),"",'II_Program-level standards'!L$13&amp;analysismethod2)</f>
        <v xml:space="preserve">Plan Provider Directory Review; 
</v>
      </c>
      <c r="BT4" s="254" t="str">
        <f>IF(ISNUMBER(FIND(analysismethod2,'II_Program-level standards'!M$13)),"",'II_Program-level standards'!M$13&amp;analysismethod2)</f>
        <v xml:space="preserve">Plan Provider Directory Review; 
</v>
      </c>
      <c r="BU4" s="254" t="str">
        <f>IF(ISNUMBER(FIND(analysismethod2,'II_Program-level standards'!N$13)),"",'II_Program-level standards'!N$13&amp;analysismethod2)</f>
        <v xml:space="preserve">Plan Provider Directory Review; 
</v>
      </c>
      <c r="BV4" s="254" t="str">
        <f>IF(ISNUMBER(FIND(analysismethod2,'II_Program-level standards'!O$13)),"",'II_Program-level standards'!O$13&amp;analysismethod2)</f>
        <v xml:space="preserve">Plan Provider Directory Review; 
</v>
      </c>
      <c r="BW4" s="254" t="str">
        <f>IF(ISNUMBER(FIND(analysismethod2,'II_Program-level standards'!P$13)),"",'II_Program-level standards'!P$13&amp;analysismethod2)</f>
        <v xml:space="preserve">Plan Provider Directory Review; 
</v>
      </c>
      <c r="BX4" s="254" t="str">
        <f>IF(ISNUMBER(FIND(analysismethod2,'II_Program-level standards'!Q$13)),"",'II_Program-level standards'!Q$13&amp;analysismethod2)</f>
        <v xml:space="preserve">Plan Provider Directory Review; 
</v>
      </c>
      <c r="BY4" s="254" t="str">
        <f>IF(ISNUMBER(FIND(analysismethod2,'II_Program-level standards'!R$13)),"",'II_Program-level standards'!R$13&amp;analysismethod2)</f>
        <v xml:space="preserve">Plan Provider Directory Review; 
</v>
      </c>
      <c r="BZ4" s="254" t="str">
        <f>IF(ISNUMBER(FIND(analysismethod2,'II_Program-level standards'!S$13)),"",'II_Program-level standards'!S$13&amp;analysismethod2)</f>
        <v xml:space="preserve">Plan Provider Directory Review; 
</v>
      </c>
      <c r="CA4" s="254" t="str">
        <f>IF(ISNUMBER(FIND(analysismethod2,'II_Program-level standards'!T$13)),"",'II_Program-level standards'!T$13&amp;analysismethod2)</f>
        <v xml:space="preserve">Plan Provider Directory Review; 
</v>
      </c>
      <c r="CB4" s="254" t="str">
        <f>IF(ISNUMBER(FIND(analysismethod2,'II_Program-level standards'!U$13)),"",'II_Program-level standards'!U$13&amp;analysismethod2)</f>
        <v xml:space="preserve">Plan Provider Directory Review; 
</v>
      </c>
      <c r="CC4" s="254" t="str">
        <f>IF(ISNUMBER(FIND(analysismethod2,'II_Program-level standards'!V$13)),"",'II_Program-level standards'!V$13&amp;analysismethod2)</f>
        <v xml:space="preserve">Plan Provider Directory Review; 
</v>
      </c>
      <c r="CD4" s="254" t="str">
        <f>IF(ISNUMBER(FIND(analysismethod2,'II_Program-level standards'!W$13)),"",'II_Program-level standards'!W$13&amp;analysismethod2)</f>
        <v xml:space="preserve">Plan Provider Directory Review; 
</v>
      </c>
      <c r="CE4" s="254" t="str">
        <f>IF(ISNUMBER(FIND(analysismethod2,'II_Program-level standards'!X$13)),"",'II_Program-level standards'!X$13&amp;analysismethod2)</f>
        <v xml:space="preserve">Plan Provider Directory Review; 
</v>
      </c>
      <c r="CF4" s="254" t="str">
        <f>IF(ISNUMBER(FIND(analysismethod2,'II_Program-level standards'!Y$13)),"",'II_Program-level standards'!Y$13&amp;analysismethod2)</f>
        <v xml:space="preserve">Plan Provider Directory Review; 
</v>
      </c>
      <c r="CG4" s="254" t="str">
        <f>IF(ISNUMBER(FIND(analysismethod2,'II_Program-level standards'!Z$13)),"",'II_Program-level standards'!Z$13&amp;analysismethod2)</f>
        <v xml:space="preserve">Plan Provider Directory Review; 
</v>
      </c>
      <c r="CH4" s="254" t="str">
        <f>IF(ISNUMBER(FIND(analysismethod2,'II_Program-level standards'!AA$13)),"",'II_Program-level standards'!AA$13&amp;analysismethod2)</f>
        <v xml:space="preserve">Plan Provider Directory Review; 
</v>
      </c>
      <c r="CI4" s="254" t="str">
        <f>IF(ISNUMBER(FIND(analysismethod2,'II_Program-level standards'!AB$13)),"",'II_Program-level standards'!AB$13&amp;analysismethod2)</f>
        <v xml:space="preserve">Plan Provider Directory Review; 
</v>
      </c>
      <c r="CJ4" s="254" t="str">
        <f>IF(ISNUMBER(FIND(analysismethod2,'II_Program-level standards'!AC$13)),"",'II_Program-level standards'!AC$13&amp;analysismethod2)</f>
        <v xml:space="preserve">Plan Provider Directory Review; 
</v>
      </c>
      <c r="CK4" s="254" t="str">
        <f>IF(ISNUMBER(FIND(analysismethod2,'II_Program-level standards'!AD$13)),"",'II_Program-level standards'!AD$13&amp;analysismethod2)</f>
        <v xml:space="preserve">Plan Provider Directory Review; 
</v>
      </c>
      <c r="CL4" s="254" t="str">
        <f>IF(ISNUMBER(FIND(analysismethod2,'II_Program-level standards'!AE$13)),"",'II_Program-level standards'!AE$13&amp;analysismethod2)</f>
        <v xml:space="preserve">Plan Provider Directory Review; 
</v>
      </c>
      <c r="CM4" s="254" t="str">
        <f>IF(ISNUMBER(FIND(analysismethod2,'II_Program-level standards'!AF$13)),"",'II_Program-level standards'!AF$13&amp;analysismethod2)</f>
        <v xml:space="preserve">Plan Provider Directory Review; 
</v>
      </c>
      <c r="CN4" s="254" t="str">
        <f>IF(ISNUMBER(FIND(analysismethod2,'II_Program-level standards'!AG$13)),"",'II_Program-level standards'!AG$13&amp;analysismethod2)</f>
        <v xml:space="preserve">Plan Provider Directory Review; 
</v>
      </c>
      <c r="CO4" s="254" t="str">
        <f>IF(ISNUMBER(FIND(analysismethod2,'II_Program-level standards'!AH$13)),"",'II_Program-level standards'!AH$13&amp;analysismethod2)</f>
        <v xml:space="preserve">Plan Provider Directory Review; 
</v>
      </c>
      <c r="CP4" s="254" t="str">
        <f>IF(ISNUMBER(FIND(analysismethod2,'II_Program-level standards'!AI$13)),"",'II_Program-level standards'!AI$13&amp;analysismethod2)</f>
        <v xml:space="preserve">Plan Provider Directory Review; 
</v>
      </c>
      <c r="CQ4" s="254" t="str">
        <f>IF(ISNUMBER(FIND(analysismethod2,'II_Program-level standards'!AJ$13)),"",'II_Program-level standards'!AJ$13&amp;analysismethod2)</f>
        <v xml:space="preserve">Plan Provider Directory Review; 
</v>
      </c>
      <c r="CR4" s="254" t="str">
        <f>IF(ISNUMBER(FIND(analysismethod2,'II_Program-level standards'!AK$13)),"",'II_Program-level standards'!AK$13&amp;analysismethod2)</f>
        <v xml:space="preserve">Plan Provider Directory Review; 
</v>
      </c>
      <c r="CS4" s="254" t="str">
        <f>IF(ISNUMBER(FIND(analysismethod2,'II_Program-level standards'!AL$13)),"",'II_Program-level standards'!AL$13&amp;analysismethod2)</f>
        <v xml:space="preserve">Plan Provider Directory Review; 
</v>
      </c>
      <c r="CT4" s="254" t="str">
        <f>IF(ISNUMBER(FIND(analysismethod2,'II_Program-level standards'!AM$13)),"",'II_Program-level standards'!AM$13&amp;analysismethod2)</f>
        <v xml:space="preserve">Plan Provider Directory Review; 
</v>
      </c>
      <c r="CU4" s="254" t="str">
        <f>IF(ISNUMBER(FIND(analysismethod2,'II_Program-level standards'!AN$13)),"",'II_Program-level standards'!AN$13&amp;analysismethod2)</f>
        <v xml:space="preserve">Plan Provider Directory Review; 
</v>
      </c>
      <c r="CV4" s="254" t="str">
        <f>IF(ISNUMBER(FIND(analysismethod2,'II_Program-level standards'!AO$13)),"",'II_Program-level standards'!AO$13&amp;analysismethod2)</f>
        <v xml:space="preserve">Plan Provider Directory Review; 
</v>
      </c>
      <c r="CW4" s="254" t="str">
        <f>IF(ISNUMBER(FIND(analysismethod2,'II_Program-level standards'!AP$13)),"",'II_Program-level standards'!AP$13&amp;analysismethod2)</f>
        <v xml:space="preserve">Plan Provider Directory Review; 
</v>
      </c>
      <c r="CX4" s="254" t="str">
        <f>IF(ISNUMBER(FIND(analysismethod2,'II_Program-level standards'!AQ$13)),"",'II_Program-level standards'!AQ$13&amp;analysismethod2)</f>
        <v xml:space="preserve">Plan Provider Directory Review; 
</v>
      </c>
      <c r="CY4" s="254" t="str">
        <f>IF(ISNUMBER(FIND(analysismethod2,'II_Program-level standards'!AR$13)),"",'II_Program-level standards'!AR$13&amp;analysismethod2)</f>
        <v xml:space="preserve">Plan Provider Directory Review; 
</v>
      </c>
      <c r="CZ4" s="254" t="str">
        <f>IF(ISNUMBER(FIND(analysismethod2,'II_Program-level standards'!AS$13)),"",'II_Program-level standards'!AS$13&amp;analysismethod2)</f>
        <v xml:space="preserve">Plan Provider Directory Review; 
</v>
      </c>
      <c r="DA4" s="254" t="str">
        <f>IF(ISNUMBER(FIND(analysismethod2,'II_Program-level standards'!AT$13)),"",'II_Program-level standards'!AT$13&amp;analysismethod2)</f>
        <v xml:space="preserve">Plan Provider Directory Review; 
</v>
      </c>
      <c r="DB4" s="254" t="str">
        <f>IF(ISNUMBER(FIND(analysismethod2,'II_Program-level standards'!AU$13)),"",'II_Program-level standards'!AU$13&amp;analysismethod2)</f>
        <v xml:space="preserve">Plan Provider Directory Review; 
</v>
      </c>
      <c r="DC4" s="254" t="str">
        <f>IF(ISNUMBER(FIND(analysismethod2,'II_Program-level standards'!AV$13)),"",'II_Program-level standards'!AV$13&amp;analysismethod2)</f>
        <v xml:space="preserve">Plan Provider Directory Review; 
</v>
      </c>
      <c r="DD4" s="254" t="str">
        <f>IF(ISNUMBER(FIND(analysismethod2,'II_Program-level standards'!AW$13)),"",'II_Program-level standards'!AW$13&amp;analysismethod2)</f>
        <v xml:space="preserve">Plan Provider Directory Review; 
</v>
      </c>
      <c r="DE4" s="254" t="str">
        <f>IF(ISNUMBER(FIND(analysismethod2,'II_Program-level standards'!AX$13)),"",'II_Program-level standards'!AX$13&amp;analysismethod2)</f>
        <v xml:space="preserve">Plan Provider Directory Review; 
</v>
      </c>
      <c r="DF4" s="254" t="str">
        <f>IF(ISNUMBER(FIND(analysismethod2,'II_Program-level standards'!AY$13)),"",'II_Program-level standards'!AY$13&amp;analysismethod2)</f>
        <v xml:space="preserve">Plan Provider Directory Review; 
</v>
      </c>
      <c r="DG4" s="254" t="str">
        <f>IF(ISNUMBER(FIND(analysismethod2,'II_Program-level standards'!AZ$13)),"",'II_Program-level standards'!AZ$13&amp;analysismethod2)</f>
        <v xml:space="preserve">Plan Provider Directory Review; 
</v>
      </c>
      <c r="DH4" s="254" t="str">
        <f>IF(ISNUMBER(FIND(analysismethod2,'II_Program-level standards'!BA$13)),"",'II_Program-level standards'!BA$13&amp;analysismethod2)</f>
        <v xml:space="preserve">Plan Provider Directory Review; 
</v>
      </c>
      <c r="DI4" s="254" t="str">
        <f>IF(ISNUMBER(FIND(analysismethod2,'II_Program-level standards'!BB$13)),"",'II_Program-level standards'!BB$13&amp;analysismethod2)</f>
        <v xml:space="preserve">Plan Provider Directory Review; 
</v>
      </c>
      <c r="DJ4" s="254" t="str">
        <f>IF(ISNUMBER(FIND(analysismethod2,'II_Program-level standards'!BC$13)),"",'II_Program-level standards'!BC$13&amp;analysismethod2)</f>
        <v xml:space="preserve">Plan Provider Directory Review; 
</v>
      </c>
      <c r="DK4" s="254" t="str">
        <f>IF(ISNUMBER(FIND(analysismethod2,'II_Program-level standards'!BD$13)),"",'II_Program-level standards'!BD$13&amp;analysismethod2)</f>
        <v xml:space="preserve">Plan Provider Directory Review; 
</v>
      </c>
      <c r="DL4" s="254" t="str">
        <f>IF(ISNUMBER(FIND(analysismethod2,'II_Program-level standards'!BE$13)),"",'II_Program-level standards'!BE$13&amp;analysismethod2)</f>
        <v xml:space="preserve">Plan Provider Directory Review; 
</v>
      </c>
      <c r="DM4" s="254" t="str">
        <f>IF(ISNUMBER(FIND(analysismethod2,'II_Program-level standards'!BF$13)),"",'II_Program-level standards'!BF$13&amp;analysismethod2)</f>
        <v xml:space="preserve">Plan Provider Directory Review; 
</v>
      </c>
      <c r="DN4" s="254" t="str">
        <f>IF(ISNUMBER(FIND(analysismethod2,'II_Program-level standards'!BG$13)),"",'II_Program-level standards'!BG$13&amp;analysismethod2)</f>
        <v xml:space="preserve">Plan Provider Directory Review; 
</v>
      </c>
      <c r="DO4" s="254" t="str">
        <f>IF(ISNUMBER(FIND(analysismethod2,'II_Program-level standards'!BH$13)),"",'II_Program-level standards'!BH$13&amp;analysismethod2)</f>
        <v xml:space="preserve">Plan Provider Directory Review; 
</v>
      </c>
      <c r="DP4" s="254" t="str">
        <f>IF(ISNUMBER(FIND(analysismethod2,'II_Program-level standards'!BI$13)),"",'II_Program-level standards'!BI$13&amp;analysismethod2)</f>
        <v xml:space="preserve">Plan Provider Directory Review; 
</v>
      </c>
      <c r="DQ4" s="254" t="str">
        <f>IF(ISNUMBER(FIND(analysismethod2,'II_Program-level standards'!BJ$13)),"",'II_Program-level standards'!BJ$13&amp;analysismethod2)</f>
        <v xml:space="preserve">Plan Provider Directory Review; 
</v>
      </c>
      <c r="DR4" s="254" t="str">
        <f>IF(ISNUMBER(FIND(analysismethod2,'II_Program-level standards'!BK$13)),"",'II_Program-level standards'!BK$13&amp;analysismethod2)</f>
        <v xml:space="preserve">Plan Provider Directory Review; 
</v>
      </c>
      <c r="DS4" s="254" t="str">
        <f>IF(ISNUMBER(FIND(analysismethod2,'II_Program-level standards'!BL$13)),"",'II_Program-level standards'!BL$13&amp;analysismethod2)</f>
        <v xml:space="preserve">Plan Provider Directory Review; 
</v>
      </c>
      <c r="DT4" s="254" t="str">
        <f>IF(ISNUMBER(FIND(analysismethod2,'II_Program-level standards'!BM$13)),"",'II_Program-level standards'!BM$13&amp;analysismethod2)</f>
        <v xml:space="preserve">Plan Provider Directory Review; 
</v>
      </c>
      <c r="DU4" s="254" t="str">
        <f>IF(ISNUMBER(FIND(analysismethod2,'II_Program-level standards'!BN$13)),"",'II_Program-level standards'!BN$13&amp;analysismethod2)</f>
        <v xml:space="preserve">Plan Provider Directory Review; 
</v>
      </c>
      <c r="DV4" s="254" t="str">
        <f>IF(ISNUMBER(FIND(analysismethod2,'II_Program-level standards'!BO$13)),"",'II_Program-level standards'!BO$13&amp;analysismethod2)</f>
        <v xml:space="preserve">Plan Provider Directory Review; 
</v>
      </c>
      <c r="DW4" s="254" t="str">
        <f>IF(ISNUMBER(FIND(analysismethod2,'II_Program-level standards'!BP$13)),"",'II_Program-level standards'!BP$13&amp;analysismethod2)</f>
        <v xml:space="preserve">Plan Provider Directory Review; 
</v>
      </c>
      <c r="DX4" s="254" t="str">
        <f>IF(ISNUMBER(FIND(analysismethod2,'II_Program-level standards'!BQ$13)),"",'II_Program-level standards'!BQ$13&amp;analysismethod2)</f>
        <v xml:space="preserve">Plan Provider Directory Review; 
</v>
      </c>
      <c r="DY4" s="254" t="str">
        <f>IF(ISNUMBER(FIND(analysismethod2,'II_Program-level standards'!BR$13)),"",'II_Program-level standards'!BR$13&amp;analysismethod2)</f>
        <v xml:space="preserve">Plan Provider Directory Review; 
</v>
      </c>
      <c r="DZ4" s="254" t="str">
        <f>IF(ISNUMBER(FIND(analysismethod2,'II_Program-level standards'!BS$13)),"",'II_Program-level standards'!BS$13&amp;analysismethod2)</f>
        <v xml:space="preserve">Plan Provider Directory Review; 
</v>
      </c>
      <c r="EA4" s="254" t="str">
        <f>IF(ISNUMBER(FIND(analysismethod2,'II_Program-level standards'!BT$13)),"",'II_Program-level standards'!BT$13&amp;analysismethod2)</f>
        <v xml:space="preserve">Plan Provider Directory Review; 
</v>
      </c>
      <c r="EB4" s="254" t="str">
        <f>IF(ISNUMBER(FIND(analysismethod2,'II_Program-level standards'!BU$13)),"",'II_Program-level standards'!BU$13&amp;analysismethod2)</f>
        <v xml:space="preserve">Plan Provider Directory Review; 
</v>
      </c>
      <c r="EC4" s="254" t="str">
        <f>IF(ISNUMBER(FIND(analysismethod2,'II_Program-level standards'!BV$13)),"",'II_Program-level standards'!BV$13&amp;analysismethod2)</f>
        <v xml:space="preserve">Plan Provider Directory Review; 
</v>
      </c>
      <c r="ED4" s="254" t="str">
        <f>IF(ISNUMBER(FIND(analysismethod2,'II_Program-level standards'!BW$13)),"",'II_Program-level standards'!BW$13&amp;analysismethod2)</f>
        <v xml:space="preserve">Plan Provider Directory Review; 
</v>
      </c>
      <c r="EE4" s="254" t="str">
        <f>IF(ISNUMBER(FIND(analysismethod2,'II_Program-level standards'!BX$13)),"",'II_Program-level standards'!BX$13&amp;analysismethod2)</f>
        <v xml:space="preserve">Plan Provider Directory Review; 
</v>
      </c>
      <c r="EF4" s="254" t="str">
        <f>IF(ISNUMBER(FIND(analysismethod2,'II_Program-level standards'!BY$13)),"",'II_Program-level standards'!BY$13&amp;analysismethod2)</f>
        <v xml:space="preserve">Plan Provider Directory Review; 
</v>
      </c>
      <c r="EG4" s="254" t="str">
        <f>IF(ISNUMBER(FIND(analysismethod2,'II_Program-level standards'!BZ$13)),"",'II_Program-level standards'!BZ$13&amp;analysismethod2)</f>
        <v xml:space="preserve">Plan Provider Directory Review; 
</v>
      </c>
      <c r="EH4" s="254" t="str">
        <f>IF(ISNUMBER(FIND(analysismethod2,'II_Program-level standards'!CA$13)),"",'II_Program-level standards'!CA$13&amp;analysismethod2)</f>
        <v xml:space="preserve">Plan Provider Directory Review; 
</v>
      </c>
      <c r="EI4" s="254" t="str">
        <f>IF(ISNUMBER(FIND(analysismethod2,'II_Program-level standards'!CB$13)),"",'II_Program-level standards'!CB$13&amp;analysismethod2)</f>
        <v xml:space="preserve">Plan Provider Directory Review; 
</v>
      </c>
      <c r="EJ4" s="254" t="str">
        <f>IF(ISNUMBER(FIND(analysismethod2,'II_Program-level standards'!CC$13)),"",'II_Program-level standards'!CC$13&amp;analysismethod2)</f>
        <v xml:space="preserve">Plan Provider Directory Review; 
</v>
      </c>
      <c r="EK4" s="254" t="str">
        <f>IF(ISNUMBER(FIND(analysismethod2,'II_Program-level standards'!CD$13)),"",'II_Program-level standards'!CD$13&amp;analysismethod2)</f>
        <v xml:space="preserve">Plan Provider Directory Review; 
</v>
      </c>
      <c r="EL4" s="254" t="str">
        <f>IF(ISNUMBER(FIND(analysismethod2,'II_Program-level standards'!CE$13)),"",'II_Program-level standards'!CE$13&amp;analysismethod2)</f>
        <v xml:space="preserve">Plan Provider Directory Review; 
</v>
      </c>
      <c r="EM4" s="254" t="str">
        <f>IF(ISNUMBER(FIND(analysismethod2,'II_Program-level standards'!CF$13)),"",'II_Program-level standards'!CF$13&amp;analysismethod2)</f>
        <v xml:space="preserve">Plan Provider Directory Review; 
</v>
      </c>
      <c r="EN4" s="254" t="str">
        <f>IF(ISNUMBER(FIND(analysismethod2,'II_Program-level standards'!CG$13)),"",'II_Program-level standards'!CG$13&amp;analysismethod2)</f>
        <v xml:space="preserve">Plan Provider Directory Review; 
</v>
      </c>
      <c r="EO4" s="254" t="str">
        <f>IF(ISNUMBER(FIND(analysismethod2,'II_Program-level standards'!CH$13)),"",'II_Program-level standards'!CH$13&amp;analysismethod2)</f>
        <v xml:space="preserve">Plan Provider Directory Review; 
</v>
      </c>
      <c r="EP4" s="254" t="str">
        <f>IF(ISNUMBER(FIND(analysismethod2,'II_Program-level standards'!CI$13)),"",'II_Program-level standards'!CI$13&amp;analysismethod2)</f>
        <v xml:space="preserve">Plan Provider Directory Review; 
</v>
      </c>
      <c r="EQ4" s="254" t="str">
        <f>IF(ISNUMBER(FIND(analysismethod2,'II_Program-level standards'!CJ$13)),"",'II_Program-level standards'!CJ$13&amp;analysismethod2)</f>
        <v xml:space="preserve">Plan Provider Directory Review; 
</v>
      </c>
      <c r="ER4" s="254" t="str">
        <f>IF(ISNUMBER(FIND(analysismethod2,'II_Program-level standards'!CK$13)),"",'II_Program-level standards'!CK$13&amp;analysismethod2)</f>
        <v xml:space="preserve">Plan Provider Directory Review; 
</v>
      </c>
      <c r="ES4" s="254" t="str">
        <f>IF(ISNUMBER(FIND(analysismethod2,'II_Program-level standards'!CL$13)),"",'II_Program-level standards'!CL$13&amp;analysismethod2)</f>
        <v xml:space="preserve">Plan Provider Directory Review; 
</v>
      </c>
      <c r="ET4" s="254" t="str">
        <f>IF(ISNUMBER(FIND(analysismethod2,'II_Program-level standards'!CM$13)),"",'II_Program-level standards'!CM$13&amp;analysismethod2)</f>
        <v xml:space="preserve">Plan Provider Directory Review; 
</v>
      </c>
      <c r="EU4" s="254" t="str">
        <f>IF(ISNUMBER(FIND(analysismethod2,'II_Program-level standards'!CN$13)),"",'II_Program-level standards'!CN$13&amp;analysismethod2)</f>
        <v xml:space="preserve">Plan Provider Directory Review; 
</v>
      </c>
      <c r="EV4" s="254" t="str">
        <f>IF(ISNUMBER(FIND(analysismethod2,'II_Program-level standards'!CO$13)),"",'II_Program-level standards'!CO$13&amp;analysismethod2)</f>
        <v xml:space="preserve">Plan Provider Directory Review; 
</v>
      </c>
      <c r="EW4" s="254" t="str">
        <f>IF(ISNUMBER(FIND(analysismethod2,'II_Program-level standards'!CP$13)),"",'II_Program-level standards'!CP$13&amp;analysismethod2)</f>
        <v xml:space="preserve">Plan Provider Directory Review; 
</v>
      </c>
      <c r="EX4" s="254" t="str">
        <f>IF(ISNUMBER(FIND(analysismethod2,'II_Program-level standards'!CQ$13)),"",'II_Program-level standards'!CQ$13&amp;analysismethod2)</f>
        <v xml:space="preserve">Plan Provider Directory Review; 
</v>
      </c>
      <c r="EY4" s="254" t="str">
        <f>IF(ISNUMBER(FIND(analysismethod2,'II_Program-level standards'!CR$13)),"",'II_Program-level standards'!CR$13&amp;analysismethod2)</f>
        <v xml:space="preserve">Plan Provider Directory Review; 
</v>
      </c>
      <c r="EZ4" s="254" t="str">
        <f>IF(ISNUMBER(FIND(analysismethod2,'II_Program-level standards'!CS$13)),"",'II_Program-level standards'!CS$13&amp;analysismethod2)</f>
        <v xml:space="preserve">Plan Provider Directory Review; 
</v>
      </c>
      <c r="FA4" s="254" t="str">
        <f>IF(ISNUMBER(FIND(analysismethod2,'II_Program-level standards'!CT$13)),"",'II_Program-level standards'!CT$13&amp;analysismethod2)</f>
        <v xml:space="preserve">Plan Provider Directory Review; 
</v>
      </c>
      <c r="FB4" s="254" t="str">
        <f>IF(ISNUMBER(FIND(analysismethod2,'II_Program-level standards'!CU$13)),"",'II_Program-level standards'!CU$13&amp;analysismethod2)</f>
        <v xml:space="preserve">Plan Provider Directory Review; 
</v>
      </c>
      <c r="FC4" s="254" t="str">
        <f>IF(ISNUMBER(FIND(analysismethod2,'II_Program-level standards'!CV$13)),"",'II_Program-level standards'!CV$13&amp;analysismethod2)</f>
        <v xml:space="preserve">Plan Provider Directory Review; 
</v>
      </c>
      <c r="FD4" s="254" t="str">
        <f>IF(ISNUMBER(FIND(analysismethod2,'II_Program-level standards'!CW$13)),"",'II_Program-level standards'!CW$13&amp;analysismethod2)</f>
        <v xml:space="preserve">Plan Provider Directory Review; 
</v>
      </c>
      <c r="FE4" s="254" t="str">
        <f>IF(ISNUMBER(FIND(analysismethod2,'II_Program-level standards'!CX$13)),"",'II_Program-level standards'!CX$13&amp;analysismethod2)</f>
        <v xml:space="preserve">Plan Provider Directory Review; 
</v>
      </c>
      <c r="FF4" s="254" t="str">
        <f>IF(ISNUMBER(FIND(analysismethod2,'II_Program-level standards'!CY$13)),"",'II_Program-level standards'!CY$13&amp;analysismethod2)</f>
        <v xml:space="preserve">Plan Provider Directory Review; 
</v>
      </c>
      <c r="FG4" s="255" t="str">
        <f>IF(ISNUMBER(FIND(analysismethod2,'II_Program-level standards'!CZ$13)),"",'II_Program-level standards'!CZ$13&amp;analysismethod2)</f>
        <v xml:space="preserve">Plan Provider Directory Review; 
</v>
      </c>
    </row>
    <row r="5" spans="1:212" ht="99.75" x14ac:dyDescent="0.2">
      <c r="A5" s="3" t="s">
        <v>132</v>
      </c>
      <c r="B5" s="11" t="s">
        <v>10</v>
      </c>
      <c r="C5" s="17" t="s">
        <v>150</v>
      </c>
      <c r="D5" s="17" t="s">
        <v>174</v>
      </c>
      <c r="E5" s="14" t="s">
        <v>288</v>
      </c>
      <c r="F5" s="64" t="str">
        <f>IF(ISNUMBER(FIND(geographic,'I_State and program information'!E20)),"",'I_State and program information'!E20&amp;geographic)</f>
        <v xml:space="preserve">Geographic service area; </v>
      </c>
      <c r="G5" s="11"/>
      <c r="I5" s="3" t="s">
        <v>85</v>
      </c>
      <c r="J5" s="33" t="str">
        <f>IF('I_State and program information'!E27="","",'I_State and program information'!E27&amp;"; ")</f>
        <v/>
      </c>
      <c r="K5" s="42" t="str">
        <f>IF(ISNUMBER(FIND(plan3,'I_State and program information'!$E$52)),"",'I_State and program information'!$E$52&amp;plan3)</f>
        <v/>
      </c>
      <c r="L5" s="42" t="str">
        <f>IF(ISNUMBER(FIND(plan3,'I_State and program information'!$E$56)),"",'I_State and program information'!$E$56&amp;plan3)</f>
        <v/>
      </c>
      <c r="M5" s="42" t="str">
        <f>IF(ISNUMBER(FIND(plan3,'I_State and program information'!$E$60)),"",'I_State and program information'!$E$60&amp;plan3)</f>
        <v/>
      </c>
      <c r="N5" s="42" t="str">
        <f>IF(ISNUMBER(FIND(plan3,'I_State and program information'!$E$64)),"",'I_State and program information'!$E$64&amp;plan3)</f>
        <v/>
      </c>
      <c r="O5" s="42" t="str">
        <f>IF(ISNUMBER(FIND(plan3,'I_State and program information'!$E$68)),"",'I_State and program information'!$E$68&amp;plan3)</f>
        <v/>
      </c>
      <c r="P5" s="42" t="str">
        <f>IF(ISNUMBER(FIND(plan3,'I_State and program information'!$E$72)),"",'I_State and program information'!$E$72&amp;plan3)</f>
        <v/>
      </c>
      <c r="Q5" s="42" t="str">
        <f>IF(ISNUMBER(FIND(plan3,'I_State and program information'!$E$76)),"",'I_State and program information'!$E$76&amp;plan3)</f>
        <v/>
      </c>
      <c r="R5" s="42" t="str">
        <f>IF(ISNUMBER(FIND(plan3,'I_State and program information'!$E$82)),"",'I_State and program information'!$E$82&amp;plan3)</f>
        <v/>
      </c>
      <c r="S5" s="42" t="str">
        <f>IF(ISNUMBER(FIND(plan3,'I_State and program information'!$E$88)),"",'I_State and program information'!$E$88&amp;plan3)</f>
        <v/>
      </c>
      <c r="T5" s="42" t="str">
        <f>IF(ISNUMBER(FIND(plan3,'I_State and program information'!$E$94)),"",'I_State and program information'!$E$94&amp;plan3)</f>
        <v/>
      </c>
      <c r="U5" s="3" t="s">
        <v>135</v>
      </c>
      <c r="V5" s="3" t="s">
        <v>239</v>
      </c>
      <c r="W5" s="18" t="s">
        <v>70</v>
      </c>
      <c r="X5" s="3" t="s">
        <v>69</v>
      </c>
      <c r="Y5" s="3" t="s">
        <v>126</v>
      </c>
      <c r="AD5" s="3" t="s">
        <v>517</v>
      </c>
      <c r="AE5" s="80" t="str">
        <f>IF(ISNUMBER(FIND(dsreq3,'III_Plan comp 438.206 All plans'!E$8)),"",'III_Plan comp 438.206 All plans'!E$8&amp;dsreq3)</f>
        <v xml:space="preserve">Does not provide for or arrange a no-cost-to-enrollee second opinion from an in-network or outside-network provider;
</v>
      </c>
      <c r="AF5" s="64" t="str">
        <f>IF(ISNUMBER(FIND(dsreq3,'III_Plan comp 438.206 All plans'!F$8)),"",'III_Plan comp 438.206 All plans'!F$8&amp;dsreq3)</f>
        <v xml:space="preserve">Does not provide for or arrange a no-cost-to-enrollee second opinion from an in-network or outside-network provider;
</v>
      </c>
      <c r="AG5" s="64" t="str">
        <f>IF(ISNUMBER(FIND(dsreq3,'III_Plan comp 438.206 All plans'!G$8)),"",'III_Plan comp 438.206 All plans'!G$8&amp;dsreq3)</f>
        <v xml:space="preserve">Does not provide for or arrange a no-cost-to-enrollee second opinion from an in-network or outside-network provider;
</v>
      </c>
      <c r="AH5" s="64" t="str">
        <f>IF(ISNUMBER(FIND(dsreq3,'III_Plan comp 438.206 All plans'!H$8)),"",'III_Plan comp 438.206 All plans'!H$8&amp;dsreq3)</f>
        <v xml:space="preserve">Does not provide for or arrange a no-cost-to-enrollee second opinion from an in-network or outside-network provider;
</v>
      </c>
      <c r="AI5" s="64" t="str">
        <f>IF(ISNUMBER(FIND(dsreq3,'III_Plan comp 438.206 All plans'!I$8)),"",'III_Plan comp 438.206 All plans'!I$8&amp;dsreq3)</f>
        <v xml:space="preserve">Does not provide for or arrange a no-cost-to-enrollee second opinion from an in-network or outside-network provider;
</v>
      </c>
      <c r="AJ5" s="64" t="str">
        <f>IF(ISNUMBER(FIND(dsreq3,'III_Plan comp 438.206 All plans'!J$8)),"",'III_Plan comp 438.206 All plans'!J$8&amp;dsreq3)</f>
        <v xml:space="preserve">Does not provide for or arrange a no-cost-to-enrollee second opinion from an in-network or outside-network provider;
</v>
      </c>
      <c r="AK5" s="64" t="str">
        <f>IF(ISNUMBER(FIND(dsreq3,'III_Plan comp 438.206 All plans'!K$8)),"",'III_Plan comp 438.206 All plans'!K$8&amp;dsreq3)</f>
        <v xml:space="preserve">Does not provide for or arrange a no-cost-to-enrollee second opinion from an in-network or outside-network provider;
</v>
      </c>
      <c r="AL5" s="64" t="str">
        <f>IF(ISNUMBER(FIND(dsreq3,'III_Plan comp 438.206 All plans'!L$8)),"",'III_Plan comp 438.206 All plans'!L$8&amp;dsreq3)</f>
        <v xml:space="preserve">Does not provide for or arrange a no-cost-to-enrollee second opinion from an in-network or outside-network provider;
</v>
      </c>
      <c r="AM5" s="64" t="str">
        <f>IF(ISNUMBER(FIND(dsreq3,'III_Plan comp 438.206 All plans'!M$8)),"",'III_Plan comp 438.206 All plans'!M$8&amp;dsreq3)</f>
        <v xml:space="preserve">Does not provide for or arrange a no-cost-to-enrollee second opinion from an in-network or outside-network provider;
</v>
      </c>
      <c r="AN5" s="64" t="str">
        <f>IF(ISNUMBER(FIND(dsreq3,'III_Plan comp 438.206 All plans'!N$8)),"",'III_Plan comp 438.206 All plans'!N$8&amp;dsreq3)</f>
        <v xml:space="preserve">Does not provide for or arrange a no-cost-to-enrollee second opinion from an in-network or outside-network provider;
</v>
      </c>
      <c r="AO5" s="3" t="s">
        <v>525</v>
      </c>
      <c r="AP5" s="80" t="str">
        <f>IF(ISNUMBER(FIND(furnish3,'III_Plan comp 438.206 All plans'!E$9)),"",'III_Plan comp 438.206 All plans'!E$9&amp;furnish3)</f>
        <v xml:space="preserve">Does not make services included in the contract available 24 hours a day, 7 days a week, when medically necessary;
</v>
      </c>
      <c r="AQ5" s="64" t="str">
        <f>IF(ISNUMBER(FIND(furnish3,'III_Plan comp 438.206 All plans'!F$9)),"",'III_Plan comp 438.206 All plans'!F$9&amp;furnish3)</f>
        <v xml:space="preserve">Does not make services included in the contract available 24 hours a day, 7 days a week, when medically necessary;
</v>
      </c>
      <c r="AR5" s="64" t="str">
        <f>IF(ISNUMBER(FIND(furnish3,'III_Plan comp 438.206 All plans'!G$9)),"",'III_Plan comp 438.206 All plans'!G$9&amp;furnish3)</f>
        <v xml:space="preserve">Does not make services included in the contract available 24 hours a day, 7 days a week, when medically necessary;
</v>
      </c>
      <c r="AS5" s="64" t="str">
        <f>IF(ISNUMBER(FIND(furnish3,'III_Plan comp 438.206 All plans'!H$9)),"",'III_Plan comp 438.206 All plans'!H$9&amp;furnish3)</f>
        <v xml:space="preserve">Does not make services included in the contract available 24 hours a day, 7 days a week, when medically necessary;
</v>
      </c>
      <c r="AT5" s="64" t="str">
        <f>IF(ISNUMBER(FIND(furnish3,'III_Plan comp 438.206 All plans'!I$9)),"",'III_Plan comp 438.206 All plans'!I$9&amp;furnish3)</f>
        <v xml:space="preserve">Does not make services included in the contract available 24 hours a day, 7 days a week, when medically necessary;
</v>
      </c>
      <c r="AU5" s="64" t="str">
        <f>IF(ISNUMBER(FIND(furnish3,'III_Plan comp 438.206 All plans'!J$9)),"",'III_Plan comp 438.206 All plans'!J$9&amp;furnish3)</f>
        <v xml:space="preserve">Does not make services included in the contract available 24 hours a day, 7 days a week, when medically necessary;
</v>
      </c>
      <c r="AV5" s="64" t="str">
        <f>IF(ISNUMBER(FIND(furnish3,'III_Plan comp 438.206 All plans'!K$9)),"",'III_Plan comp 438.206 All plans'!K$9&amp;furnish3)</f>
        <v xml:space="preserve">Does not make services included in the contract available 24 hours a day, 7 days a week, when medically necessary;
</v>
      </c>
      <c r="AW5" s="64" t="str">
        <f>IF(ISNUMBER(FIND(furnish3,'III_Plan comp 438.206 All plans'!L$9)),"",'III_Plan comp 438.206 All plans'!L$9&amp;furnish3)</f>
        <v xml:space="preserve">Does not make services included in the contract available 24 hours a day, 7 days a week, when medically necessary;
</v>
      </c>
      <c r="AX5" s="64" t="str">
        <f>IF(ISNUMBER(FIND(furnish3,'III_Plan comp 438.206 All plans'!M$9)),"",'III_Plan comp 438.206 All plans'!M$9&amp;furnish3)</f>
        <v xml:space="preserve">Does not make services included in the contract available 24 hours a day, 7 days a week, when medically necessary;
</v>
      </c>
      <c r="AY5" s="64" t="str">
        <f>IF(ISNUMBER(FIND(furnish3,'III_Plan comp 438.206 All plans'!N$9)),"",'III_Plan comp 438.206 All plans'!N$9&amp;furnish3)</f>
        <v xml:space="preserve">Does not make services included in the contract available 24 hours a day, 7 days a week, when medically necessary;
</v>
      </c>
      <c r="AZ5" s="3" t="s">
        <v>532</v>
      </c>
      <c r="BA5" s="80" t="str">
        <f>IF(ISNUMBER(FIND(otherreq4,'III_Plan comp 438.206 All plans'!E$10)),"",'III_Plan comp 438.206 All plans'!E$10&amp;otherreq4)</f>
        <v xml:space="preserve">Other, specify;
</v>
      </c>
      <c r="BB5" s="64" t="str">
        <f>IF(ISNUMBER(FIND(otherreq4,'III_Plan comp 438.206 All plans'!F$10)),"",'III_Plan comp 438.206 All plans'!F$10&amp;otherreq4)</f>
        <v xml:space="preserve">Other, specify;
</v>
      </c>
      <c r="BC5" s="64" t="str">
        <f>IF(ISNUMBER(FIND(otherreq4,'III_Plan comp 438.206 All plans'!G$10)),"",'III_Plan comp 438.206 All plans'!G$10&amp;otherreq4)</f>
        <v xml:space="preserve">Other, specify;
</v>
      </c>
      <c r="BD5" s="64" t="str">
        <f>IF(ISNUMBER(FIND(otherreq4,'III_Plan comp 438.206 All plans'!H$10)),"",'III_Plan comp 438.206 All plans'!H$10&amp;otherreq4)</f>
        <v xml:space="preserve">Other, specify;
</v>
      </c>
      <c r="BE5" s="64" t="str">
        <f>IF(ISNUMBER(FIND(otherreq4,'III_Plan comp 438.206 All plans'!I$10)),"",'III_Plan comp 438.206 All plans'!I$10&amp;otherreq4)</f>
        <v xml:space="preserve">Other, specify;
</v>
      </c>
      <c r="BF5" s="64" t="str">
        <f>IF(ISNUMBER(FIND(otherreq4,'III_Plan comp 438.206 All plans'!J$10)),"",'III_Plan comp 438.206 All plans'!J$10&amp;otherreq4)</f>
        <v xml:space="preserve">Other, specify;
</v>
      </c>
      <c r="BG5" s="64" t="str">
        <f>IF(ISNUMBER(FIND(otherreq4,'III_Plan comp 438.206 All plans'!K$10)),"",'III_Plan comp 438.206 All plans'!K$10&amp;otherreq4)</f>
        <v xml:space="preserve">Other, specify;
</v>
      </c>
      <c r="BH5" s="64" t="str">
        <f>IF(ISNUMBER(FIND(otherreq4,'III_Plan comp 438.206 All plans'!L$10)),"",'III_Plan comp 438.206 All plans'!L$10&amp;otherreq4)</f>
        <v xml:space="preserve">Other, specify;
</v>
      </c>
      <c r="BI5" s="64" t="str">
        <f>IF(ISNUMBER(FIND(otherreq4,'III_Plan comp 438.206 All plans'!M$10)),"",'III_Plan comp 438.206 All plans'!M$10&amp;otherreq4)</f>
        <v xml:space="preserve">Other, specify;
</v>
      </c>
      <c r="BJ5" s="64" t="str">
        <f>IF(ISNUMBER(FIND(otherreq4,'III_Plan comp 438.206 All plans'!N$10)),"",'III_Plan comp 438.206 All plans'!N$10&amp;otherreq4)</f>
        <v xml:space="preserve">Other, specify;
</v>
      </c>
      <c r="BK5" s="253" t="str">
        <f>IF('I_State and program information'!$E$58="Yes","Secret Shopper: Network Participation"&amp;"; "&amp;CHAR(10)&amp;CHAR(10),"")</f>
        <v/>
      </c>
      <c r="BL5" s="254" t="str">
        <f>IF(ISNUMBER(FIND(analysismethod3,'II_Program-level standards'!E$13)),"",'II_Program-level standards'!E$13&amp;analysismethod3)</f>
        <v/>
      </c>
      <c r="BM5" s="254" t="str">
        <f>IF(ISNUMBER(FIND(analysismethod3,'II_Program-level standards'!F$13)),"",'II_Program-level standards'!F$13&amp;analysismethod3)</f>
        <v/>
      </c>
      <c r="BN5" s="254" t="str">
        <f>IF(ISNUMBER(FIND(analysismethod3,'II_Program-level standards'!G$13)),"",'II_Program-level standards'!G$13&amp;analysismethod3)</f>
        <v/>
      </c>
      <c r="BO5" s="254" t="str">
        <f>IF(ISNUMBER(FIND(analysismethod3,'II_Program-level standards'!H$13)),"",'II_Program-level standards'!H$13&amp;analysismethod3)</f>
        <v/>
      </c>
      <c r="BP5" s="254" t="str">
        <f>IF(ISNUMBER(FIND(analysismethod3,'II_Program-level standards'!I$13)),"",'II_Program-level standards'!I$13&amp;analysismethod3)</f>
        <v/>
      </c>
      <c r="BQ5" s="254" t="str">
        <f>IF(ISNUMBER(FIND(analysismethod3,'II_Program-level standards'!J$13)),"",'II_Program-level standards'!J$13&amp;analysismethod3)</f>
        <v/>
      </c>
      <c r="BR5" s="254" t="str">
        <f>IF(ISNUMBER(FIND(analysismethod3,'II_Program-level standards'!K$13)),"",'II_Program-level standards'!K$13&amp;analysismethod3)</f>
        <v/>
      </c>
      <c r="BS5" s="254" t="str">
        <f>IF(ISNUMBER(FIND(analysismethod3,'II_Program-level standards'!L$13)),"",'II_Program-level standards'!L$13&amp;analysismethod3)</f>
        <v/>
      </c>
      <c r="BT5" s="254" t="str">
        <f>IF(ISNUMBER(FIND(analysismethod3,'II_Program-level standards'!M$13)),"",'II_Program-level standards'!M$13&amp;analysismethod3)</f>
        <v/>
      </c>
      <c r="BU5" s="254" t="str">
        <f>IF(ISNUMBER(FIND(analysismethod3,'II_Program-level standards'!N$13)),"",'II_Program-level standards'!N$13&amp;analysismethod3)</f>
        <v/>
      </c>
      <c r="BV5" s="254" t="str">
        <f>IF(ISNUMBER(FIND(analysismethod3,'II_Program-level standards'!O$13)),"",'II_Program-level standards'!O$13&amp;analysismethod3)</f>
        <v/>
      </c>
      <c r="BW5" s="254" t="str">
        <f>IF(ISNUMBER(FIND(analysismethod3,'II_Program-level standards'!P$13)),"",'II_Program-level standards'!P$13&amp;analysismethod3)</f>
        <v/>
      </c>
      <c r="BX5" s="254" t="str">
        <f>IF(ISNUMBER(FIND(analysismethod3,'II_Program-level standards'!Q$13)),"",'II_Program-level standards'!Q$13&amp;analysismethod3)</f>
        <v/>
      </c>
      <c r="BY5" s="254" t="str">
        <f>IF(ISNUMBER(FIND(analysismethod3,'II_Program-level standards'!R$13)),"",'II_Program-level standards'!R$13&amp;analysismethod3)</f>
        <v/>
      </c>
      <c r="BZ5" s="254" t="str">
        <f>IF(ISNUMBER(FIND(analysismethod3,'II_Program-level standards'!S$13)),"",'II_Program-level standards'!S$13&amp;analysismethod3)</f>
        <v/>
      </c>
      <c r="CA5" s="254" t="str">
        <f>IF(ISNUMBER(FIND(analysismethod3,'II_Program-level standards'!T$13)),"",'II_Program-level standards'!T$13&amp;analysismethod3)</f>
        <v/>
      </c>
      <c r="CB5" s="254" t="str">
        <f>IF(ISNUMBER(FIND(analysismethod3,'II_Program-level standards'!U$13)),"",'II_Program-level standards'!U$13&amp;analysismethod3)</f>
        <v/>
      </c>
      <c r="CC5" s="254" t="str">
        <f>IF(ISNUMBER(FIND(analysismethod3,'II_Program-level standards'!V$13)),"",'II_Program-level standards'!V$13&amp;analysismethod3)</f>
        <v/>
      </c>
      <c r="CD5" s="254" t="str">
        <f>IF(ISNUMBER(FIND(analysismethod3,'II_Program-level standards'!W$13)),"",'II_Program-level standards'!W$13&amp;analysismethod3)</f>
        <v/>
      </c>
      <c r="CE5" s="254" t="str">
        <f>IF(ISNUMBER(FIND(analysismethod3,'II_Program-level standards'!X$13)),"",'II_Program-level standards'!X$13&amp;analysismethod3)</f>
        <v/>
      </c>
      <c r="CF5" s="254" t="str">
        <f>IF(ISNUMBER(FIND(analysismethod3,'II_Program-level standards'!Y$13)),"",'II_Program-level standards'!Y$13&amp;analysismethod3)</f>
        <v/>
      </c>
      <c r="CG5" s="254" t="str">
        <f>IF(ISNUMBER(FIND(analysismethod3,'II_Program-level standards'!Z$13)),"",'II_Program-level standards'!Z$13&amp;analysismethod3)</f>
        <v/>
      </c>
      <c r="CH5" s="254" t="str">
        <f>IF(ISNUMBER(FIND(analysismethod3,'II_Program-level standards'!AA$13)),"",'II_Program-level standards'!AA$13&amp;analysismethod3)</f>
        <v/>
      </c>
      <c r="CI5" s="254" t="str">
        <f>IF(ISNUMBER(FIND(analysismethod3,'II_Program-level standards'!AB$13)),"",'II_Program-level standards'!AB$13&amp;analysismethod3)</f>
        <v/>
      </c>
      <c r="CJ5" s="254" t="str">
        <f>IF(ISNUMBER(FIND(analysismethod3,'II_Program-level standards'!AC$13)),"",'II_Program-level standards'!AC$13&amp;analysismethod3)</f>
        <v/>
      </c>
      <c r="CK5" s="254" t="str">
        <f>IF(ISNUMBER(FIND(analysismethod3,'II_Program-level standards'!AD$13)),"",'II_Program-level standards'!AD$13&amp;analysismethod3)</f>
        <v/>
      </c>
      <c r="CL5" s="254" t="str">
        <f>IF(ISNUMBER(FIND(analysismethod3,'II_Program-level standards'!AE$13)),"",'II_Program-level standards'!AE$13&amp;analysismethod3)</f>
        <v/>
      </c>
      <c r="CM5" s="254" t="str">
        <f>IF(ISNUMBER(FIND(analysismethod3,'II_Program-level standards'!AF$13)),"",'II_Program-level standards'!AF$13&amp;analysismethod3)</f>
        <v/>
      </c>
      <c r="CN5" s="254" t="str">
        <f>IF(ISNUMBER(FIND(analysismethod3,'II_Program-level standards'!AG$13)),"",'II_Program-level standards'!AG$13&amp;analysismethod3)</f>
        <v/>
      </c>
      <c r="CO5" s="254" t="str">
        <f>IF(ISNUMBER(FIND(analysismethod3,'II_Program-level standards'!AH$13)),"",'II_Program-level standards'!AH$13&amp;analysismethod3)</f>
        <v/>
      </c>
      <c r="CP5" s="254" t="str">
        <f>IF(ISNUMBER(FIND(analysismethod3,'II_Program-level standards'!AI$13)),"",'II_Program-level standards'!AI$13&amp;analysismethod3)</f>
        <v/>
      </c>
      <c r="CQ5" s="254" t="str">
        <f>IF(ISNUMBER(FIND(analysismethod3,'II_Program-level standards'!AJ$13)),"",'II_Program-level standards'!AJ$13&amp;analysismethod3)</f>
        <v/>
      </c>
      <c r="CR5" s="254" t="str">
        <f>IF(ISNUMBER(FIND(analysismethod3,'II_Program-level standards'!AK$13)),"",'II_Program-level standards'!AK$13&amp;analysismethod3)</f>
        <v/>
      </c>
      <c r="CS5" s="254" t="str">
        <f>IF(ISNUMBER(FIND(analysismethod3,'II_Program-level standards'!AL$13)),"",'II_Program-level standards'!AL$13&amp;analysismethod3)</f>
        <v/>
      </c>
      <c r="CT5" s="254" t="str">
        <f>IF(ISNUMBER(FIND(analysismethod3,'II_Program-level standards'!AM$13)),"",'II_Program-level standards'!AM$13&amp;analysismethod3)</f>
        <v/>
      </c>
      <c r="CU5" s="254" t="str">
        <f>IF(ISNUMBER(FIND(analysismethod3,'II_Program-level standards'!AN$13)),"",'II_Program-level standards'!AN$13&amp;analysismethod3)</f>
        <v/>
      </c>
      <c r="CV5" s="254" t="str">
        <f>IF(ISNUMBER(FIND(analysismethod3,'II_Program-level standards'!AO$13)),"",'II_Program-level standards'!AO$13&amp;analysismethod3)</f>
        <v/>
      </c>
      <c r="CW5" s="254" t="str">
        <f>IF(ISNUMBER(FIND(analysismethod3,'II_Program-level standards'!AP$13)),"",'II_Program-level standards'!AP$13&amp;analysismethod3)</f>
        <v/>
      </c>
      <c r="CX5" s="254" t="str">
        <f>IF(ISNUMBER(FIND(analysismethod3,'II_Program-level standards'!AQ$13)),"",'II_Program-level standards'!AQ$13&amp;analysismethod3)</f>
        <v/>
      </c>
      <c r="CY5" s="254" t="str">
        <f>IF(ISNUMBER(FIND(analysismethod3,'II_Program-level standards'!AR$13)),"",'II_Program-level standards'!AR$13&amp;analysismethod3)</f>
        <v/>
      </c>
      <c r="CZ5" s="254" t="str">
        <f>IF(ISNUMBER(FIND(analysismethod3,'II_Program-level standards'!AS$13)),"",'II_Program-level standards'!AS$13&amp;analysismethod3)</f>
        <v/>
      </c>
      <c r="DA5" s="254" t="str">
        <f>IF(ISNUMBER(FIND(analysismethod3,'II_Program-level standards'!AT$13)),"",'II_Program-level standards'!AT$13&amp;analysismethod3)</f>
        <v/>
      </c>
      <c r="DB5" s="254" t="str">
        <f>IF(ISNUMBER(FIND(analysismethod3,'II_Program-level standards'!AU$13)),"",'II_Program-level standards'!AU$13&amp;analysismethod3)</f>
        <v/>
      </c>
      <c r="DC5" s="254" t="str">
        <f>IF(ISNUMBER(FIND(analysismethod3,'II_Program-level standards'!AV$13)),"",'II_Program-level standards'!AV$13&amp;analysismethod3)</f>
        <v/>
      </c>
      <c r="DD5" s="254" t="str">
        <f>IF(ISNUMBER(FIND(analysismethod3,'II_Program-level standards'!AW$13)),"",'II_Program-level standards'!AW$13&amp;analysismethod3)</f>
        <v/>
      </c>
      <c r="DE5" s="254" t="str">
        <f>IF(ISNUMBER(FIND(analysismethod3,'II_Program-level standards'!AX$13)),"",'II_Program-level standards'!AX$13&amp;analysismethod3)</f>
        <v/>
      </c>
      <c r="DF5" s="254" t="str">
        <f>IF(ISNUMBER(FIND(analysismethod3,'II_Program-level standards'!AY$13)),"",'II_Program-level standards'!AY$13&amp;analysismethod3)</f>
        <v/>
      </c>
      <c r="DG5" s="254" t="str">
        <f>IF(ISNUMBER(FIND(analysismethod3,'II_Program-level standards'!AZ$13)),"",'II_Program-level standards'!AZ$13&amp;analysismethod3)</f>
        <v/>
      </c>
      <c r="DH5" s="254" t="str">
        <f>IF(ISNUMBER(FIND(analysismethod3,'II_Program-level standards'!BA$13)),"",'II_Program-level standards'!BA$13&amp;analysismethod3)</f>
        <v/>
      </c>
      <c r="DI5" s="254" t="str">
        <f>IF(ISNUMBER(FIND(analysismethod3,'II_Program-level standards'!BB$13)),"",'II_Program-level standards'!BB$13&amp;analysismethod3)</f>
        <v/>
      </c>
      <c r="DJ5" s="254" t="str">
        <f>IF(ISNUMBER(FIND(analysismethod3,'II_Program-level standards'!BC$13)),"",'II_Program-level standards'!BC$13&amp;analysismethod3)</f>
        <v/>
      </c>
      <c r="DK5" s="254" t="str">
        <f>IF(ISNUMBER(FIND(analysismethod3,'II_Program-level standards'!BD$13)),"",'II_Program-level standards'!BD$13&amp;analysismethod3)</f>
        <v/>
      </c>
      <c r="DL5" s="254" t="str">
        <f>IF(ISNUMBER(FIND(analysismethod3,'II_Program-level standards'!BE$13)),"",'II_Program-level standards'!BE$13&amp;analysismethod3)</f>
        <v/>
      </c>
      <c r="DM5" s="254" t="str">
        <f>IF(ISNUMBER(FIND(analysismethod3,'II_Program-level standards'!BF$13)),"",'II_Program-level standards'!BF$13&amp;analysismethod3)</f>
        <v/>
      </c>
      <c r="DN5" s="254" t="str">
        <f>IF(ISNUMBER(FIND(analysismethod3,'II_Program-level standards'!BG$13)),"",'II_Program-level standards'!BG$13&amp;analysismethod3)</f>
        <v/>
      </c>
      <c r="DO5" s="254" t="str">
        <f>IF(ISNUMBER(FIND(analysismethod3,'II_Program-level standards'!BH$13)),"",'II_Program-level standards'!BH$13&amp;analysismethod3)</f>
        <v/>
      </c>
      <c r="DP5" s="254" t="str">
        <f>IF(ISNUMBER(FIND(analysismethod3,'II_Program-level standards'!BI$13)),"",'II_Program-level standards'!BI$13&amp;analysismethod3)</f>
        <v/>
      </c>
      <c r="DQ5" s="254" t="str">
        <f>IF(ISNUMBER(FIND(analysismethod3,'II_Program-level standards'!BJ$13)),"",'II_Program-level standards'!BJ$13&amp;analysismethod3)</f>
        <v/>
      </c>
      <c r="DR5" s="254" t="str">
        <f>IF(ISNUMBER(FIND(analysismethod3,'II_Program-level standards'!BK$13)),"",'II_Program-level standards'!BK$13&amp;analysismethod3)</f>
        <v/>
      </c>
      <c r="DS5" s="254" t="str">
        <f>IF(ISNUMBER(FIND(analysismethod3,'II_Program-level standards'!BL$13)),"",'II_Program-level standards'!BL$13&amp;analysismethod3)</f>
        <v/>
      </c>
      <c r="DT5" s="254" t="str">
        <f>IF(ISNUMBER(FIND(analysismethod3,'II_Program-level standards'!BM$13)),"",'II_Program-level standards'!BM$13&amp;analysismethod3)</f>
        <v/>
      </c>
      <c r="DU5" s="254" t="str">
        <f>IF(ISNUMBER(FIND(analysismethod3,'II_Program-level standards'!BN$13)),"",'II_Program-level standards'!BN$13&amp;analysismethod3)</f>
        <v/>
      </c>
      <c r="DV5" s="254" t="str">
        <f>IF(ISNUMBER(FIND(analysismethod3,'II_Program-level standards'!BO$13)),"",'II_Program-level standards'!BO$13&amp;analysismethod3)</f>
        <v/>
      </c>
      <c r="DW5" s="254" t="str">
        <f>IF(ISNUMBER(FIND(analysismethod3,'II_Program-level standards'!BP$13)),"",'II_Program-level standards'!BP$13&amp;analysismethod3)</f>
        <v/>
      </c>
      <c r="DX5" s="254" t="str">
        <f>IF(ISNUMBER(FIND(analysismethod3,'II_Program-level standards'!BQ$13)),"",'II_Program-level standards'!BQ$13&amp;analysismethod3)</f>
        <v/>
      </c>
      <c r="DY5" s="254" t="str">
        <f>IF(ISNUMBER(FIND(analysismethod3,'II_Program-level standards'!BR$13)),"",'II_Program-level standards'!BR$13&amp;analysismethod3)</f>
        <v/>
      </c>
      <c r="DZ5" s="254" t="str">
        <f>IF(ISNUMBER(FIND(analysismethod3,'II_Program-level standards'!BS$13)),"",'II_Program-level standards'!BS$13&amp;analysismethod3)</f>
        <v/>
      </c>
      <c r="EA5" s="254" t="str">
        <f>IF(ISNUMBER(FIND(analysismethod3,'II_Program-level standards'!BT$13)),"",'II_Program-level standards'!BT$13&amp;analysismethod3)</f>
        <v/>
      </c>
      <c r="EB5" s="254" t="str">
        <f>IF(ISNUMBER(FIND(analysismethod3,'II_Program-level standards'!BU$13)),"",'II_Program-level standards'!BU$13&amp;analysismethod3)</f>
        <v/>
      </c>
      <c r="EC5" s="254" t="str">
        <f>IF(ISNUMBER(FIND(analysismethod3,'II_Program-level standards'!BV$13)),"",'II_Program-level standards'!BV$13&amp;analysismethod3)</f>
        <v/>
      </c>
      <c r="ED5" s="254" t="str">
        <f>IF(ISNUMBER(FIND(analysismethod3,'II_Program-level standards'!BW$13)),"",'II_Program-level standards'!BW$13&amp;analysismethod3)</f>
        <v/>
      </c>
      <c r="EE5" s="254" t="str">
        <f>IF(ISNUMBER(FIND(analysismethod3,'II_Program-level standards'!BX$13)),"",'II_Program-level standards'!BX$13&amp;analysismethod3)</f>
        <v/>
      </c>
      <c r="EF5" s="254" t="str">
        <f>IF(ISNUMBER(FIND(analysismethod3,'II_Program-level standards'!BY$13)),"",'II_Program-level standards'!BY$13&amp;analysismethod3)</f>
        <v/>
      </c>
      <c r="EG5" s="254" t="str">
        <f>IF(ISNUMBER(FIND(analysismethod3,'II_Program-level standards'!BZ$13)),"",'II_Program-level standards'!BZ$13&amp;analysismethod3)</f>
        <v/>
      </c>
      <c r="EH5" s="254" t="str">
        <f>IF(ISNUMBER(FIND(analysismethod3,'II_Program-level standards'!CA$13)),"",'II_Program-level standards'!CA$13&amp;analysismethod3)</f>
        <v/>
      </c>
      <c r="EI5" s="254" t="str">
        <f>IF(ISNUMBER(FIND(analysismethod3,'II_Program-level standards'!CB$13)),"",'II_Program-level standards'!CB$13&amp;analysismethod3)</f>
        <v/>
      </c>
      <c r="EJ5" s="254" t="str">
        <f>IF(ISNUMBER(FIND(analysismethod3,'II_Program-level standards'!CC$13)),"",'II_Program-level standards'!CC$13&amp;analysismethod3)</f>
        <v/>
      </c>
      <c r="EK5" s="254" t="str">
        <f>IF(ISNUMBER(FIND(analysismethod3,'II_Program-level standards'!CD$13)),"",'II_Program-level standards'!CD$13&amp;analysismethod3)</f>
        <v/>
      </c>
      <c r="EL5" s="254" t="str">
        <f>IF(ISNUMBER(FIND(analysismethod3,'II_Program-level standards'!CE$13)),"",'II_Program-level standards'!CE$13&amp;analysismethod3)</f>
        <v/>
      </c>
      <c r="EM5" s="254" t="str">
        <f>IF(ISNUMBER(FIND(analysismethod3,'II_Program-level standards'!CF$13)),"",'II_Program-level standards'!CF$13&amp;analysismethod3)</f>
        <v/>
      </c>
      <c r="EN5" s="254" t="str">
        <f>IF(ISNUMBER(FIND(analysismethod3,'II_Program-level standards'!CG$13)),"",'II_Program-level standards'!CG$13&amp;analysismethod3)</f>
        <v/>
      </c>
      <c r="EO5" s="254" t="str">
        <f>IF(ISNUMBER(FIND(analysismethod3,'II_Program-level standards'!CH$13)),"",'II_Program-level standards'!CH$13&amp;analysismethod3)</f>
        <v/>
      </c>
      <c r="EP5" s="254" t="str">
        <f>IF(ISNUMBER(FIND(analysismethod3,'II_Program-level standards'!CI$13)),"",'II_Program-level standards'!CI$13&amp;analysismethod3)</f>
        <v/>
      </c>
      <c r="EQ5" s="254" t="str">
        <f>IF(ISNUMBER(FIND(analysismethod3,'II_Program-level standards'!CJ$13)),"",'II_Program-level standards'!CJ$13&amp;analysismethod3)</f>
        <v/>
      </c>
      <c r="ER5" s="254" t="str">
        <f>IF(ISNUMBER(FIND(analysismethod3,'II_Program-level standards'!CK$13)),"",'II_Program-level standards'!CK$13&amp;analysismethod3)</f>
        <v/>
      </c>
      <c r="ES5" s="254" t="str">
        <f>IF(ISNUMBER(FIND(analysismethod3,'II_Program-level standards'!CL$13)),"",'II_Program-level standards'!CL$13&amp;analysismethod3)</f>
        <v/>
      </c>
      <c r="ET5" s="254" t="str">
        <f>IF(ISNUMBER(FIND(analysismethod3,'II_Program-level standards'!CM$13)),"",'II_Program-level standards'!CM$13&amp;analysismethod3)</f>
        <v/>
      </c>
      <c r="EU5" s="254" t="str">
        <f>IF(ISNUMBER(FIND(analysismethod3,'II_Program-level standards'!CN$13)),"",'II_Program-level standards'!CN$13&amp;analysismethod3)</f>
        <v/>
      </c>
      <c r="EV5" s="254" t="str">
        <f>IF(ISNUMBER(FIND(analysismethod3,'II_Program-level standards'!CO$13)),"",'II_Program-level standards'!CO$13&amp;analysismethod3)</f>
        <v/>
      </c>
      <c r="EW5" s="254" t="str">
        <f>IF(ISNUMBER(FIND(analysismethod3,'II_Program-level standards'!CP$13)),"",'II_Program-level standards'!CP$13&amp;analysismethod3)</f>
        <v/>
      </c>
      <c r="EX5" s="254" t="str">
        <f>IF(ISNUMBER(FIND(analysismethod3,'II_Program-level standards'!CQ$13)),"",'II_Program-level standards'!CQ$13&amp;analysismethod3)</f>
        <v/>
      </c>
      <c r="EY5" s="254" t="str">
        <f>IF(ISNUMBER(FIND(analysismethod3,'II_Program-level standards'!CR$13)),"",'II_Program-level standards'!CR$13&amp;analysismethod3)</f>
        <v/>
      </c>
      <c r="EZ5" s="254" t="str">
        <f>IF(ISNUMBER(FIND(analysismethod3,'II_Program-level standards'!CS$13)),"",'II_Program-level standards'!CS$13&amp;analysismethod3)</f>
        <v/>
      </c>
      <c r="FA5" s="254" t="str">
        <f>IF(ISNUMBER(FIND(analysismethod3,'II_Program-level standards'!CT$13)),"",'II_Program-level standards'!CT$13&amp;analysismethod3)</f>
        <v/>
      </c>
      <c r="FB5" s="254" t="str">
        <f>IF(ISNUMBER(FIND(analysismethod3,'II_Program-level standards'!CU$13)),"",'II_Program-level standards'!CU$13&amp;analysismethod3)</f>
        <v/>
      </c>
      <c r="FC5" s="254" t="str">
        <f>IF(ISNUMBER(FIND(analysismethod3,'II_Program-level standards'!CV$13)),"",'II_Program-level standards'!CV$13&amp;analysismethod3)</f>
        <v/>
      </c>
      <c r="FD5" s="254" t="str">
        <f>IF(ISNUMBER(FIND(analysismethod3,'II_Program-level standards'!CW$13)),"",'II_Program-level standards'!CW$13&amp;analysismethod3)</f>
        <v/>
      </c>
      <c r="FE5" s="254" t="str">
        <f>IF(ISNUMBER(FIND(analysismethod3,'II_Program-level standards'!CX$13)),"",'II_Program-level standards'!CX$13&amp;analysismethod3)</f>
        <v/>
      </c>
      <c r="FF5" s="254" t="str">
        <f>IF(ISNUMBER(FIND(analysismethod3,'II_Program-level standards'!CY$13)),"",'II_Program-level standards'!CY$13&amp;analysismethod3)</f>
        <v/>
      </c>
      <c r="FG5" s="255" t="str">
        <f>IF(ISNUMBER(FIND(analysismethod3,'II_Program-level standards'!CZ$13)),"",'II_Program-level standards'!CZ$13&amp;analysismethod3)</f>
        <v/>
      </c>
    </row>
    <row r="6" spans="1:212" ht="85.5" x14ac:dyDescent="0.2">
      <c r="A6" s="3" t="s">
        <v>400</v>
      </c>
      <c r="B6" s="11" t="s">
        <v>11</v>
      </c>
      <c r="C6" s="17"/>
      <c r="D6" s="17" t="s">
        <v>175</v>
      </c>
      <c r="E6" s="14" t="s">
        <v>289</v>
      </c>
      <c r="F6" s="64" t="str">
        <f>IF(ISNUMBER(FIND(composition,'I_State and program information'!E20)),"",'I_State and program information'!E20&amp;composition)</f>
        <v xml:space="preserve">Composition of provider network; </v>
      </c>
      <c r="G6" s="11"/>
      <c r="I6" s="3" t="s">
        <v>94</v>
      </c>
      <c r="J6" s="33" t="str">
        <f>IF('I_State and program information'!E28="","",'I_State and program information'!E28&amp;"; ")</f>
        <v/>
      </c>
      <c r="K6" s="42" t="str">
        <f>IF(ISNUMBER(FIND(plan4,'I_State and program information'!$E$52)),"",'I_State and program information'!$E$52&amp;plan4)</f>
        <v/>
      </c>
      <c r="L6" s="42" t="str">
        <f>IF(ISNUMBER(FIND(plan4,'I_State and program information'!$E$56)),"",'I_State and program information'!$E$56&amp;plan4)</f>
        <v/>
      </c>
      <c r="M6" s="42" t="str">
        <f>IF(ISNUMBER(FIND(plan4,'I_State and program information'!$E$60)),"",'I_State and program information'!$E$60&amp;plan4)</f>
        <v/>
      </c>
      <c r="N6" s="42" t="str">
        <f>IF(ISNUMBER(FIND(plan4,'I_State and program information'!$E$64)),"",'I_State and program information'!$E$64&amp;plan4)</f>
        <v/>
      </c>
      <c r="O6" s="42" t="str">
        <f>IF(ISNUMBER(FIND(plan4,'I_State and program information'!$E$68)),"",'I_State and program information'!$E$68&amp;plan4)</f>
        <v/>
      </c>
      <c r="P6" s="42" t="str">
        <f>IF(ISNUMBER(FIND(plan4,'I_State and program information'!$E$72)),"",'I_State and program information'!$E$72&amp;plan4)</f>
        <v/>
      </c>
      <c r="Q6" s="42" t="str">
        <f>IF(ISNUMBER(FIND(plan4,'I_State and program information'!$E$76)),"",'I_State and program information'!$E$76&amp;plan4)</f>
        <v/>
      </c>
      <c r="R6" s="42" t="str">
        <f>IF(ISNUMBER(FIND(plan4,'I_State and program information'!$E$82)),"",'I_State and program information'!$E$82&amp;plan4)</f>
        <v/>
      </c>
      <c r="S6" s="42" t="str">
        <f>IF(ISNUMBER(FIND(plan4,'I_State and program information'!$E$88)),"",'I_State and program information'!$E$88&amp;plan4)</f>
        <v/>
      </c>
      <c r="T6" s="42" t="str">
        <f>IF(ISNUMBER(FIND(plan4,'I_State and program information'!$E$94)),"",'I_State and program information'!$E$94&amp;plan4)</f>
        <v/>
      </c>
      <c r="U6" s="3" t="s">
        <v>137</v>
      </c>
      <c r="V6" s="3" t="s">
        <v>90</v>
      </c>
      <c r="W6" s="18" t="s">
        <v>71</v>
      </c>
      <c r="X6" s="4" t="s">
        <v>89</v>
      </c>
      <c r="Y6" s="3" t="s">
        <v>539</v>
      </c>
      <c r="AD6" s="3" t="s">
        <v>518</v>
      </c>
      <c r="AE6" s="80" t="str">
        <f>IF(ISNUMBER(FIND(dsreq4,'III_Plan comp 438.206 All plans'!E$8)),"",'III_Plan comp 438.206 All plans'!E$8&amp;dsreq4)</f>
        <v xml:space="preserve">Does not adequately and/or timely cover the enrollee’s MCO, PIHP, or PAHP services out of network;
</v>
      </c>
      <c r="AF6" s="64" t="str">
        <f>IF(ISNUMBER(FIND(dsreq4,'III_Plan comp 438.206 All plans'!F$8)),"",'III_Plan comp 438.206 All plans'!F$8&amp;dsreq4)</f>
        <v xml:space="preserve">Does not adequately and/or timely cover the enrollee’s MCO, PIHP, or PAHP services out of network;
</v>
      </c>
      <c r="AG6" s="64" t="str">
        <f>IF(ISNUMBER(FIND(dsreq4,'III_Plan comp 438.206 All plans'!G$8)),"",'III_Plan comp 438.206 All plans'!G$8&amp;dsreq4)</f>
        <v xml:space="preserve">Does not adequately and/or timely cover the enrollee’s MCO, PIHP, or PAHP services out of network;
</v>
      </c>
      <c r="AH6" s="64" t="str">
        <f>IF(ISNUMBER(FIND(dsreq4,'III_Plan comp 438.206 All plans'!H$8)),"",'III_Plan comp 438.206 All plans'!H$8&amp;dsreq4)</f>
        <v xml:space="preserve">Does not adequately and/or timely cover the enrollee’s MCO, PIHP, or PAHP services out of network;
</v>
      </c>
      <c r="AI6" s="64" t="str">
        <f>IF(ISNUMBER(FIND(dsreq4,'III_Plan comp 438.206 All plans'!I$8)),"",'III_Plan comp 438.206 All plans'!I$8&amp;dsreq4)</f>
        <v xml:space="preserve">Does not adequately and/or timely cover the enrollee’s MCO, PIHP, or PAHP services out of network;
</v>
      </c>
      <c r="AJ6" s="64" t="str">
        <f>IF(ISNUMBER(FIND(dsreq4,'III_Plan comp 438.206 All plans'!J$8)),"",'III_Plan comp 438.206 All plans'!J$8&amp;dsreq4)</f>
        <v xml:space="preserve">Does not adequately and/or timely cover the enrollee’s MCO, PIHP, or PAHP services out of network;
</v>
      </c>
      <c r="AK6" s="64" t="str">
        <f>IF(ISNUMBER(FIND(dsreq4,'III_Plan comp 438.206 All plans'!K$8)),"",'III_Plan comp 438.206 All plans'!K$8&amp;dsreq4)</f>
        <v xml:space="preserve">Does not adequately and/or timely cover the enrollee’s MCO, PIHP, or PAHP services out of network;
</v>
      </c>
      <c r="AL6" s="64" t="str">
        <f>IF(ISNUMBER(FIND(dsreq4,'III_Plan comp 438.206 All plans'!L$8)),"",'III_Plan comp 438.206 All plans'!L$8&amp;dsreq4)</f>
        <v xml:space="preserve">Does not adequately and/or timely cover the enrollee’s MCO, PIHP, or PAHP services out of network;
</v>
      </c>
      <c r="AM6" s="64" t="str">
        <f>IF(ISNUMBER(FIND(dsreq4,'III_Plan comp 438.206 All plans'!M$8)),"",'III_Plan comp 438.206 All plans'!M$8&amp;dsreq4)</f>
        <v xml:space="preserve">Does not adequately and/or timely cover the enrollee’s MCO, PIHP, or PAHP services out of network;
</v>
      </c>
      <c r="AN6" s="64" t="str">
        <f>IF(ISNUMBER(FIND(dsreq4,'III_Plan comp 438.206 All plans'!N$8)),"",'III_Plan comp 438.206 All plans'!N$8&amp;dsreq4)</f>
        <v xml:space="preserve">Does not adequately and/or timely cover the enrollee’s MCO, PIHP, or PAHP services out of network;
</v>
      </c>
      <c r="AO6" s="3" t="s">
        <v>526</v>
      </c>
      <c r="AP6" s="80" t="str">
        <f>IF(ISNUMBER(FIND(furnish4,'III_Plan comp 438.206 All plans'!E$9)),"",'III_Plan comp 438.206 All plans'!E$9&amp;furnish4)</f>
        <v xml:space="preserve">Does not establish mechanisms to ensure compliance by network providers;
</v>
      </c>
      <c r="AQ6" s="64" t="str">
        <f>IF(ISNUMBER(FIND(furnish4,'III_Plan comp 438.206 All plans'!F$9)),"",'III_Plan comp 438.206 All plans'!F$9&amp;furnish4)</f>
        <v xml:space="preserve">Does not establish mechanisms to ensure compliance by network providers;
</v>
      </c>
      <c r="AR6" s="64" t="str">
        <f>IF(ISNUMBER(FIND(furnish4,'III_Plan comp 438.206 All plans'!G$9)),"",'III_Plan comp 438.206 All plans'!G$9&amp;furnish4)</f>
        <v xml:space="preserve">Does not establish mechanisms to ensure compliance by network providers;
</v>
      </c>
      <c r="AS6" s="64" t="str">
        <f>IF(ISNUMBER(FIND(furnish4,'III_Plan comp 438.206 All plans'!H$9)),"",'III_Plan comp 438.206 All plans'!H$9&amp;furnish4)</f>
        <v xml:space="preserve">Does not establish mechanisms to ensure compliance by network providers;
</v>
      </c>
      <c r="AT6" s="64" t="str">
        <f>IF(ISNUMBER(FIND(furnish4,'III_Plan comp 438.206 All plans'!I$9)),"",'III_Plan comp 438.206 All plans'!I$9&amp;furnish4)</f>
        <v xml:space="preserve">Does not establish mechanisms to ensure compliance by network providers;
</v>
      </c>
      <c r="AU6" s="64" t="str">
        <f>IF(ISNUMBER(FIND(furnish4,'III_Plan comp 438.206 All plans'!J$9)),"",'III_Plan comp 438.206 All plans'!J$9&amp;furnish4)</f>
        <v xml:space="preserve">Does not establish mechanisms to ensure compliance by network providers;
</v>
      </c>
      <c r="AV6" s="64" t="str">
        <f>IF(ISNUMBER(FIND(furnish4,'III_Plan comp 438.206 All plans'!K$9)),"",'III_Plan comp 438.206 All plans'!K$9&amp;furnish4)</f>
        <v xml:space="preserve">Does not establish mechanisms to ensure compliance by network providers;
</v>
      </c>
      <c r="AW6" s="64" t="str">
        <f>IF(ISNUMBER(FIND(furnish4,'III_Plan comp 438.206 All plans'!L$9)),"",'III_Plan comp 438.206 All plans'!L$9&amp;furnish4)</f>
        <v xml:space="preserve">Does not establish mechanisms to ensure compliance by network providers;
</v>
      </c>
      <c r="AX6" s="64" t="str">
        <f>IF(ISNUMBER(FIND(furnish4,'III_Plan comp 438.206 All plans'!M$9)),"",'III_Plan comp 438.206 All plans'!M$9&amp;furnish4)</f>
        <v xml:space="preserve">Does not establish mechanisms to ensure compliance by network providers;
</v>
      </c>
      <c r="AY6" s="64" t="str">
        <f>IF(ISNUMBER(FIND(furnish4,'III_Plan comp 438.206 All plans'!N$9)),"",'III_Plan comp 438.206 All plans'!N$9&amp;furnish4)</f>
        <v xml:space="preserve">Does not establish mechanisms to ensure compliance by network providers;
</v>
      </c>
      <c r="AZ6" s="69" t="s">
        <v>533</v>
      </c>
      <c r="BK6" s="253" t="str">
        <f>IF('I_State and program information'!$E$62="Yes","Secret Shopper: Appointment Availability"&amp;"; "&amp;CHAR(10)&amp;CHAR(10),"")</f>
        <v/>
      </c>
      <c r="BL6" s="254" t="str">
        <f>IF(ISNUMBER(FIND(analysismethod4,'II_Program-level standards'!E$13)),"",'II_Program-level standards'!E$13&amp;analysismethod4)</f>
        <v/>
      </c>
      <c r="BM6" s="254" t="str">
        <f>IF(ISNUMBER(FIND(analysismethod4,'II_Program-level standards'!F$13)),"",'II_Program-level standards'!F$13&amp;analysismethod4)</f>
        <v/>
      </c>
      <c r="BN6" s="254" t="str">
        <f>IF(ISNUMBER(FIND(analysismethod4,'II_Program-level standards'!G$13)),"",'II_Program-level standards'!G$13&amp;analysismethod4)</f>
        <v/>
      </c>
      <c r="BO6" s="254" t="str">
        <f>IF(ISNUMBER(FIND(analysismethod4,'II_Program-level standards'!H$13)),"",'II_Program-level standards'!H$13&amp;analysismethod4)</f>
        <v/>
      </c>
      <c r="BP6" s="254" t="str">
        <f>IF(ISNUMBER(FIND(analysismethod4,'II_Program-level standards'!I$13)),"",'II_Program-level standards'!I$13&amp;analysismethod4)</f>
        <v/>
      </c>
      <c r="BQ6" s="254" t="str">
        <f>IF(ISNUMBER(FIND(analysismethod4,'II_Program-level standards'!J$13)),"",'II_Program-level standards'!J$13&amp;analysismethod4)</f>
        <v/>
      </c>
      <c r="BR6" s="254" t="str">
        <f>IF(ISNUMBER(FIND(analysismethod4,'II_Program-level standards'!K$13)),"",'II_Program-level standards'!K$13&amp;analysismethod4)</f>
        <v/>
      </c>
      <c r="BS6" s="254" t="str">
        <f>IF(ISNUMBER(FIND(analysismethod4,'II_Program-level standards'!L$13)),"",'II_Program-level standards'!L$13&amp;analysismethod4)</f>
        <v/>
      </c>
      <c r="BT6" s="254" t="str">
        <f>IF(ISNUMBER(FIND(analysismethod4,'II_Program-level standards'!M$13)),"",'II_Program-level standards'!M$13&amp;analysismethod4)</f>
        <v/>
      </c>
      <c r="BU6" s="254" t="str">
        <f>IF(ISNUMBER(FIND(analysismethod4,'II_Program-level standards'!N$13)),"",'II_Program-level standards'!N$13&amp;analysismethod4)</f>
        <v/>
      </c>
      <c r="BV6" s="254" t="str">
        <f>IF(ISNUMBER(FIND(analysismethod4,'II_Program-level standards'!O$13)),"",'II_Program-level standards'!O$13&amp;analysismethod4)</f>
        <v/>
      </c>
      <c r="BW6" s="254" t="str">
        <f>IF(ISNUMBER(FIND(analysismethod4,'II_Program-level standards'!P$13)),"",'II_Program-level standards'!P$13&amp;analysismethod4)</f>
        <v/>
      </c>
      <c r="BX6" s="254" t="str">
        <f>IF(ISNUMBER(FIND(analysismethod4,'II_Program-level standards'!Q$13)),"",'II_Program-level standards'!Q$13&amp;analysismethod4)</f>
        <v/>
      </c>
      <c r="BY6" s="254" t="str">
        <f>IF(ISNUMBER(FIND(analysismethod4,'II_Program-level standards'!R$13)),"",'II_Program-level standards'!R$13&amp;analysismethod4)</f>
        <v/>
      </c>
      <c r="BZ6" s="254" t="str">
        <f>IF(ISNUMBER(FIND(analysismethod4,'II_Program-level standards'!S$13)),"",'II_Program-level standards'!S$13&amp;analysismethod4)</f>
        <v/>
      </c>
      <c r="CA6" s="254" t="str">
        <f>IF(ISNUMBER(FIND(analysismethod4,'II_Program-level standards'!T$13)),"",'II_Program-level standards'!T$13&amp;analysismethod4)</f>
        <v/>
      </c>
      <c r="CB6" s="254" t="str">
        <f>IF(ISNUMBER(FIND(analysismethod4,'II_Program-level standards'!U$13)),"",'II_Program-level standards'!U$13&amp;analysismethod4)</f>
        <v/>
      </c>
      <c r="CC6" s="254" t="str">
        <f>IF(ISNUMBER(FIND(analysismethod4,'II_Program-level standards'!V$13)),"",'II_Program-level standards'!V$13&amp;analysismethod4)</f>
        <v/>
      </c>
      <c r="CD6" s="254" t="str">
        <f>IF(ISNUMBER(FIND(analysismethod4,'II_Program-level standards'!W$13)),"",'II_Program-level standards'!W$13&amp;analysismethod4)</f>
        <v/>
      </c>
      <c r="CE6" s="254" t="str">
        <f>IF(ISNUMBER(FIND(analysismethod4,'II_Program-level standards'!X$13)),"",'II_Program-level standards'!X$13&amp;analysismethod4)</f>
        <v/>
      </c>
      <c r="CF6" s="254" t="str">
        <f>IF(ISNUMBER(FIND(analysismethod4,'II_Program-level standards'!Y$13)),"",'II_Program-level standards'!Y$13&amp;analysismethod4)</f>
        <v/>
      </c>
      <c r="CG6" s="254" t="str">
        <f>IF(ISNUMBER(FIND(analysismethod4,'II_Program-level standards'!Z$13)),"",'II_Program-level standards'!Z$13&amp;analysismethod4)</f>
        <v/>
      </c>
      <c r="CH6" s="254" t="str">
        <f>IF(ISNUMBER(FIND(analysismethod4,'II_Program-level standards'!AA$13)),"",'II_Program-level standards'!AA$13&amp;analysismethod4)</f>
        <v/>
      </c>
      <c r="CI6" s="254" t="str">
        <f>IF(ISNUMBER(FIND(analysismethod4,'II_Program-level standards'!AB$13)),"",'II_Program-level standards'!AB$13&amp;analysismethod4)</f>
        <v/>
      </c>
      <c r="CJ6" s="254" t="str">
        <f>IF(ISNUMBER(FIND(analysismethod4,'II_Program-level standards'!AC$13)),"",'II_Program-level standards'!AC$13&amp;analysismethod4)</f>
        <v/>
      </c>
      <c r="CK6" s="254" t="str">
        <f>IF(ISNUMBER(FIND(analysismethod4,'II_Program-level standards'!AD$13)),"",'II_Program-level standards'!AD$13&amp;analysismethod4)</f>
        <v/>
      </c>
      <c r="CL6" s="254" t="str">
        <f>IF(ISNUMBER(FIND(analysismethod4,'II_Program-level standards'!AE$13)),"",'II_Program-level standards'!AE$13&amp;analysismethod4)</f>
        <v/>
      </c>
      <c r="CM6" s="254" t="str">
        <f>IF(ISNUMBER(FIND(analysismethod4,'II_Program-level standards'!AF$13)),"",'II_Program-level standards'!AF$13&amp;analysismethod4)</f>
        <v/>
      </c>
      <c r="CN6" s="254" t="str">
        <f>IF(ISNUMBER(FIND(analysismethod4,'II_Program-level standards'!AG$13)),"",'II_Program-level standards'!AG$13&amp;analysismethod4)</f>
        <v/>
      </c>
      <c r="CO6" s="254" t="str">
        <f>IF(ISNUMBER(FIND(analysismethod4,'II_Program-level standards'!AH$13)),"",'II_Program-level standards'!AH$13&amp;analysismethod4)</f>
        <v/>
      </c>
      <c r="CP6" s="254" t="str">
        <f>IF(ISNUMBER(FIND(analysismethod4,'II_Program-level standards'!AI$13)),"",'II_Program-level standards'!AI$13&amp;analysismethod4)</f>
        <v/>
      </c>
      <c r="CQ6" s="254" t="str">
        <f>IF(ISNUMBER(FIND(analysismethod4,'II_Program-level standards'!AJ$13)),"",'II_Program-level standards'!AJ$13&amp;analysismethod4)</f>
        <v/>
      </c>
      <c r="CR6" s="254" t="str">
        <f>IF(ISNUMBER(FIND(analysismethod4,'II_Program-level standards'!AK$13)),"",'II_Program-level standards'!AK$13&amp;analysismethod4)</f>
        <v/>
      </c>
      <c r="CS6" s="254" t="str">
        <f>IF(ISNUMBER(FIND(analysismethod4,'II_Program-level standards'!AL$13)),"",'II_Program-level standards'!AL$13&amp;analysismethod4)</f>
        <v/>
      </c>
      <c r="CT6" s="254" t="str">
        <f>IF(ISNUMBER(FIND(analysismethod4,'II_Program-level standards'!AM$13)),"",'II_Program-level standards'!AM$13&amp;analysismethod4)</f>
        <v/>
      </c>
      <c r="CU6" s="254" t="str">
        <f>IF(ISNUMBER(FIND(analysismethod4,'II_Program-level standards'!AN$13)),"",'II_Program-level standards'!AN$13&amp;analysismethod4)</f>
        <v/>
      </c>
      <c r="CV6" s="254" t="str">
        <f>IF(ISNUMBER(FIND(analysismethod4,'II_Program-level standards'!AO$13)),"",'II_Program-level standards'!AO$13&amp;analysismethod4)</f>
        <v/>
      </c>
      <c r="CW6" s="254" t="str">
        <f>IF(ISNUMBER(FIND(analysismethod4,'II_Program-level standards'!AP$13)),"",'II_Program-level standards'!AP$13&amp;analysismethod4)</f>
        <v/>
      </c>
      <c r="CX6" s="254" t="str">
        <f>IF(ISNUMBER(FIND(analysismethod4,'II_Program-level standards'!AQ$13)),"",'II_Program-level standards'!AQ$13&amp;analysismethod4)</f>
        <v/>
      </c>
      <c r="CY6" s="254" t="str">
        <f>IF(ISNUMBER(FIND(analysismethod4,'II_Program-level standards'!AR$13)),"",'II_Program-level standards'!AR$13&amp;analysismethod4)</f>
        <v/>
      </c>
      <c r="CZ6" s="254" t="str">
        <f>IF(ISNUMBER(FIND(analysismethod4,'II_Program-level standards'!AS$13)),"",'II_Program-level standards'!AS$13&amp;analysismethod4)</f>
        <v/>
      </c>
      <c r="DA6" s="254" t="str">
        <f>IF(ISNUMBER(FIND(analysismethod4,'II_Program-level standards'!AT$13)),"",'II_Program-level standards'!AT$13&amp;analysismethod4)</f>
        <v/>
      </c>
      <c r="DB6" s="254" t="str">
        <f>IF(ISNUMBER(FIND(analysismethod4,'II_Program-level standards'!AU$13)),"",'II_Program-level standards'!AU$13&amp;analysismethod4)</f>
        <v/>
      </c>
      <c r="DC6" s="254" t="str">
        <f>IF(ISNUMBER(FIND(analysismethod4,'II_Program-level standards'!AV$13)),"",'II_Program-level standards'!AV$13&amp;analysismethod4)</f>
        <v/>
      </c>
      <c r="DD6" s="254" t="str">
        <f>IF(ISNUMBER(FIND(analysismethod4,'II_Program-level standards'!AW$13)),"",'II_Program-level standards'!AW$13&amp;analysismethod4)</f>
        <v/>
      </c>
      <c r="DE6" s="254" t="str">
        <f>IF(ISNUMBER(FIND(analysismethod4,'II_Program-level standards'!AX$13)),"",'II_Program-level standards'!AX$13&amp;analysismethod4)</f>
        <v/>
      </c>
      <c r="DF6" s="254" t="str">
        <f>IF(ISNUMBER(FIND(analysismethod4,'II_Program-level standards'!AY$13)),"",'II_Program-level standards'!AY$13&amp;analysismethod4)</f>
        <v/>
      </c>
      <c r="DG6" s="254" t="str">
        <f>IF(ISNUMBER(FIND(analysismethod4,'II_Program-level standards'!AZ$13)),"",'II_Program-level standards'!AZ$13&amp;analysismethod4)</f>
        <v/>
      </c>
      <c r="DH6" s="254" t="str">
        <f>IF(ISNUMBER(FIND(analysismethod4,'II_Program-level standards'!BA$13)),"",'II_Program-level standards'!BA$13&amp;analysismethod4)</f>
        <v/>
      </c>
      <c r="DI6" s="254" t="str">
        <f>IF(ISNUMBER(FIND(analysismethod4,'II_Program-level standards'!BB$13)),"",'II_Program-level standards'!BB$13&amp;analysismethod4)</f>
        <v/>
      </c>
      <c r="DJ6" s="254" t="str">
        <f>IF(ISNUMBER(FIND(analysismethod4,'II_Program-level standards'!BC$13)),"",'II_Program-level standards'!BC$13&amp;analysismethod4)</f>
        <v/>
      </c>
      <c r="DK6" s="254" t="str">
        <f>IF(ISNUMBER(FIND(analysismethod4,'II_Program-level standards'!BD$13)),"",'II_Program-level standards'!BD$13&amp;analysismethod4)</f>
        <v/>
      </c>
      <c r="DL6" s="254" t="str">
        <f>IF(ISNUMBER(FIND(analysismethod4,'II_Program-level standards'!BE$13)),"",'II_Program-level standards'!BE$13&amp;analysismethod4)</f>
        <v/>
      </c>
      <c r="DM6" s="254" t="str">
        <f>IF(ISNUMBER(FIND(analysismethod4,'II_Program-level standards'!BF$13)),"",'II_Program-level standards'!BF$13&amp;analysismethod4)</f>
        <v/>
      </c>
      <c r="DN6" s="254" t="str">
        <f>IF(ISNUMBER(FIND(analysismethod4,'II_Program-level standards'!BG$13)),"",'II_Program-level standards'!BG$13&amp;analysismethod4)</f>
        <v/>
      </c>
      <c r="DO6" s="254" t="str">
        <f>IF(ISNUMBER(FIND(analysismethod4,'II_Program-level standards'!BH$13)),"",'II_Program-level standards'!BH$13&amp;analysismethod4)</f>
        <v/>
      </c>
      <c r="DP6" s="254" t="str">
        <f>IF(ISNUMBER(FIND(analysismethod4,'II_Program-level standards'!BI$13)),"",'II_Program-level standards'!BI$13&amp;analysismethod4)</f>
        <v/>
      </c>
      <c r="DQ6" s="254" t="str">
        <f>IF(ISNUMBER(FIND(analysismethod4,'II_Program-level standards'!BJ$13)),"",'II_Program-level standards'!BJ$13&amp;analysismethod4)</f>
        <v/>
      </c>
      <c r="DR6" s="254" t="str">
        <f>IF(ISNUMBER(FIND(analysismethod4,'II_Program-level standards'!BK$13)),"",'II_Program-level standards'!BK$13&amp;analysismethod4)</f>
        <v/>
      </c>
      <c r="DS6" s="254" t="str">
        <f>IF(ISNUMBER(FIND(analysismethod4,'II_Program-level standards'!BL$13)),"",'II_Program-level standards'!BL$13&amp;analysismethod4)</f>
        <v/>
      </c>
      <c r="DT6" s="254" t="str">
        <f>IF(ISNUMBER(FIND(analysismethod4,'II_Program-level standards'!BM$13)),"",'II_Program-level standards'!BM$13&amp;analysismethod4)</f>
        <v/>
      </c>
      <c r="DU6" s="254" t="str">
        <f>IF(ISNUMBER(FIND(analysismethod4,'II_Program-level standards'!BN$13)),"",'II_Program-level standards'!BN$13&amp;analysismethod4)</f>
        <v/>
      </c>
      <c r="DV6" s="254" t="str">
        <f>IF(ISNUMBER(FIND(analysismethod4,'II_Program-level standards'!BO$13)),"",'II_Program-level standards'!BO$13&amp;analysismethod4)</f>
        <v/>
      </c>
      <c r="DW6" s="254" t="str">
        <f>IF(ISNUMBER(FIND(analysismethod4,'II_Program-level standards'!BP$13)),"",'II_Program-level standards'!BP$13&amp;analysismethod4)</f>
        <v/>
      </c>
      <c r="DX6" s="254" t="str">
        <f>IF(ISNUMBER(FIND(analysismethod4,'II_Program-level standards'!BQ$13)),"",'II_Program-level standards'!BQ$13&amp;analysismethod4)</f>
        <v/>
      </c>
      <c r="DY6" s="254" t="str">
        <f>IF(ISNUMBER(FIND(analysismethod4,'II_Program-level standards'!BR$13)),"",'II_Program-level standards'!BR$13&amp;analysismethod4)</f>
        <v/>
      </c>
      <c r="DZ6" s="254" t="str">
        <f>IF(ISNUMBER(FIND(analysismethod4,'II_Program-level standards'!BS$13)),"",'II_Program-level standards'!BS$13&amp;analysismethod4)</f>
        <v/>
      </c>
      <c r="EA6" s="254" t="str">
        <f>IF(ISNUMBER(FIND(analysismethod4,'II_Program-level standards'!BT$13)),"",'II_Program-level standards'!BT$13&amp;analysismethod4)</f>
        <v/>
      </c>
      <c r="EB6" s="254" t="str">
        <f>IF(ISNUMBER(FIND(analysismethod4,'II_Program-level standards'!BU$13)),"",'II_Program-level standards'!BU$13&amp;analysismethod4)</f>
        <v/>
      </c>
      <c r="EC6" s="254" t="str">
        <f>IF(ISNUMBER(FIND(analysismethod4,'II_Program-level standards'!BV$13)),"",'II_Program-level standards'!BV$13&amp;analysismethod4)</f>
        <v/>
      </c>
      <c r="ED6" s="254" t="str">
        <f>IF(ISNUMBER(FIND(analysismethod4,'II_Program-level standards'!BW$13)),"",'II_Program-level standards'!BW$13&amp;analysismethod4)</f>
        <v/>
      </c>
      <c r="EE6" s="254" t="str">
        <f>IF(ISNUMBER(FIND(analysismethod4,'II_Program-level standards'!BX$13)),"",'II_Program-level standards'!BX$13&amp;analysismethod4)</f>
        <v/>
      </c>
      <c r="EF6" s="254" t="str">
        <f>IF(ISNUMBER(FIND(analysismethod4,'II_Program-level standards'!BY$13)),"",'II_Program-level standards'!BY$13&amp;analysismethod4)</f>
        <v/>
      </c>
      <c r="EG6" s="254" t="str">
        <f>IF(ISNUMBER(FIND(analysismethod4,'II_Program-level standards'!BZ$13)),"",'II_Program-level standards'!BZ$13&amp;analysismethod4)</f>
        <v/>
      </c>
      <c r="EH6" s="254" t="str">
        <f>IF(ISNUMBER(FIND(analysismethod4,'II_Program-level standards'!CA$13)),"",'II_Program-level standards'!CA$13&amp;analysismethod4)</f>
        <v/>
      </c>
      <c r="EI6" s="254" t="str">
        <f>IF(ISNUMBER(FIND(analysismethod4,'II_Program-level standards'!CB$13)),"",'II_Program-level standards'!CB$13&amp;analysismethod4)</f>
        <v/>
      </c>
      <c r="EJ6" s="254" t="str">
        <f>IF(ISNUMBER(FIND(analysismethod4,'II_Program-level standards'!CC$13)),"",'II_Program-level standards'!CC$13&amp;analysismethod4)</f>
        <v/>
      </c>
      <c r="EK6" s="254" t="str">
        <f>IF(ISNUMBER(FIND(analysismethod4,'II_Program-level standards'!CD$13)),"",'II_Program-level standards'!CD$13&amp;analysismethod4)</f>
        <v/>
      </c>
      <c r="EL6" s="254" t="str">
        <f>IF(ISNUMBER(FIND(analysismethod4,'II_Program-level standards'!CE$13)),"",'II_Program-level standards'!CE$13&amp;analysismethod4)</f>
        <v/>
      </c>
      <c r="EM6" s="254" t="str">
        <f>IF(ISNUMBER(FIND(analysismethod4,'II_Program-level standards'!CF$13)),"",'II_Program-level standards'!CF$13&amp;analysismethod4)</f>
        <v/>
      </c>
      <c r="EN6" s="254" t="str">
        <f>IF(ISNUMBER(FIND(analysismethod4,'II_Program-level standards'!CG$13)),"",'II_Program-level standards'!CG$13&amp;analysismethod4)</f>
        <v/>
      </c>
      <c r="EO6" s="254" t="str">
        <f>IF(ISNUMBER(FIND(analysismethod4,'II_Program-level standards'!CH$13)),"",'II_Program-level standards'!CH$13&amp;analysismethod4)</f>
        <v/>
      </c>
      <c r="EP6" s="254" t="str">
        <f>IF(ISNUMBER(FIND(analysismethod4,'II_Program-level standards'!CI$13)),"",'II_Program-level standards'!CI$13&amp;analysismethod4)</f>
        <v/>
      </c>
      <c r="EQ6" s="254" t="str">
        <f>IF(ISNUMBER(FIND(analysismethod4,'II_Program-level standards'!CJ$13)),"",'II_Program-level standards'!CJ$13&amp;analysismethod4)</f>
        <v/>
      </c>
      <c r="ER6" s="254" t="str">
        <f>IF(ISNUMBER(FIND(analysismethod4,'II_Program-level standards'!CK$13)),"",'II_Program-level standards'!CK$13&amp;analysismethod4)</f>
        <v/>
      </c>
      <c r="ES6" s="254" t="str">
        <f>IF(ISNUMBER(FIND(analysismethod4,'II_Program-level standards'!CL$13)),"",'II_Program-level standards'!CL$13&amp;analysismethod4)</f>
        <v/>
      </c>
      <c r="ET6" s="254" t="str">
        <f>IF(ISNUMBER(FIND(analysismethod4,'II_Program-level standards'!CM$13)),"",'II_Program-level standards'!CM$13&amp;analysismethod4)</f>
        <v/>
      </c>
      <c r="EU6" s="254" t="str">
        <f>IF(ISNUMBER(FIND(analysismethod4,'II_Program-level standards'!CN$13)),"",'II_Program-level standards'!CN$13&amp;analysismethod4)</f>
        <v/>
      </c>
      <c r="EV6" s="254" t="str">
        <f>IF(ISNUMBER(FIND(analysismethod4,'II_Program-level standards'!CO$13)),"",'II_Program-level standards'!CO$13&amp;analysismethod4)</f>
        <v/>
      </c>
      <c r="EW6" s="254" t="str">
        <f>IF(ISNUMBER(FIND(analysismethod4,'II_Program-level standards'!CP$13)),"",'II_Program-level standards'!CP$13&amp;analysismethod4)</f>
        <v/>
      </c>
      <c r="EX6" s="254" t="str">
        <f>IF(ISNUMBER(FIND(analysismethod4,'II_Program-level standards'!CQ$13)),"",'II_Program-level standards'!CQ$13&amp;analysismethod4)</f>
        <v/>
      </c>
      <c r="EY6" s="254" t="str">
        <f>IF(ISNUMBER(FIND(analysismethod4,'II_Program-level standards'!CR$13)),"",'II_Program-level standards'!CR$13&amp;analysismethod4)</f>
        <v/>
      </c>
      <c r="EZ6" s="254" t="str">
        <f>IF(ISNUMBER(FIND(analysismethod4,'II_Program-level standards'!CS$13)),"",'II_Program-level standards'!CS$13&amp;analysismethod4)</f>
        <v/>
      </c>
      <c r="FA6" s="254" t="str">
        <f>IF(ISNUMBER(FIND(analysismethod4,'II_Program-level standards'!CT$13)),"",'II_Program-level standards'!CT$13&amp;analysismethod4)</f>
        <v/>
      </c>
      <c r="FB6" s="254" t="str">
        <f>IF(ISNUMBER(FIND(analysismethod4,'II_Program-level standards'!CU$13)),"",'II_Program-level standards'!CU$13&amp;analysismethod4)</f>
        <v/>
      </c>
      <c r="FC6" s="254" t="str">
        <f>IF(ISNUMBER(FIND(analysismethod4,'II_Program-level standards'!CV$13)),"",'II_Program-level standards'!CV$13&amp;analysismethod4)</f>
        <v/>
      </c>
      <c r="FD6" s="254" t="str">
        <f>IF(ISNUMBER(FIND(analysismethod4,'II_Program-level standards'!CW$13)),"",'II_Program-level standards'!CW$13&amp;analysismethod4)</f>
        <v/>
      </c>
      <c r="FE6" s="254" t="str">
        <f>IF(ISNUMBER(FIND(analysismethod4,'II_Program-level standards'!CX$13)),"",'II_Program-level standards'!CX$13&amp;analysismethod4)</f>
        <v/>
      </c>
      <c r="FF6" s="254" t="str">
        <f>IF(ISNUMBER(FIND(analysismethod4,'II_Program-level standards'!CY$13)),"",'II_Program-level standards'!CY$13&amp;analysismethod4)</f>
        <v/>
      </c>
      <c r="FG6" s="255" t="str">
        <f>IF(ISNUMBER(FIND(analysismethod4,'II_Program-level standards'!CZ$13)),"",'II_Program-level standards'!CZ$13&amp;analysismethod4)</f>
        <v/>
      </c>
    </row>
    <row r="7" spans="1:212" ht="128.25" x14ac:dyDescent="0.2">
      <c r="A7" s="3" t="s">
        <v>149</v>
      </c>
      <c r="B7" s="11" t="s">
        <v>12</v>
      </c>
      <c r="C7" s="17"/>
      <c r="D7" s="17" t="s">
        <v>176</v>
      </c>
      <c r="E7" s="14" t="s">
        <v>285</v>
      </c>
      <c r="F7" s="64" t="str">
        <f>IF(ISNUMBER(FIND(payments,'I_State and program information'!E20)),"",'I_State and program information'!E20&amp;payments)</f>
        <v>Payments to provider network;</v>
      </c>
      <c r="G7" s="11"/>
      <c r="I7" s="3" t="s">
        <v>87</v>
      </c>
      <c r="J7" s="33" t="str">
        <f>IF('I_State and program information'!E29="","",'I_State and program information'!E29&amp;"; ")</f>
        <v/>
      </c>
      <c r="K7" s="42" t="str">
        <f>IF(ISNUMBER(FIND(plan5,'I_State and program information'!$E$52)),"",'I_State and program information'!$E$52&amp;plan5)</f>
        <v/>
      </c>
      <c r="L7" s="42" t="str">
        <f>IF(ISNUMBER(FIND(plan5,'I_State and program information'!$E$56)),"",'I_State and program information'!$E$56&amp;plan5)</f>
        <v/>
      </c>
      <c r="M7" s="42" t="str">
        <f>IF(ISNUMBER(FIND(plan5,'I_State and program information'!$E$60)),"",'I_State and program information'!$E$60&amp;plan5)</f>
        <v/>
      </c>
      <c r="N7" s="42" t="str">
        <f>IF(ISNUMBER(FIND(plan5,'I_State and program information'!$E$64)),"",'I_State and program information'!$E$64&amp;plan5)</f>
        <v/>
      </c>
      <c r="O7" s="42" t="str">
        <f>IF(ISNUMBER(FIND(plan5,'I_State and program information'!$E$68)),"",'I_State and program information'!$E$68&amp;plan5)</f>
        <v/>
      </c>
      <c r="P7" s="42" t="str">
        <f>IF(ISNUMBER(FIND(plan5,'I_State and program information'!$E$72)),"",'I_State and program information'!$E$72&amp;plan5)</f>
        <v/>
      </c>
      <c r="Q7" s="42" t="str">
        <f>IF(ISNUMBER(FIND(plan5,'I_State and program information'!$E$76)),"",'I_State and program information'!$E$76&amp;plan5)</f>
        <v/>
      </c>
      <c r="R7" s="42" t="str">
        <f>IF(ISNUMBER(FIND(plan5,'I_State and program information'!$E$82)),"",'I_State and program information'!$E$82&amp;plan5)</f>
        <v/>
      </c>
      <c r="S7" s="42" t="str">
        <f>IF(ISNUMBER(FIND(plan5,'I_State and program information'!$E$88)),"",'I_State and program information'!$E$88&amp;plan5)</f>
        <v/>
      </c>
      <c r="T7" s="42" t="str">
        <f>IF(ISNUMBER(FIND(plan5,'I_State and program information'!$E$94)),"",'I_State and program information'!$E$94&amp;plan5)</f>
        <v/>
      </c>
      <c r="U7" s="3" t="s">
        <v>74</v>
      </c>
      <c r="V7" s="3" t="s">
        <v>92</v>
      </c>
      <c r="W7" s="18" t="s">
        <v>61</v>
      </c>
      <c r="Y7" s="3" t="s">
        <v>547</v>
      </c>
      <c r="AD7" s="3" t="s">
        <v>519</v>
      </c>
      <c r="AE7" s="80"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4"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4"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4"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4"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4"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4"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4"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4"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4"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527</v>
      </c>
      <c r="AP7" s="80" t="str">
        <f>IF(ISNUMBER(FIND(furnish5,'III_Plan comp 438.206 All plans'!E$9)),"",'III_Plan comp 438.206 All plans'!E$9&amp;furnish5)</f>
        <v xml:space="preserve">Does not monitor network providers regularly to determine compliance;
</v>
      </c>
      <c r="AQ7" s="64" t="str">
        <f>IF(ISNUMBER(FIND(furnish5,'III_Plan comp 438.206 All plans'!F$9)),"",'III_Plan comp 438.206 All plans'!F$9&amp;furnish5)</f>
        <v xml:space="preserve">Does not monitor network providers regularly to determine compliance;
</v>
      </c>
      <c r="AR7" s="64" t="str">
        <f>IF(ISNUMBER(FIND(furnish5,'III_Plan comp 438.206 All plans'!G$9)),"",'III_Plan comp 438.206 All plans'!G$9&amp;furnish5)</f>
        <v xml:space="preserve">Does not monitor network providers regularly to determine compliance;
</v>
      </c>
      <c r="AS7" s="64" t="str">
        <f>IF(ISNUMBER(FIND(furnish5,'III_Plan comp 438.206 All plans'!H$9)),"",'III_Plan comp 438.206 All plans'!H$9&amp;furnish5)</f>
        <v xml:space="preserve">Does not monitor network providers regularly to determine compliance;
</v>
      </c>
      <c r="AT7" s="64" t="str">
        <f>IF(ISNUMBER(FIND(furnish5,'III_Plan comp 438.206 All plans'!I$9)),"",'III_Plan comp 438.206 All plans'!I$9&amp;furnish5)</f>
        <v xml:space="preserve">Does not monitor network providers regularly to determine compliance;
</v>
      </c>
      <c r="AU7" s="64" t="str">
        <f>IF(ISNUMBER(FIND(furnish5,'III_Plan comp 438.206 All plans'!J$9)),"",'III_Plan comp 438.206 All plans'!J$9&amp;furnish5)</f>
        <v xml:space="preserve">Does not monitor network providers regularly to determine compliance;
</v>
      </c>
      <c r="AV7" s="64" t="str">
        <f>IF(ISNUMBER(FIND(furnish5,'III_Plan comp 438.206 All plans'!K$9)),"",'III_Plan comp 438.206 All plans'!K$9&amp;furnish5)</f>
        <v xml:space="preserve">Does not monitor network providers regularly to determine compliance;
</v>
      </c>
      <c r="AW7" s="64" t="str">
        <f>IF(ISNUMBER(FIND(furnish5,'III_Plan comp 438.206 All plans'!L$9)),"",'III_Plan comp 438.206 All plans'!L$9&amp;furnish5)</f>
        <v xml:space="preserve">Does not monitor network providers regularly to determine compliance;
</v>
      </c>
      <c r="AX7" s="64" t="str">
        <f>IF(ISNUMBER(FIND(furnish5,'III_Plan comp 438.206 All plans'!M$9)),"",'III_Plan comp 438.206 All plans'!M$9&amp;furnish5)</f>
        <v xml:space="preserve">Does not monitor network providers regularly to determine compliance;
</v>
      </c>
      <c r="AY7" s="64" t="str">
        <f>IF(ISNUMBER(FIND(furnish5,'III_Plan comp 438.206 All plans'!N$9)),"",'III_Plan comp 438.206 All plans'!N$9&amp;furnish5)</f>
        <v xml:space="preserve">Does not monitor network providers regularly to determine compliance;
</v>
      </c>
      <c r="BK7" s="253" t="str">
        <f>IF('I_State and program information'!$E$66="Yes","EVV Data Analysis"&amp;"; "&amp;CHAR(10)&amp;CHAR(10),"")</f>
        <v/>
      </c>
      <c r="BL7" s="254" t="str">
        <f>IF(ISNUMBER(FIND(analysismethod5,'II_Program-level standards'!E$13)),"",'II_Program-level standards'!E$13&amp;analysismethod5)</f>
        <v/>
      </c>
      <c r="BM7" s="254" t="str">
        <f>IF(ISNUMBER(FIND(analysismethod5,'II_Program-level standards'!F$13)),"",'II_Program-level standards'!F$13&amp;analysismethod5)</f>
        <v/>
      </c>
      <c r="BN7" s="254" t="str">
        <f>IF(ISNUMBER(FIND(analysismethod5,'II_Program-level standards'!G$13)),"",'II_Program-level standards'!G$13&amp;analysismethod5)</f>
        <v/>
      </c>
      <c r="BO7" s="254" t="str">
        <f>IF(ISNUMBER(FIND(analysismethod5,'II_Program-level standards'!H$13)),"",'II_Program-level standards'!H$13&amp;analysismethod5)</f>
        <v/>
      </c>
      <c r="BP7" s="254" t="str">
        <f>IF(ISNUMBER(FIND(analysismethod5,'II_Program-level standards'!I$13)),"",'II_Program-level standards'!I$13&amp;analysismethod5)</f>
        <v/>
      </c>
      <c r="BQ7" s="254" t="str">
        <f>IF(ISNUMBER(FIND(analysismethod5,'II_Program-level standards'!J$13)),"",'II_Program-level standards'!J$13&amp;analysismethod5)</f>
        <v/>
      </c>
      <c r="BR7" s="254" t="str">
        <f>IF(ISNUMBER(FIND(analysismethod5,'II_Program-level standards'!K$13)),"",'II_Program-level standards'!K$13&amp;analysismethod5)</f>
        <v/>
      </c>
      <c r="BS7" s="254" t="str">
        <f>IF(ISNUMBER(FIND(analysismethod5,'II_Program-level standards'!L$13)),"",'II_Program-level standards'!L$13&amp;analysismethod5)</f>
        <v/>
      </c>
      <c r="BT7" s="254" t="str">
        <f>IF(ISNUMBER(FIND(analysismethod5,'II_Program-level standards'!M$13)),"",'II_Program-level standards'!M$13&amp;analysismethod5)</f>
        <v/>
      </c>
      <c r="BU7" s="254" t="str">
        <f>IF(ISNUMBER(FIND(analysismethod5,'II_Program-level standards'!N$13)),"",'II_Program-level standards'!N$13&amp;analysismethod5)</f>
        <v/>
      </c>
      <c r="BV7" s="254" t="str">
        <f>IF(ISNUMBER(FIND(analysismethod5,'II_Program-level standards'!O$13)),"",'II_Program-level standards'!O$13&amp;analysismethod5)</f>
        <v/>
      </c>
      <c r="BW7" s="254" t="str">
        <f>IF(ISNUMBER(FIND(analysismethod5,'II_Program-level standards'!P$13)),"",'II_Program-level standards'!P$13&amp;analysismethod5)</f>
        <v/>
      </c>
      <c r="BX7" s="254" t="str">
        <f>IF(ISNUMBER(FIND(analysismethod5,'II_Program-level standards'!Q$13)),"",'II_Program-level standards'!Q$13&amp;analysismethod5)</f>
        <v/>
      </c>
      <c r="BY7" s="254" t="str">
        <f>IF(ISNUMBER(FIND(analysismethod5,'II_Program-level standards'!R$13)),"",'II_Program-level standards'!R$13&amp;analysismethod5)</f>
        <v/>
      </c>
      <c r="BZ7" s="254" t="str">
        <f>IF(ISNUMBER(FIND(analysismethod5,'II_Program-level standards'!S$13)),"",'II_Program-level standards'!S$13&amp;analysismethod5)</f>
        <v/>
      </c>
      <c r="CA7" s="254" t="str">
        <f>IF(ISNUMBER(FIND(analysismethod5,'II_Program-level standards'!T$13)),"",'II_Program-level standards'!T$13&amp;analysismethod5)</f>
        <v/>
      </c>
      <c r="CB7" s="254" t="str">
        <f>IF(ISNUMBER(FIND(analysismethod5,'II_Program-level standards'!U$13)),"",'II_Program-level standards'!U$13&amp;analysismethod5)</f>
        <v/>
      </c>
      <c r="CC7" s="254" t="str">
        <f>IF(ISNUMBER(FIND(analysismethod5,'II_Program-level standards'!V$13)),"",'II_Program-level standards'!V$13&amp;analysismethod5)</f>
        <v/>
      </c>
      <c r="CD7" s="254" t="str">
        <f>IF(ISNUMBER(FIND(analysismethod5,'II_Program-level standards'!W$13)),"",'II_Program-level standards'!W$13&amp;analysismethod5)</f>
        <v/>
      </c>
      <c r="CE7" s="254" t="str">
        <f>IF(ISNUMBER(FIND(analysismethod5,'II_Program-level standards'!X$13)),"",'II_Program-level standards'!X$13&amp;analysismethod5)</f>
        <v/>
      </c>
      <c r="CF7" s="254" t="str">
        <f>IF(ISNUMBER(FIND(analysismethod5,'II_Program-level standards'!Y$13)),"",'II_Program-level standards'!Y$13&amp;analysismethod5)</f>
        <v/>
      </c>
      <c r="CG7" s="254" t="str">
        <f>IF(ISNUMBER(FIND(analysismethod5,'II_Program-level standards'!Z$13)),"",'II_Program-level standards'!Z$13&amp;analysismethod5)</f>
        <v/>
      </c>
      <c r="CH7" s="254" t="str">
        <f>IF(ISNUMBER(FIND(analysismethod5,'II_Program-level standards'!AA$13)),"",'II_Program-level standards'!AA$13&amp;analysismethod5)</f>
        <v/>
      </c>
      <c r="CI7" s="254" t="str">
        <f>IF(ISNUMBER(FIND(analysismethod5,'II_Program-level standards'!AB$13)),"",'II_Program-level standards'!AB$13&amp;analysismethod5)</f>
        <v/>
      </c>
      <c r="CJ7" s="254" t="str">
        <f>IF(ISNUMBER(FIND(analysismethod5,'II_Program-level standards'!AC$13)),"",'II_Program-level standards'!AC$13&amp;analysismethod5)</f>
        <v/>
      </c>
      <c r="CK7" s="254" t="str">
        <f>IF(ISNUMBER(FIND(analysismethod5,'II_Program-level standards'!AD$13)),"",'II_Program-level standards'!AD$13&amp;analysismethod5)</f>
        <v/>
      </c>
      <c r="CL7" s="254" t="str">
        <f>IF(ISNUMBER(FIND(analysismethod5,'II_Program-level standards'!AE$13)),"",'II_Program-level standards'!AE$13&amp;analysismethod5)</f>
        <v/>
      </c>
      <c r="CM7" s="254" t="str">
        <f>IF(ISNUMBER(FIND(analysismethod5,'II_Program-level standards'!AF$13)),"",'II_Program-level standards'!AF$13&amp;analysismethod5)</f>
        <v/>
      </c>
      <c r="CN7" s="254" t="str">
        <f>IF(ISNUMBER(FIND(analysismethod5,'II_Program-level standards'!AG$13)),"",'II_Program-level standards'!AG$13&amp;analysismethod5)</f>
        <v/>
      </c>
      <c r="CO7" s="254" t="str">
        <f>IF(ISNUMBER(FIND(analysismethod5,'II_Program-level standards'!AH$13)),"",'II_Program-level standards'!AH$13&amp;analysismethod5)</f>
        <v/>
      </c>
      <c r="CP7" s="254" t="str">
        <f>IF(ISNUMBER(FIND(analysismethod5,'II_Program-level standards'!AI$13)),"",'II_Program-level standards'!AI$13&amp;analysismethod5)</f>
        <v/>
      </c>
      <c r="CQ7" s="254" t="str">
        <f>IF(ISNUMBER(FIND(analysismethod5,'II_Program-level standards'!AJ$13)),"",'II_Program-level standards'!AJ$13&amp;analysismethod5)</f>
        <v/>
      </c>
      <c r="CR7" s="254" t="str">
        <f>IF(ISNUMBER(FIND(analysismethod5,'II_Program-level standards'!AK$13)),"",'II_Program-level standards'!AK$13&amp;analysismethod5)</f>
        <v/>
      </c>
      <c r="CS7" s="254" t="str">
        <f>IF(ISNUMBER(FIND(analysismethod5,'II_Program-level standards'!AL$13)),"",'II_Program-level standards'!AL$13&amp;analysismethod5)</f>
        <v/>
      </c>
      <c r="CT7" s="254" t="str">
        <f>IF(ISNUMBER(FIND(analysismethod5,'II_Program-level standards'!AM$13)),"",'II_Program-level standards'!AM$13&amp;analysismethod5)</f>
        <v/>
      </c>
      <c r="CU7" s="254" t="str">
        <f>IF(ISNUMBER(FIND(analysismethod5,'II_Program-level standards'!AN$13)),"",'II_Program-level standards'!AN$13&amp;analysismethod5)</f>
        <v/>
      </c>
      <c r="CV7" s="254" t="str">
        <f>IF(ISNUMBER(FIND(analysismethod5,'II_Program-level standards'!AO$13)),"",'II_Program-level standards'!AO$13&amp;analysismethod5)</f>
        <v/>
      </c>
      <c r="CW7" s="254" t="str">
        <f>IF(ISNUMBER(FIND(analysismethod5,'II_Program-level standards'!AP$13)),"",'II_Program-level standards'!AP$13&amp;analysismethod5)</f>
        <v/>
      </c>
      <c r="CX7" s="254" t="str">
        <f>IF(ISNUMBER(FIND(analysismethod5,'II_Program-level standards'!AQ$13)),"",'II_Program-level standards'!AQ$13&amp;analysismethod5)</f>
        <v/>
      </c>
      <c r="CY7" s="254" t="str">
        <f>IF(ISNUMBER(FIND(analysismethod5,'II_Program-level standards'!AR$13)),"",'II_Program-level standards'!AR$13&amp;analysismethod5)</f>
        <v/>
      </c>
      <c r="CZ7" s="254" t="str">
        <f>IF(ISNUMBER(FIND(analysismethod5,'II_Program-level standards'!AS$13)),"",'II_Program-level standards'!AS$13&amp;analysismethod5)</f>
        <v/>
      </c>
      <c r="DA7" s="254" t="str">
        <f>IF(ISNUMBER(FIND(analysismethod5,'II_Program-level standards'!AT$13)),"",'II_Program-level standards'!AT$13&amp;analysismethod5)</f>
        <v/>
      </c>
      <c r="DB7" s="254" t="str">
        <f>IF(ISNUMBER(FIND(analysismethod5,'II_Program-level standards'!AU$13)),"",'II_Program-level standards'!AU$13&amp;analysismethod5)</f>
        <v/>
      </c>
      <c r="DC7" s="254" t="str">
        <f>IF(ISNUMBER(FIND(analysismethod5,'II_Program-level standards'!AV$13)),"",'II_Program-level standards'!AV$13&amp;analysismethod5)</f>
        <v/>
      </c>
      <c r="DD7" s="254" t="str">
        <f>IF(ISNUMBER(FIND(analysismethod5,'II_Program-level standards'!AW$13)),"",'II_Program-level standards'!AW$13&amp;analysismethod5)</f>
        <v/>
      </c>
      <c r="DE7" s="254" t="str">
        <f>IF(ISNUMBER(FIND(analysismethod5,'II_Program-level standards'!AX$13)),"",'II_Program-level standards'!AX$13&amp;analysismethod5)</f>
        <v/>
      </c>
      <c r="DF7" s="254" t="str">
        <f>IF(ISNUMBER(FIND(analysismethod5,'II_Program-level standards'!AY$13)),"",'II_Program-level standards'!AY$13&amp;analysismethod5)</f>
        <v/>
      </c>
      <c r="DG7" s="254" t="str">
        <f>IF(ISNUMBER(FIND(analysismethod5,'II_Program-level standards'!AZ$13)),"",'II_Program-level standards'!AZ$13&amp;analysismethod5)</f>
        <v/>
      </c>
      <c r="DH7" s="254" t="str">
        <f>IF(ISNUMBER(FIND(analysismethod5,'II_Program-level standards'!BA$13)),"",'II_Program-level standards'!BA$13&amp;analysismethod5)</f>
        <v/>
      </c>
      <c r="DI7" s="254" t="str">
        <f>IF(ISNUMBER(FIND(analysismethod5,'II_Program-level standards'!BB$13)),"",'II_Program-level standards'!BB$13&amp;analysismethod5)</f>
        <v/>
      </c>
      <c r="DJ7" s="254" t="str">
        <f>IF(ISNUMBER(FIND(analysismethod5,'II_Program-level standards'!BC$13)),"",'II_Program-level standards'!BC$13&amp;analysismethod5)</f>
        <v/>
      </c>
      <c r="DK7" s="254" t="str">
        <f>IF(ISNUMBER(FIND(analysismethod5,'II_Program-level standards'!BD$13)),"",'II_Program-level standards'!BD$13&amp;analysismethod5)</f>
        <v/>
      </c>
      <c r="DL7" s="254" t="str">
        <f>IF(ISNUMBER(FIND(analysismethod5,'II_Program-level standards'!BE$13)),"",'II_Program-level standards'!BE$13&amp;analysismethod5)</f>
        <v/>
      </c>
      <c r="DM7" s="254" t="str">
        <f>IF(ISNUMBER(FIND(analysismethod5,'II_Program-level standards'!BF$13)),"",'II_Program-level standards'!BF$13&amp;analysismethod5)</f>
        <v/>
      </c>
      <c r="DN7" s="254" t="str">
        <f>IF(ISNUMBER(FIND(analysismethod5,'II_Program-level standards'!BG$13)),"",'II_Program-level standards'!BG$13&amp;analysismethod5)</f>
        <v/>
      </c>
      <c r="DO7" s="254" t="str">
        <f>IF(ISNUMBER(FIND(analysismethod5,'II_Program-level standards'!BH$13)),"",'II_Program-level standards'!BH$13&amp;analysismethod5)</f>
        <v/>
      </c>
      <c r="DP7" s="254" t="str">
        <f>IF(ISNUMBER(FIND(analysismethod5,'II_Program-level standards'!BI$13)),"",'II_Program-level standards'!BI$13&amp;analysismethod5)</f>
        <v/>
      </c>
      <c r="DQ7" s="254" t="str">
        <f>IF(ISNUMBER(FIND(analysismethod5,'II_Program-level standards'!BJ$13)),"",'II_Program-level standards'!BJ$13&amp;analysismethod5)</f>
        <v/>
      </c>
      <c r="DR7" s="254" t="str">
        <f>IF(ISNUMBER(FIND(analysismethod5,'II_Program-level standards'!BK$13)),"",'II_Program-level standards'!BK$13&amp;analysismethod5)</f>
        <v/>
      </c>
      <c r="DS7" s="254" t="str">
        <f>IF(ISNUMBER(FIND(analysismethod5,'II_Program-level standards'!BL$13)),"",'II_Program-level standards'!BL$13&amp;analysismethod5)</f>
        <v/>
      </c>
      <c r="DT7" s="254" t="str">
        <f>IF(ISNUMBER(FIND(analysismethod5,'II_Program-level standards'!BM$13)),"",'II_Program-level standards'!BM$13&amp;analysismethod5)</f>
        <v/>
      </c>
      <c r="DU7" s="254" t="str">
        <f>IF(ISNUMBER(FIND(analysismethod5,'II_Program-level standards'!BN$13)),"",'II_Program-level standards'!BN$13&amp;analysismethod5)</f>
        <v/>
      </c>
      <c r="DV7" s="254" t="str">
        <f>IF(ISNUMBER(FIND(analysismethod5,'II_Program-level standards'!BO$13)),"",'II_Program-level standards'!BO$13&amp;analysismethod5)</f>
        <v/>
      </c>
      <c r="DW7" s="254" t="str">
        <f>IF(ISNUMBER(FIND(analysismethod5,'II_Program-level standards'!BP$13)),"",'II_Program-level standards'!BP$13&amp;analysismethod5)</f>
        <v/>
      </c>
      <c r="DX7" s="254" t="str">
        <f>IF(ISNUMBER(FIND(analysismethod5,'II_Program-level standards'!BQ$13)),"",'II_Program-level standards'!BQ$13&amp;analysismethod5)</f>
        <v/>
      </c>
      <c r="DY7" s="254" t="str">
        <f>IF(ISNUMBER(FIND(analysismethod5,'II_Program-level standards'!BR$13)),"",'II_Program-level standards'!BR$13&amp;analysismethod5)</f>
        <v/>
      </c>
      <c r="DZ7" s="254" t="str">
        <f>IF(ISNUMBER(FIND(analysismethod5,'II_Program-level standards'!BS$13)),"",'II_Program-level standards'!BS$13&amp;analysismethod5)</f>
        <v/>
      </c>
      <c r="EA7" s="254" t="str">
        <f>IF(ISNUMBER(FIND(analysismethod5,'II_Program-level standards'!BT$13)),"",'II_Program-level standards'!BT$13&amp;analysismethod5)</f>
        <v/>
      </c>
      <c r="EB7" s="254" t="str">
        <f>IF(ISNUMBER(FIND(analysismethod5,'II_Program-level standards'!BU$13)),"",'II_Program-level standards'!BU$13&amp;analysismethod5)</f>
        <v/>
      </c>
      <c r="EC7" s="254" t="str">
        <f>IF(ISNUMBER(FIND(analysismethod5,'II_Program-level standards'!BV$13)),"",'II_Program-level standards'!BV$13&amp;analysismethod5)</f>
        <v/>
      </c>
      <c r="ED7" s="254" t="str">
        <f>IF(ISNUMBER(FIND(analysismethod5,'II_Program-level standards'!BW$13)),"",'II_Program-level standards'!BW$13&amp;analysismethod5)</f>
        <v/>
      </c>
      <c r="EE7" s="254" t="str">
        <f>IF(ISNUMBER(FIND(analysismethod5,'II_Program-level standards'!BX$13)),"",'II_Program-level standards'!BX$13&amp;analysismethod5)</f>
        <v/>
      </c>
      <c r="EF7" s="254" t="str">
        <f>IF(ISNUMBER(FIND(analysismethod5,'II_Program-level standards'!BY$13)),"",'II_Program-level standards'!BY$13&amp;analysismethod5)</f>
        <v/>
      </c>
      <c r="EG7" s="254" t="str">
        <f>IF(ISNUMBER(FIND(analysismethod5,'II_Program-level standards'!BZ$13)),"",'II_Program-level standards'!BZ$13&amp;analysismethod5)</f>
        <v/>
      </c>
      <c r="EH7" s="254" t="str">
        <f>IF(ISNUMBER(FIND(analysismethod5,'II_Program-level standards'!CA$13)),"",'II_Program-level standards'!CA$13&amp;analysismethod5)</f>
        <v/>
      </c>
      <c r="EI7" s="254" t="str">
        <f>IF(ISNUMBER(FIND(analysismethod5,'II_Program-level standards'!CB$13)),"",'II_Program-level standards'!CB$13&amp;analysismethod5)</f>
        <v/>
      </c>
      <c r="EJ7" s="254" t="str">
        <f>IF(ISNUMBER(FIND(analysismethod5,'II_Program-level standards'!CC$13)),"",'II_Program-level standards'!CC$13&amp;analysismethod5)</f>
        <v/>
      </c>
      <c r="EK7" s="254" t="str">
        <f>IF(ISNUMBER(FIND(analysismethod5,'II_Program-level standards'!CD$13)),"",'II_Program-level standards'!CD$13&amp;analysismethod5)</f>
        <v/>
      </c>
      <c r="EL7" s="254" t="str">
        <f>IF(ISNUMBER(FIND(analysismethod5,'II_Program-level standards'!CE$13)),"",'II_Program-level standards'!CE$13&amp;analysismethod5)</f>
        <v/>
      </c>
      <c r="EM7" s="254" t="str">
        <f>IF(ISNUMBER(FIND(analysismethod5,'II_Program-level standards'!CF$13)),"",'II_Program-level standards'!CF$13&amp;analysismethod5)</f>
        <v/>
      </c>
      <c r="EN7" s="254" t="str">
        <f>IF(ISNUMBER(FIND(analysismethod5,'II_Program-level standards'!CG$13)),"",'II_Program-level standards'!CG$13&amp;analysismethod5)</f>
        <v/>
      </c>
      <c r="EO7" s="254" t="str">
        <f>IF(ISNUMBER(FIND(analysismethod5,'II_Program-level standards'!CH$13)),"",'II_Program-level standards'!CH$13&amp;analysismethod5)</f>
        <v/>
      </c>
      <c r="EP7" s="254" t="str">
        <f>IF(ISNUMBER(FIND(analysismethod5,'II_Program-level standards'!CI$13)),"",'II_Program-level standards'!CI$13&amp;analysismethod5)</f>
        <v/>
      </c>
      <c r="EQ7" s="254" t="str">
        <f>IF(ISNUMBER(FIND(analysismethod5,'II_Program-level standards'!CJ$13)),"",'II_Program-level standards'!CJ$13&amp;analysismethod5)</f>
        <v/>
      </c>
      <c r="ER7" s="254" t="str">
        <f>IF(ISNUMBER(FIND(analysismethod5,'II_Program-level standards'!CK$13)),"",'II_Program-level standards'!CK$13&amp;analysismethod5)</f>
        <v/>
      </c>
      <c r="ES7" s="254" t="str">
        <f>IF(ISNUMBER(FIND(analysismethod5,'II_Program-level standards'!CL$13)),"",'II_Program-level standards'!CL$13&amp;analysismethod5)</f>
        <v/>
      </c>
      <c r="ET7" s="254" t="str">
        <f>IF(ISNUMBER(FIND(analysismethod5,'II_Program-level standards'!CM$13)),"",'II_Program-level standards'!CM$13&amp;analysismethod5)</f>
        <v/>
      </c>
      <c r="EU7" s="254" t="str">
        <f>IF(ISNUMBER(FIND(analysismethod5,'II_Program-level standards'!CN$13)),"",'II_Program-level standards'!CN$13&amp;analysismethod5)</f>
        <v/>
      </c>
      <c r="EV7" s="254" t="str">
        <f>IF(ISNUMBER(FIND(analysismethod5,'II_Program-level standards'!CO$13)),"",'II_Program-level standards'!CO$13&amp;analysismethod5)</f>
        <v/>
      </c>
      <c r="EW7" s="254" t="str">
        <f>IF(ISNUMBER(FIND(analysismethod5,'II_Program-level standards'!CP$13)),"",'II_Program-level standards'!CP$13&amp;analysismethod5)</f>
        <v/>
      </c>
      <c r="EX7" s="254" t="str">
        <f>IF(ISNUMBER(FIND(analysismethod5,'II_Program-level standards'!CQ$13)),"",'II_Program-level standards'!CQ$13&amp;analysismethod5)</f>
        <v/>
      </c>
      <c r="EY7" s="254" t="str">
        <f>IF(ISNUMBER(FIND(analysismethod5,'II_Program-level standards'!CR$13)),"",'II_Program-level standards'!CR$13&amp;analysismethod5)</f>
        <v/>
      </c>
      <c r="EZ7" s="254" t="str">
        <f>IF(ISNUMBER(FIND(analysismethod5,'II_Program-level standards'!CS$13)),"",'II_Program-level standards'!CS$13&amp;analysismethod5)</f>
        <v/>
      </c>
      <c r="FA7" s="254" t="str">
        <f>IF(ISNUMBER(FIND(analysismethod5,'II_Program-level standards'!CT$13)),"",'II_Program-level standards'!CT$13&amp;analysismethod5)</f>
        <v/>
      </c>
      <c r="FB7" s="254" t="str">
        <f>IF(ISNUMBER(FIND(analysismethod5,'II_Program-level standards'!CU$13)),"",'II_Program-level standards'!CU$13&amp;analysismethod5)</f>
        <v/>
      </c>
      <c r="FC7" s="254" t="str">
        <f>IF(ISNUMBER(FIND(analysismethod5,'II_Program-level standards'!CV$13)),"",'II_Program-level standards'!CV$13&amp;analysismethod5)</f>
        <v/>
      </c>
      <c r="FD7" s="254" t="str">
        <f>IF(ISNUMBER(FIND(analysismethod5,'II_Program-level standards'!CW$13)),"",'II_Program-level standards'!CW$13&amp;analysismethod5)</f>
        <v/>
      </c>
      <c r="FE7" s="254" t="str">
        <f>IF(ISNUMBER(FIND(analysismethod5,'II_Program-level standards'!CX$13)),"",'II_Program-level standards'!CX$13&amp;analysismethod5)</f>
        <v/>
      </c>
      <c r="FF7" s="254" t="str">
        <f>IF(ISNUMBER(FIND(analysismethod5,'II_Program-level standards'!CY$13)),"",'II_Program-level standards'!CY$13&amp;analysismethod5)</f>
        <v/>
      </c>
      <c r="FG7" s="255" t="str">
        <f>IF(ISNUMBER(FIND(analysismethod5,'II_Program-level standards'!CZ$13)),"",'II_Program-level standards'!CZ$13&amp;analysismethod5)</f>
        <v/>
      </c>
    </row>
    <row r="8" spans="1:212" ht="85.5" x14ac:dyDescent="0.2">
      <c r="B8" s="11" t="s">
        <v>13</v>
      </c>
      <c r="C8" s="17"/>
      <c r="D8" s="17" t="s">
        <v>177</v>
      </c>
      <c r="E8" s="14" t="s">
        <v>290</v>
      </c>
      <c r="F8" s="64" t="str">
        <f>IF(ISNUMBER(FIND(enrollment,'I_State and program information'!E20)),"",'I_State and program information'!E20&amp;enrollment)</f>
        <v xml:space="preserve">Enrollment of new population; </v>
      </c>
      <c r="G8" s="11"/>
      <c r="I8" s="3" t="s">
        <v>95</v>
      </c>
      <c r="J8" s="33" t="str">
        <f>IF('I_State and program information'!E30="","",'I_State and program information'!E30&amp;"; ")</f>
        <v/>
      </c>
      <c r="K8" s="42" t="str">
        <f>IF(ISNUMBER(FIND(plan6,'I_State and program information'!$E$52)),"",'I_State and program information'!$E$52&amp;plan6)</f>
        <v/>
      </c>
      <c r="L8" s="42" t="str">
        <f>IF(ISNUMBER(FIND(plan6,'I_State and program information'!$E$56)),"",'I_State and program information'!$E$56&amp;plan6)</f>
        <v/>
      </c>
      <c r="M8" s="42" t="str">
        <f>IF(ISNUMBER(FIND(plan6,'I_State and program information'!$E$60)),"",'I_State and program information'!$E$60&amp;plan6)</f>
        <v/>
      </c>
      <c r="N8" s="42" t="str">
        <f>IF(ISNUMBER(FIND(plan6,'I_State and program information'!$E$64)),"",'I_State and program information'!$E$64&amp;plan6)</f>
        <v/>
      </c>
      <c r="O8" s="42" t="str">
        <f>IF(ISNUMBER(FIND(plan6,'I_State and program information'!$E$68)),"",'I_State and program information'!$E$68&amp;plan6)</f>
        <v/>
      </c>
      <c r="P8" s="42" t="str">
        <f>IF(ISNUMBER(FIND(plan6,'I_State and program information'!$E$72)),"",'I_State and program information'!$E$72&amp;plan6)</f>
        <v/>
      </c>
      <c r="Q8" s="42" t="str">
        <f>IF(ISNUMBER(FIND(plan6,'I_State and program information'!$E$76)),"",'I_State and program information'!$E$76&amp;plan6)</f>
        <v/>
      </c>
      <c r="R8" s="42" t="str">
        <f>IF(ISNUMBER(FIND(plan6,'I_State and program information'!$E$82)),"",'I_State and program information'!$E$82&amp;plan6)</f>
        <v/>
      </c>
      <c r="S8" s="42" t="str">
        <f>IF(ISNUMBER(FIND(plan6,'I_State and program information'!$E$88)),"",'I_State and program information'!$E$88&amp;plan6)</f>
        <v/>
      </c>
      <c r="T8" s="42" t="str">
        <f>IF(ISNUMBER(FIND(plan6,'I_State and program information'!$E$94)),"",'I_State and program information'!$E$94&amp;plan6)</f>
        <v/>
      </c>
      <c r="U8" s="3" t="s">
        <v>72</v>
      </c>
      <c r="V8" s="3" t="s">
        <v>179</v>
      </c>
      <c r="W8" s="18" t="s">
        <v>62</v>
      </c>
      <c r="Y8" s="3" t="s">
        <v>83</v>
      </c>
      <c r="AD8" s="3" t="s">
        <v>520</v>
      </c>
      <c r="AE8" s="80" t="str">
        <f>IF(ISNUMBER(FIND(dsreq6,'III_Plan comp 438.206 All plans'!E$8)),"",'III_Plan comp 438.206 All plans'!E$8&amp;dsreq6)</f>
        <v xml:space="preserve">Does not demonstrate that its network providers are credentialed as required by § 438.214;
</v>
      </c>
      <c r="AF8" s="64" t="str">
        <f>IF(ISNUMBER(FIND(dsreq6,'III_Plan comp 438.206 All plans'!F$8)),"",'III_Plan comp 438.206 All plans'!F$8&amp;dsreq6)</f>
        <v xml:space="preserve">Does not demonstrate that its network providers are credentialed as required by § 438.214;
</v>
      </c>
      <c r="AG8" s="64" t="str">
        <f>IF(ISNUMBER(FIND(dsreq6,'III_Plan comp 438.206 All plans'!G$8)),"",'III_Plan comp 438.206 All plans'!G$8&amp;dsreq6)</f>
        <v xml:space="preserve">Does not demonstrate that its network providers are credentialed as required by § 438.214;
</v>
      </c>
      <c r="AH8" s="64" t="str">
        <f>IF(ISNUMBER(FIND(dsreq6,'III_Plan comp 438.206 All plans'!H$8)),"",'III_Plan comp 438.206 All plans'!H$8&amp;dsreq6)</f>
        <v xml:space="preserve">Does not demonstrate that its network providers are credentialed as required by § 438.214;
</v>
      </c>
      <c r="AI8" s="64" t="str">
        <f>IF(ISNUMBER(FIND(dsreq6,'III_Plan comp 438.206 All plans'!I$8)),"",'III_Plan comp 438.206 All plans'!I$8&amp;dsreq6)</f>
        <v xml:space="preserve">Does not demonstrate that its network providers are credentialed as required by § 438.214;
</v>
      </c>
      <c r="AJ8" s="64" t="str">
        <f>IF(ISNUMBER(FIND(dsreq6,'III_Plan comp 438.206 All plans'!J$8)),"",'III_Plan comp 438.206 All plans'!J$8&amp;dsreq6)</f>
        <v xml:space="preserve">Does not demonstrate that its network providers are credentialed as required by § 438.214;
</v>
      </c>
      <c r="AK8" s="64" t="str">
        <f>IF(ISNUMBER(FIND(dsreq6,'III_Plan comp 438.206 All plans'!K$8)),"",'III_Plan comp 438.206 All plans'!K$8&amp;dsreq6)</f>
        <v xml:space="preserve">Does not demonstrate that its network providers are credentialed as required by § 438.214;
</v>
      </c>
      <c r="AL8" s="64" t="str">
        <f>IF(ISNUMBER(FIND(dsreq6,'III_Plan comp 438.206 All plans'!L$8)),"",'III_Plan comp 438.206 All plans'!L$8&amp;dsreq6)</f>
        <v xml:space="preserve">Does not demonstrate that its network providers are credentialed as required by § 438.214;
</v>
      </c>
      <c r="AM8" s="64" t="str">
        <f>IF(ISNUMBER(FIND(dsreq6,'III_Plan comp 438.206 All plans'!M$8)),"",'III_Plan comp 438.206 All plans'!M$8&amp;dsreq6)</f>
        <v xml:space="preserve">Does not demonstrate that its network providers are credentialed as required by § 438.214;
</v>
      </c>
      <c r="AN8" s="64" t="str">
        <f>IF(ISNUMBER(FIND(dsreq6,'III_Plan comp 438.206 All plans'!N$8)),"",'III_Plan comp 438.206 All plans'!N$8&amp;dsreq6)</f>
        <v xml:space="preserve">Does not demonstrate that its network providers are credentialed as required by § 438.214;
</v>
      </c>
      <c r="AO8" s="3" t="s">
        <v>528</v>
      </c>
      <c r="AP8" s="80" t="str">
        <f>IF(ISNUMBER(FIND(furnish6,'III_Plan comp 438.206 All plans'!E$9)),"",'III_Plan comp 438.206 All plans'!E$9&amp;furnish6)</f>
        <v xml:space="preserve">Does not make corrective action if there is a failure to comply by a network provider;
</v>
      </c>
      <c r="AQ8" s="64" t="str">
        <f>IF(ISNUMBER(FIND(furnish6,'III_Plan comp 438.206 All plans'!F$9)),"",'III_Plan comp 438.206 All plans'!F$9&amp;furnish6)</f>
        <v xml:space="preserve">Does not make corrective action if there is a failure to comply by a network provider;
</v>
      </c>
      <c r="AR8" s="64" t="str">
        <f>IF(ISNUMBER(FIND(furnish6,'III_Plan comp 438.206 All plans'!G$9)),"",'III_Plan comp 438.206 All plans'!G$9&amp;furnish6)</f>
        <v xml:space="preserve">Does not make corrective action if there is a failure to comply by a network provider;
</v>
      </c>
      <c r="AS8" s="64" t="str">
        <f>IF(ISNUMBER(FIND(furnish6,'III_Plan comp 438.206 All plans'!H$9)),"",'III_Plan comp 438.206 All plans'!H$9&amp;furnish6)</f>
        <v xml:space="preserve">Does not make corrective action if there is a failure to comply by a network provider;
</v>
      </c>
      <c r="AT8" s="64" t="str">
        <f>IF(ISNUMBER(FIND(furnish6,'III_Plan comp 438.206 All plans'!I$9)),"",'III_Plan comp 438.206 All plans'!I$9&amp;furnish6)</f>
        <v xml:space="preserve">Does not make corrective action if there is a failure to comply by a network provider;
</v>
      </c>
      <c r="AU8" s="64" t="str">
        <f>IF(ISNUMBER(FIND(furnish6,'III_Plan comp 438.206 All plans'!J$9)),"",'III_Plan comp 438.206 All plans'!J$9&amp;furnish6)</f>
        <v xml:space="preserve">Does not make corrective action if there is a failure to comply by a network provider;
</v>
      </c>
      <c r="AV8" s="64" t="str">
        <f>IF(ISNUMBER(FIND(furnish6,'III_Plan comp 438.206 All plans'!K$9)),"",'III_Plan comp 438.206 All plans'!K$9&amp;furnish6)</f>
        <v xml:space="preserve">Does not make corrective action if there is a failure to comply by a network provider;
</v>
      </c>
      <c r="AW8" s="64" t="str">
        <f>IF(ISNUMBER(FIND(furnish6,'III_Plan comp 438.206 All plans'!L$9)),"",'III_Plan comp 438.206 All plans'!L$9&amp;furnish6)</f>
        <v xml:space="preserve">Does not make corrective action if there is a failure to comply by a network provider;
</v>
      </c>
      <c r="AX8" s="64" t="str">
        <f>IF(ISNUMBER(FIND(furnish6,'III_Plan comp 438.206 All plans'!M$9)),"",'III_Plan comp 438.206 All plans'!M$9&amp;furnish6)</f>
        <v xml:space="preserve">Does not make corrective action if there is a failure to comply by a network provider;
</v>
      </c>
      <c r="AY8" s="64" t="str">
        <f>IF(ISNUMBER(FIND(furnish6,'III_Plan comp 438.206 All plans'!N$9)),"",'III_Plan comp 438.206 All plans'!N$9&amp;furnish6)</f>
        <v xml:space="preserve">Does not make corrective action if there is a failure to comply by a network provider;
</v>
      </c>
      <c r="BK8" s="253" t="str">
        <f>IF('I_State and program information'!$E$70="Yes","Review of Grievances Related to Access"&amp;"; "&amp;CHAR(10)&amp;CHAR(10),"")</f>
        <v xml:space="preserve">Review of Grievances Related to Access; 
</v>
      </c>
      <c r="BL8" s="254" t="str">
        <f>IF(ISNUMBER(FIND(analysismethod6,'II_Program-level standards'!E$13)),"",'II_Program-level standards'!E$13&amp;analysismethod6)</f>
        <v/>
      </c>
      <c r="BM8" s="254" t="str">
        <f>IF(ISNUMBER(FIND(analysismethod6,'II_Program-level standards'!F$13)),"",'II_Program-level standards'!F$13&amp;analysismethod6)</f>
        <v/>
      </c>
      <c r="BN8" s="254" t="str">
        <f>IF(ISNUMBER(FIND(analysismethod6,'II_Program-level standards'!G$13)),"",'II_Program-level standards'!G$13&amp;analysismethod6)</f>
        <v/>
      </c>
      <c r="BO8" s="254" t="str">
        <f>IF(ISNUMBER(FIND(analysismethod6,'II_Program-level standards'!H$13)),"",'II_Program-level standards'!H$13&amp;analysismethod6)</f>
        <v xml:space="preserve">Review of Grievances Related to Access; 
</v>
      </c>
      <c r="BP8" s="254" t="str">
        <f>IF(ISNUMBER(FIND(analysismethod6,'II_Program-level standards'!I$13)),"",'II_Program-level standards'!I$13&amp;analysismethod6)</f>
        <v xml:space="preserve">Review of Grievances Related to Access; 
</v>
      </c>
      <c r="BQ8" s="254" t="str">
        <f>IF(ISNUMBER(FIND(analysismethod6,'II_Program-level standards'!J$13)),"",'II_Program-level standards'!J$13&amp;analysismethod6)</f>
        <v xml:space="preserve">Review of Grievances Related to Access; 
</v>
      </c>
      <c r="BR8" s="254" t="str">
        <f>IF(ISNUMBER(FIND(analysismethod6,'II_Program-level standards'!K$13)),"",'II_Program-level standards'!K$13&amp;analysismethod6)</f>
        <v xml:space="preserve">Review of Grievances Related to Access; 
</v>
      </c>
      <c r="BS8" s="254" t="str">
        <f>IF(ISNUMBER(FIND(analysismethod6,'II_Program-level standards'!L$13)),"",'II_Program-level standards'!L$13&amp;analysismethod6)</f>
        <v xml:space="preserve">Review of Grievances Related to Access; 
</v>
      </c>
      <c r="BT8" s="254" t="str">
        <f>IF(ISNUMBER(FIND(analysismethod6,'II_Program-level standards'!M$13)),"",'II_Program-level standards'!M$13&amp;analysismethod6)</f>
        <v xml:space="preserve">Review of Grievances Related to Access; 
</v>
      </c>
      <c r="BU8" s="254" t="str">
        <f>IF(ISNUMBER(FIND(analysismethod6,'II_Program-level standards'!N$13)),"",'II_Program-level standards'!N$13&amp;analysismethod6)</f>
        <v xml:space="preserve">Review of Grievances Related to Access; 
</v>
      </c>
      <c r="BV8" s="254" t="str">
        <f>IF(ISNUMBER(FIND(analysismethod6,'II_Program-level standards'!O$13)),"",'II_Program-level standards'!O$13&amp;analysismethod6)</f>
        <v xml:space="preserve">Review of Grievances Related to Access; 
</v>
      </c>
      <c r="BW8" s="254" t="str">
        <f>IF(ISNUMBER(FIND(analysismethod6,'II_Program-level standards'!P$13)),"",'II_Program-level standards'!P$13&amp;analysismethod6)</f>
        <v xml:space="preserve">Review of Grievances Related to Access; 
</v>
      </c>
      <c r="BX8" s="254" t="str">
        <f>IF(ISNUMBER(FIND(analysismethod6,'II_Program-level standards'!Q$13)),"",'II_Program-level standards'!Q$13&amp;analysismethod6)</f>
        <v xml:space="preserve">Review of Grievances Related to Access; 
</v>
      </c>
      <c r="BY8" s="254" t="str">
        <f>IF(ISNUMBER(FIND(analysismethod6,'II_Program-level standards'!R$13)),"",'II_Program-level standards'!R$13&amp;analysismethod6)</f>
        <v xml:space="preserve">Review of Grievances Related to Access; 
</v>
      </c>
      <c r="BZ8" s="254" t="str">
        <f>IF(ISNUMBER(FIND(analysismethod6,'II_Program-level standards'!S$13)),"",'II_Program-level standards'!S$13&amp;analysismethod6)</f>
        <v xml:space="preserve">Review of Grievances Related to Access; 
</v>
      </c>
      <c r="CA8" s="254" t="str">
        <f>IF(ISNUMBER(FIND(analysismethod6,'II_Program-level standards'!T$13)),"",'II_Program-level standards'!T$13&amp;analysismethod6)</f>
        <v xml:space="preserve">Review of Grievances Related to Access; 
</v>
      </c>
      <c r="CB8" s="254" t="str">
        <f>IF(ISNUMBER(FIND(analysismethod6,'II_Program-level standards'!U$13)),"",'II_Program-level standards'!U$13&amp;analysismethod6)</f>
        <v xml:space="preserve">Review of Grievances Related to Access; 
</v>
      </c>
      <c r="CC8" s="254" t="str">
        <f>IF(ISNUMBER(FIND(analysismethod6,'II_Program-level standards'!V$13)),"",'II_Program-level standards'!V$13&amp;analysismethod6)</f>
        <v xml:space="preserve">Review of Grievances Related to Access; 
</v>
      </c>
      <c r="CD8" s="254" t="str">
        <f>IF(ISNUMBER(FIND(analysismethod6,'II_Program-level standards'!W$13)),"",'II_Program-level standards'!W$13&amp;analysismethod6)</f>
        <v xml:space="preserve">Review of Grievances Related to Access; 
</v>
      </c>
      <c r="CE8" s="254" t="str">
        <f>IF(ISNUMBER(FIND(analysismethod6,'II_Program-level standards'!X$13)),"",'II_Program-level standards'!X$13&amp;analysismethod6)</f>
        <v xml:space="preserve">Review of Grievances Related to Access; 
</v>
      </c>
      <c r="CF8" s="254" t="str">
        <f>IF(ISNUMBER(FIND(analysismethod6,'II_Program-level standards'!Y$13)),"",'II_Program-level standards'!Y$13&amp;analysismethod6)</f>
        <v xml:space="preserve">Review of Grievances Related to Access; 
</v>
      </c>
      <c r="CG8" s="254" t="str">
        <f>IF(ISNUMBER(FIND(analysismethod6,'II_Program-level standards'!Z$13)),"",'II_Program-level standards'!Z$13&amp;analysismethod6)</f>
        <v xml:space="preserve">Review of Grievances Related to Access; 
</v>
      </c>
      <c r="CH8" s="254" t="str">
        <f>IF(ISNUMBER(FIND(analysismethod6,'II_Program-level standards'!AA$13)),"",'II_Program-level standards'!AA$13&amp;analysismethod6)</f>
        <v xml:space="preserve">Review of Grievances Related to Access; 
</v>
      </c>
      <c r="CI8" s="254" t="str">
        <f>IF(ISNUMBER(FIND(analysismethod6,'II_Program-level standards'!AB$13)),"",'II_Program-level standards'!AB$13&amp;analysismethod6)</f>
        <v xml:space="preserve">Review of Grievances Related to Access; 
</v>
      </c>
      <c r="CJ8" s="254" t="str">
        <f>IF(ISNUMBER(FIND(analysismethod6,'II_Program-level standards'!AC$13)),"",'II_Program-level standards'!AC$13&amp;analysismethod6)</f>
        <v xml:space="preserve">Review of Grievances Related to Access; 
</v>
      </c>
      <c r="CK8" s="254" t="str">
        <f>IF(ISNUMBER(FIND(analysismethod6,'II_Program-level standards'!AD$13)),"",'II_Program-level standards'!AD$13&amp;analysismethod6)</f>
        <v xml:space="preserve">Review of Grievances Related to Access; 
</v>
      </c>
      <c r="CL8" s="254" t="str">
        <f>IF(ISNUMBER(FIND(analysismethod6,'II_Program-level standards'!AE$13)),"",'II_Program-level standards'!AE$13&amp;analysismethod6)</f>
        <v xml:space="preserve">Review of Grievances Related to Access; 
</v>
      </c>
      <c r="CM8" s="254" t="str">
        <f>IF(ISNUMBER(FIND(analysismethod6,'II_Program-level standards'!AF$13)),"",'II_Program-level standards'!AF$13&amp;analysismethod6)</f>
        <v xml:space="preserve">Review of Grievances Related to Access; 
</v>
      </c>
      <c r="CN8" s="254" t="str">
        <f>IF(ISNUMBER(FIND(analysismethod6,'II_Program-level standards'!AG$13)),"",'II_Program-level standards'!AG$13&amp;analysismethod6)</f>
        <v xml:space="preserve">Review of Grievances Related to Access; 
</v>
      </c>
      <c r="CO8" s="254" t="str">
        <f>IF(ISNUMBER(FIND(analysismethod6,'II_Program-level standards'!AH$13)),"",'II_Program-level standards'!AH$13&amp;analysismethod6)</f>
        <v xml:space="preserve">Review of Grievances Related to Access; 
</v>
      </c>
      <c r="CP8" s="254" t="str">
        <f>IF(ISNUMBER(FIND(analysismethod6,'II_Program-level standards'!AI$13)),"",'II_Program-level standards'!AI$13&amp;analysismethod6)</f>
        <v xml:space="preserve">Review of Grievances Related to Access; 
</v>
      </c>
      <c r="CQ8" s="254" t="str">
        <f>IF(ISNUMBER(FIND(analysismethod6,'II_Program-level standards'!AJ$13)),"",'II_Program-level standards'!AJ$13&amp;analysismethod6)</f>
        <v xml:space="preserve">Review of Grievances Related to Access; 
</v>
      </c>
      <c r="CR8" s="254" t="str">
        <f>IF(ISNUMBER(FIND(analysismethod6,'II_Program-level standards'!AK$13)),"",'II_Program-level standards'!AK$13&amp;analysismethod6)</f>
        <v xml:space="preserve">Review of Grievances Related to Access; 
</v>
      </c>
      <c r="CS8" s="254" t="str">
        <f>IF(ISNUMBER(FIND(analysismethod6,'II_Program-level standards'!AL$13)),"",'II_Program-level standards'!AL$13&amp;analysismethod6)</f>
        <v xml:space="preserve">Review of Grievances Related to Access; 
</v>
      </c>
      <c r="CT8" s="254" t="str">
        <f>IF(ISNUMBER(FIND(analysismethod6,'II_Program-level standards'!AM$13)),"",'II_Program-level standards'!AM$13&amp;analysismethod6)</f>
        <v xml:space="preserve">Review of Grievances Related to Access; 
</v>
      </c>
      <c r="CU8" s="254" t="str">
        <f>IF(ISNUMBER(FIND(analysismethod6,'II_Program-level standards'!AN$13)),"",'II_Program-level standards'!AN$13&amp;analysismethod6)</f>
        <v xml:space="preserve">Review of Grievances Related to Access; 
</v>
      </c>
      <c r="CV8" s="254" t="str">
        <f>IF(ISNUMBER(FIND(analysismethod6,'II_Program-level standards'!AO$13)),"",'II_Program-level standards'!AO$13&amp;analysismethod6)</f>
        <v xml:space="preserve">Review of Grievances Related to Access; 
</v>
      </c>
      <c r="CW8" s="254" t="str">
        <f>IF(ISNUMBER(FIND(analysismethod6,'II_Program-level standards'!AP$13)),"",'II_Program-level standards'!AP$13&amp;analysismethod6)</f>
        <v xml:space="preserve">Review of Grievances Related to Access; 
</v>
      </c>
      <c r="CX8" s="254" t="str">
        <f>IF(ISNUMBER(FIND(analysismethod6,'II_Program-level standards'!AQ$13)),"",'II_Program-level standards'!AQ$13&amp;analysismethod6)</f>
        <v xml:space="preserve">Review of Grievances Related to Access; 
</v>
      </c>
      <c r="CY8" s="254" t="str">
        <f>IF(ISNUMBER(FIND(analysismethod6,'II_Program-level standards'!AR$13)),"",'II_Program-level standards'!AR$13&amp;analysismethod6)</f>
        <v xml:space="preserve">Review of Grievances Related to Access; 
</v>
      </c>
      <c r="CZ8" s="254" t="str">
        <f>IF(ISNUMBER(FIND(analysismethod6,'II_Program-level standards'!AS$13)),"",'II_Program-level standards'!AS$13&amp;analysismethod6)</f>
        <v xml:space="preserve">Review of Grievances Related to Access; 
</v>
      </c>
      <c r="DA8" s="254" t="str">
        <f>IF(ISNUMBER(FIND(analysismethod6,'II_Program-level standards'!AT$13)),"",'II_Program-level standards'!AT$13&amp;analysismethod6)</f>
        <v xml:space="preserve">Review of Grievances Related to Access; 
</v>
      </c>
      <c r="DB8" s="254" t="str">
        <f>IF(ISNUMBER(FIND(analysismethod6,'II_Program-level standards'!AU$13)),"",'II_Program-level standards'!AU$13&amp;analysismethod6)</f>
        <v xml:space="preserve">Review of Grievances Related to Access; 
</v>
      </c>
      <c r="DC8" s="254" t="str">
        <f>IF(ISNUMBER(FIND(analysismethod6,'II_Program-level standards'!AV$13)),"",'II_Program-level standards'!AV$13&amp;analysismethod6)</f>
        <v xml:space="preserve">Review of Grievances Related to Access; 
</v>
      </c>
      <c r="DD8" s="254" t="str">
        <f>IF(ISNUMBER(FIND(analysismethod6,'II_Program-level standards'!AW$13)),"",'II_Program-level standards'!AW$13&amp;analysismethod6)</f>
        <v xml:space="preserve">Review of Grievances Related to Access; 
</v>
      </c>
      <c r="DE8" s="254" t="str">
        <f>IF(ISNUMBER(FIND(analysismethod6,'II_Program-level standards'!AX$13)),"",'II_Program-level standards'!AX$13&amp;analysismethod6)</f>
        <v xml:space="preserve">Review of Grievances Related to Access; 
</v>
      </c>
      <c r="DF8" s="254" t="str">
        <f>IF(ISNUMBER(FIND(analysismethod6,'II_Program-level standards'!AY$13)),"",'II_Program-level standards'!AY$13&amp;analysismethod6)</f>
        <v xml:space="preserve">Review of Grievances Related to Access; 
</v>
      </c>
      <c r="DG8" s="254" t="str">
        <f>IF(ISNUMBER(FIND(analysismethod6,'II_Program-level standards'!AZ$13)),"",'II_Program-level standards'!AZ$13&amp;analysismethod6)</f>
        <v xml:space="preserve">Review of Grievances Related to Access; 
</v>
      </c>
      <c r="DH8" s="254" t="str">
        <f>IF(ISNUMBER(FIND(analysismethod6,'II_Program-level standards'!BA$13)),"",'II_Program-level standards'!BA$13&amp;analysismethod6)</f>
        <v xml:space="preserve">Review of Grievances Related to Access; 
</v>
      </c>
      <c r="DI8" s="254" t="str">
        <f>IF(ISNUMBER(FIND(analysismethod6,'II_Program-level standards'!BB$13)),"",'II_Program-level standards'!BB$13&amp;analysismethod6)</f>
        <v xml:space="preserve">Review of Grievances Related to Access; 
</v>
      </c>
      <c r="DJ8" s="254" t="str">
        <f>IF(ISNUMBER(FIND(analysismethod6,'II_Program-level standards'!BC$13)),"",'II_Program-level standards'!BC$13&amp;analysismethod6)</f>
        <v xml:space="preserve">Review of Grievances Related to Access; 
</v>
      </c>
      <c r="DK8" s="254" t="str">
        <f>IF(ISNUMBER(FIND(analysismethod6,'II_Program-level standards'!BD$13)),"",'II_Program-level standards'!BD$13&amp;analysismethod6)</f>
        <v xml:space="preserve">Review of Grievances Related to Access; 
</v>
      </c>
      <c r="DL8" s="254" t="str">
        <f>IF(ISNUMBER(FIND(analysismethod6,'II_Program-level standards'!BE$13)),"",'II_Program-level standards'!BE$13&amp;analysismethod6)</f>
        <v xml:space="preserve">Review of Grievances Related to Access; 
</v>
      </c>
      <c r="DM8" s="254" t="str">
        <f>IF(ISNUMBER(FIND(analysismethod6,'II_Program-level standards'!BF$13)),"",'II_Program-level standards'!BF$13&amp;analysismethod6)</f>
        <v xml:space="preserve">Review of Grievances Related to Access; 
</v>
      </c>
      <c r="DN8" s="254" t="str">
        <f>IF(ISNUMBER(FIND(analysismethod6,'II_Program-level standards'!BG$13)),"",'II_Program-level standards'!BG$13&amp;analysismethod6)</f>
        <v xml:space="preserve">Review of Grievances Related to Access; 
</v>
      </c>
      <c r="DO8" s="254" t="str">
        <f>IF(ISNUMBER(FIND(analysismethod6,'II_Program-level standards'!BH$13)),"",'II_Program-level standards'!BH$13&amp;analysismethod6)</f>
        <v xml:space="preserve">Review of Grievances Related to Access; 
</v>
      </c>
      <c r="DP8" s="254" t="str">
        <f>IF(ISNUMBER(FIND(analysismethod6,'II_Program-level standards'!BI$13)),"",'II_Program-level standards'!BI$13&amp;analysismethod6)</f>
        <v xml:space="preserve">Review of Grievances Related to Access; 
</v>
      </c>
      <c r="DQ8" s="254" t="str">
        <f>IF(ISNUMBER(FIND(analysismethod6,'II_Program-level standards'!BJ$13)),"",'II_Program-level standards'!BJ$13&amp;analysismethod6)</f>
        <v xml:space="preserve">Review of Grievances Related to Access; 
</v>
      </c>
      <c r="DR8" s="254" t="str">
        <f>IF(ISNUMBER(FIND(analysismethod6,'II_Program-level standards'!BK$13)),"",'II_Program-level standards'!BK$13&amp;analysismethod6)</f>
        <v xml:space="preserve">Review of Grievances Related to Access; 
</v>
      </c>
      <c r="DS8" s="254" t="str">
        <f>IF(ISNUMBER(FIND(analysismethod6,'II_Program-level standards'!BL$13)),"",'II_Program-level standards'!BL$13&amp;analysismethod6)</f>
        <v xml:space="preserve">Review of Grievances Related to Access; 
</v>
      </c>
      <c r="DT8" s="254" t="str">
        <f>IF(ISNUMBER(FIND(analysismethod6,'II_Program-level standards'!BM$13)),"",'II_Program-level standards'!BM$13&amp;analysismethod6)</f>
        <v xml:space="preserve">Review of Grievances Related to Access; 
</v>
      </c>
      <c r="DU8" s="254" t="str">
        <f>IF(ISNUMBER(FIND(analysismethod6,'II_Program-level standards'!BN$13)),"",'II_Program-level standards'!BN$13&amp;analysismethod6)</f>
        <v xml:space="preserve">Review of Grievances Related to Access; 
</v>
      </c>
      <c r="DV8" s="254" t="str">
        <f>IF(ISNUMBER(FIND(analysismethod6,'II_Program-level standards'!BO$13)),"",'II_Program-level standards'!BO$13&amp;analysismethod6)</f>
        <v xml:space="preserve">Review of Grievances Related to Access; 
</v>
      </c>
      <c r="DW8" s="254" t="str">
        <f>IF(ISNUMBER(FIND(analysismethod6,'II_Program-level standards'!BP$13)),"",'II_Program-level standards'!BP$13&amp;analysismethod6)</f>
        <v xml:space="preserve">Review of Grievances Related to Access; 
</v>
      </c>
      <c r="DX8" s="254" t="str">
        <f>IF(ISNUMBER(FIND(analysismethod6,'II_Program-level standards'!BQ$13)),"",'II_Program-level standards'!BQ$13&amp;analysismethod6)</f>
        <v xml:space="preserve">Review of Grievances Related to Access; 
</v>
      </c>
      <c r="DY8" s="254" t="str">
        <f>IF(ISNUMBER(FIND(analysismethod6,'II_Program-level standards'!BR$13)),"",'II_Program-level standards'!BR$13&amp;analysismethod6)</f>
        <v xml:space="preserve">Review of Grievances Related to Access; 
</v>
      </c>
      <c r="DZ8" s="254" t="str">
        <f>IF(ISNUMBER(FIND(analysismethod6,'II_Program-level standards'!BS$13)),"",'II_Program-level standards'!BS$13&amp;analysismethod6)</f>
        <v xml:space="preserve">Review of Grievances Related to Access; 
</v>
      </c>
      <c r="EA8" s="254" t="str">
        <f>IF(ISNUMBER(FIND(analysismethod6,'II_Program-level standards'!BT$13)),"",'II_Program-level standards'!BT$13&amp;analysismethod6)</f>
        <v xml:space="preserve">Review of Grievances Related to Access; 
</v>
      </c>
      <c r="EB8" s="254" t="str">
        <f>IF(ISNUMBER(FIND(analysismethod6,'II_Program-level standards'!BU$13)),"",'II_Program-level standards'!BU$13&amp;analysismethod6)</f>
        <v xml:space="preserve">Review of Grievances Related to Access; 
</v>
      </c>
      <c r="EC8" s="254" t="str">
        <f>IF(ISNUMBER(FIND(analysismethod6,'II_Program-level standards'!BV$13)),"",'II_Program-level standards'!BV$13&amp;analysismethod6)</f>
        <v xml:space="preserve">Review of Grievances Related to Access; 
</v>
      </c>
      <c r="ED8" s="254" t="str">
        <f>IF(ISNUMBER(FIND(analysismethod6,'II_Program-level standards'!BW$13)),"",'II_Program-level standards'!BW$13&amp;analysismethod6)</f>
        <v xml:space="preserve">Review of Grievances Related to Access; 
</v>
      </c>
      <c r="EE8" s="254" t="str">
        <f>IF(ISNUMBER(FIND(analysismethod6,'II_Program-level standards'!BX$13)),"",'II_Program-level standards'!BX$13&amp;analysismethod6)</f>
        <v xml:space="preserve">Review of Grievances Related to Access; 
</v>
      </c>
      <c r="EF8" s="254" t="str">
        <f>IF(ISNUMBER(FIND(analysismethod6,'II_Program-level standards'!BY$13)),"",'II_Program-level standards'!BY$13&amp;analysismethod6)</f>
        <v xml:space="preserve">Review of Grievances Related to Access; 
</v>
      </c>
      <c r="EG8" s="254" t="str">
        <f>IF(ISNUMBER(FIND(analysismethod6,'II_Program-level standards'!BZ$13)),"",'II_Program-level standards'!BZ$13&amp;analysismethod6)</f>
        <v xml:space="preserve">Review of Grievances Related to Access; 
</v>
      </c>
      <c r="EH8" s="254" t="str">
        <f>IF(ISNUMBER(FIND(analysismethod6,'II_Program-level standards'!CA$13)),"",'II_Program-level standards'!CA$13&amp;analysismethod6)</f>
        <v xml:space="preserve">Review of Grievances Related to Access; 
</v>
      </c>
      <c r="EI8" s="254" t="str">
        <f>IF(ISNUMBER(FIND(analysismethod6,'II_Program-level standards'!CB$13)),"",'II_Program-level standards'!CB$13&amp;analysismethod6)</f>
        <v xml:space="preserve">Review of Grievances Related to Access; 
</v>
      </c>
      <c r="EJ8" s="254" t="str">
        <f>IF(ISNUMBER(FIND(analysismethod6,'II_Program-level standards'!CC$13)),"",'II_Program-level standards'!CC$13&amp;analysismethod6)</f>
        <v xml:space="preserve">Review of Grievances Related to Access; 
</v>
      </c>
      <c r="EK8" s="254" t="str">
        <f>IF(ISNUMBER(FIND(analysismethod6,'II_Program-level standards'!CD$13)),"",'II_Program-level standards'!CD$13&amp;analysismethod6)</f>
        <v xml:space="preserve">Review of Grievances Related to Access; 
</v>
      </c>
      <c r="EL8" s="254" t="str">
        <f>IF(ISNUMBER(FIND(analysismethod6,'II_Program-level standards'!CE$13)),"",'II_Program-level standards'!CE$13&amp;analysismethod6)</f>
        <v xml:space="preserve">Review of Grievances Related to Access; 
</v>
      </c>
      <c r="EM8" s="254" t="str">
        <f>IF(ISNUMBER(FIND(analysismethod6,'II_Program-level standards'!CF$13)),"",'II_Program-level standards'!CF$13&amp;analysismethod6)</f>
        <v xml:space="preserve">Review of Grievances Related to Access; 
</v>
      </c>
      <c r="EN8" s="254" t="str">
        <f>IF(ISNUMBER(FIND(analysismethod6,'II_Program-level standards'!CG$13)),"",'II_Program-level standards'!CG$13&amp;analysismethod6)</f>
        <v xml:space="preserve">Review of Grievances Related to Access; 
</v>
      </c>
      <c r="EO8" s="254" t="str">
        <f>IF(ISNUMBER(FIND(analysismethod6,'II_Program-level standards'!CH$13)),"",'II_Program-level standards'!CH$13&amp;analysismethod6)</f>
        <v xml:space="preserve">Review of Grievances Related to Access; 
</v>
      </c>
      <c r="EP8" s="254" t="str">
        <f>IF(ISNUMBER(FIND(analysismethod6,'II_Program-level standards'!CI$13)),"",'II_Program-level standards'!CI$13&amp;analysismethod6)</f>
        <v xml:space="preserve">Review of Grievances Related to Access; 
</v>
      </c>
      <c r="EQ8" s="254" t="str">
        <f>IF(ISNUMBER(FIND(analysismethod6,'II_Program-level standards'!CJ$13)),"",'II_Program-level standards'!CJ$13&amp;analysismethod6)</f>
        <v xml:space="preserve">Review of Grievances Related to Access; 
</v>
      </c>
      <c r="ER8" s="254" t="str">
        <f>IF(ISNUMBER(FIND(analysismethod6,'II_Program-level standards'!CK$13)),"",'II_Program-level standards'!CK$13&amp;analysismethod6)</f>
        <v xml:space="preserve">Review of Grievances Related to Access; 
</v>
      </c>
      <c r="ES8" s="254" t="str">
        <f>IF(ISNUMBER(FIND(analysismethod6,'II_Program-level standards'!CL$13)),"",'II_Program-level standards'!CL$13&amp;analysismethod6)</f>
        <v xml:space="preserve">Review of Grievances Related to Access; 
</v>
      </c>
      <c r="ET8" s="254" t="str">
        <f>IF(ISNUMBER(FIND(analysismethod6,'II_Program-level standards'!CM$13)),"",'II_Program-level standards'!CM$13&amp;analysismethod6)</f>
        <v xml:space="preserve">Review of Grievances Related to Access; 
</v>
      </c>
      <c r="EU8" s="254" t="str">
        <f>IF(ISNUMBER(FIND(analysismethod6,'II_Program-level standards'!CN$13)),"",'II_Program-level standards'!CN$13&amp;analysismethod6)</f>
        <v xml:space="preserve">Review of Grievances Related to Access; 
</v>
      </c>
      <c r="EV8" s="254" t="str">
        <f>IF(ISNUMBER(FIND(analysismethod6,'II_Program-level standards'!CO$13)),"",'II_Program-level standards'!CO$13&amp;analysismethod6)</f>
        <v xml:space="preserve">Review of Grievances Related to Access; 
</v>
      </c>
      <c r="EW8" s="254" t="str">
        <f>IF(ISNUMBER(FIND(analysismethod6,'II_Program-level standards'!CP$13)),"",'II_Program-level standards'!CP$13&amp;analysismethod6)</f>
        <v xml:space="preserve">Review of Grievances Related to Access; 
</v>
      </c>
      <c r="EX8" s="254" t="str">
        <f>IF(ISNUMBER(FIND(analysismethod6,'II_Program-level standards'!CQ$13)),"",'II_Program-level standards'!CQ$13&amp;analysismethod6)</f>
        <v xml:space="preserve">Review of Grievances Related to Access; 
</v>
      </c>
      <c r="EY8" s="254" t="str">
        <f>IF(ISNUMBER(FIND(analysismethod6,'II_Program-level standards'!CR$13)),"",'II_Program-level standards'!CR$13&amp;analysismethod6)</f>
        <v xml:space="preserve">Review of Grievances Related to Access; 
</v>
      </c>
      <c r="EZ8" s="254" t="str">
        <f>IF(ISNUMBER(FIND(analysismethod6,'II_Program-level standards'!CS$13)),"",'II_Program-level standards'!CS$13&amp;analysismethod6)</f>
        <v xml:space="preserve">Review of Grievances Related to Access; 
</v>
      </c>
      <c r="FA8" s="254" t="str">
        <f>IF(ISNUMBER(FIND(analysismethod6,'II_Program-level standards'!CT$13)),"",'II_Program-level standards'!CT$13&amp;analysismethod6)</f>
        <v xml:space="preserve">Review of Grievances Related to Access; 
</v>
      </c>
      <c r="FB8" s="254" t="str">
        <f>IF(ISNUMBER(FIND(analysismethod6,'II_Program-level standards'!CU$13)),"",'II_Program-level standards'!CU$13&amp;analysismethod6)</f>
        <v xml:space="preserve">Review of Grievances Related to Access; 
</v>
      </c>
      <c r="FC8" s="254" t="str">
        <f>IF(ISNUMBER(FIND(analysismethod6,'II_Program-level standards'!CV$13)),"",'II_Program-level standards'!CV$13&amp;analysismethod6)</f>
        <v xml:space="preserve">Review of Grievances Related to Access; 
</v>
      </c>
      <c r="FD8" s="254" t="str">
        <f>IF(ISNUMBER(FIND(analysismethod6,'II_Program-level standards'!CW$13)),"",'II_Program-level standards'!CW$13&amp;analysismethod6)</f>
        <v xml:space="preserve">Review of Grievances Related to Access; 
</v>
      </c>
      <c r="FE8" s="254" t="str">
        <f>IF(ISNUMBER(FIND(analysismethod6,'II_Program-level standards'!CX$13)),"",'II_Program-level standards'!CX$13&amp;analysismethod6)</f>
        <v xml:space="preserve">Review of Grievances Related to Access; 
</v>
      </c>
      <c r="FF8" s="254" t="str">
        <f>IF(ISNUMBER(FIND(analysismethod6,'II_Program-level standards'!CY$13)),"",'II_Program-level standards'!CY$13&amp;analysismethod6)</f>
        <v xml:space="preserve">Review of Grievances Related to Access; 
</v>
      </c>
      <c r="FG8" s="255" t="str">
        <f>IF(ISNUMBER(FIND(analysismethod6,'II_Program-level standards'!CZ$13)),"",'II_Program-level standards'!CZ$13&amp;analysismethod6)</f>
        <v xml:space="preserve">Review of Grievances Related to Access; 
</v>
      </c>
    </row>
    <row r="9" spans="1:212" ht="99.75" x14ac:dyDescent="0.2">
      <c r="B9" s="11" t="s">
        <v>14</v>
      </c>
      <c r="C9" s="17"/>
      <c r="D9" s="17"/>
      <c r="E9" s="17"/>
      <c r="F9" s="17"/>
      <c r="G9" s="11"/>
      <c r="I9" s="3" t="s">
        <v>231</v>
      </c>
      <c r="J9" s="33" t="str">
        <f>IF('I_State and program information'!E31="","",'I_State and program information'!E31&amp;"; ")</f>
        <v/>
      </c>
      <c r="K9" s="42" t="str">
        <f>IF(ISNUMBER(FIND(plan7,'I_State and program information'!$E$52)),"",'I_State and program information'!$E$52&amp;plan7)</f>
        <v/>
      </c>
      <c r="L9" s="42" t="str">
        <f>IF(ISNUMBER(FIND(plan7,'I_State and program information'!$E$56)),"",'I_State and program information'!$E$56&amp;plan7)</f>
        <v/>
      </c>
      <c r="M9" s="42" t="str">
        <f>IF(ISNUMBER(FIND(plan7,'I_State and program information'!$E$60)),"",'I_State and program information'!$E$60&amp;plan7)</f>
        <v/>
      </c>
      <c r="N9" s="42" t="str">
        <f>IF(ISNUMBER(FIND(plan7,'I_State and program information'!$E$64)),"",'I_State and program information'!$E$64&amp;plan7)</f>
        <v/>
      </c>
      <c r="O9" s="42" t="str">
        <f>IF(ISNUMBER(FIND(plan7,'I_State and program information'!$E$68)),"",'I_State and program information'!$E$68&amp;plan7)</f>
        <v/>
      </c>
      <c r="P9" s="42" t="str">
        <f>IF(ISNUMBER(FIND(plan7,'I_State and program information'!$E$72)),"",'I_State and program information'!$E$72&amp;plan7)</f>
        <v/>
      </c>
      <c r="Q9" s="42" t="str">
        <f>IF(ISNUMBER(FIND(plan7,'I_State and program information'!$E$76)),"",'I_State and program information'!$E$76&amp;plan7)</f>
        <v/>
      </c>
      <c r="R9" s="42" t="str">
        <f>IF(ISNUMBER(FIND(plan7,'I_State and program information'!$E$82)),"",'I_State and program information'!$E$82&amp;plan7)</f>
        <v/>
      </c>
      <c r="S9" s="42" t="str">
        <f>IF(ISNUMBER(FIND(plan7,'I_State and program information'!$E$88)),"",'I_State and program information'!$E$88&amp;plan7)</f>
        <v/>
      </c>
      <c r="T9" s="42" t="str">
        <f>IF(ISNUMBER(FIND(plan7,'I_State and program information'!$E$94)),"",'I_State and program information'!$E$94&amp;plan7)</f>
        <v/>
      </c>
      <c r="U9" s="3" t="s">
        <v>73</v>
      </c>
      <c r="V9" s="3" t="s">
        <v>91</v>
      </c>
      <c r="W9" s="18" t="s">
        <v>64</v>
      </c>
      <c r="Y9" s="3" t="s">
        <v>540</v>
      </c>
      <c r="AD9" s="3" t="s">
        <v>521</v>
      </c>
      <c r="AE9" s="80" t="str">
        <f>IF(ISNUMBER(FIND(dsreq7,'III_Plan comp 438.206 All plans'!E$8)),"",'III_Plan comp 438.206 All plans'!E$8&amp;dsreq7)</f>
        <v xml:space="preserve">Does not demonstrate that its network includes sufficient family planning providers to ensure timely access to covered services;
</v>
      </c>
      <c r="AF9" s="64" t="str">
        <f>IF(ISNUMBER(FIND(dsreq7,'III_Plan comp 438.206 All plans'!F$8)),"",'III_Plan comp 438.206 All plans'!F$8&amp;dsreq7)</f>
        <v xml:space="preserve">Does not demonstrate that its network includes sufficient family planning providers to ensure timely access to covered services;
</v>
      </c>
      <c r="AG9" s="64" t="str">
        <f>IF(ISNUMBER(FIND(dsreq7,'III_Plan comp 438.206 All plans'!G$8)),"",'III_Plan comp 438.206 All plans'!G$8&amp;dsreq7)</f>
        <v xml:space="preserve">Does not demonstrate that its network includes sufficient family planning providers to ensure timely access to covered services;
</v>
      </c>
      <c r="AH9" s="64" t="str">
        <f>IF(ISNUMBER(FIND(dsreq7,'III_Plan comp 438.206 All plans'!H$8)),"",'III_Plan comp 438.206 All plans'!H$8&amp;dsreq7)</f>
        <v xml:space="preserve">Does not demonstrate that its network includes sufficient family planning providers to ensure timely access to covered services;
</v>
      </c>
      <c r="AI9" s="64" t="str">
        <f>IF(ISNUMBER(FIND(dsreq7,'III_Plan comp 438.206 All plans'!I$8)),"",'III_Plan comp 438.206 All plans'!I$8&amp;dsreq7)</f>
        <v xml:space="preserve">Does not demonstrate that its network includes sufficient family planning providers to ensure timely access to covered services;
</v>
      </c>
      <c r="AJ9" s="64" t="str">
        <f>IF(ISNUMBER(FIND(dsreq7,'III_Plan comp 438.206 All plans'!J$8)),"",'III_Plan comp 438.206 All plans'!J$8&amp;dsreq7)</f>
        <v xml:space="preserve">Does not demonstrate that its network includes sufficient family planning providers to ensure timely access to covered services;
</v>
      </c>
      <c r="AK9" s="64" t="str">
        <f>IF(ISNUMBER(FIND(dsreq7,'III_Plan comp 438.206 All plans'!K$8)),"",'III_Plan comp 438.206 All plans'!K$8&amp;dsreq7)</f>
        <v xml:space="preserve">Does not demonstrate that its network includes sufficient family planning providers to ensure timely access to covered services;
</v>
      </c>
      <c r="AL9" s="64" t="str">
        <f>IF(ISNUMBER(FIND(dsreq7,'III_Plan comp 438.206 All plans'!L$8)),"",'III_Plan comp 438.206 All plans'!L$8&amp;dsreq7)</f>
        <v xml:space="preserve">Does not demonstrate that its network includes sufficient family planning providers to ensure timely access to covered services;
</v>
      </c>
      <c r="AM9" s="64" t="str">
        <f>IF(ISNUMBER(FIND(dsreq7,'III_Plan comp 438.206 All plans'!M$8)),"",'III_Plan comp 438.206 All plans'!M$8&amp;dsreq7)</f>
        <v xml:space="preserve">Does not demonstrate that its network includes sufficient family planning providers to ensure timely access to covered services;
</v>
      </c>
      <c r="AN9" s="64" t="str">
        <f>IF(ISNUMBER(FIND(dsreq7,'III_Plan comp 438.206 All plans'!N$8)),"",'III_Plan comp 438.206 All plans'!N$8&amp;dsreq7)</f>
        <v xml:space="preserve">Does not demonstrate that its network includes sufficient family planning providers to ensure timely access to covered services;
</v>
      </c>
      <c r="BK9" s="253" t="str">
        <f>IF('I_State and program information'!$E$74="Yes","Encounter Data Analysis"&amp;"; "&amp;CHAR(10)&amp;CHAR(10),"")</f>
        <v xml:space="preserve">Encounter Data Analysis; 
</v>
      </c>
      <c r="BL9" s="254" t="str">
        <f>IF(ISNUMBER(FIND(analysismethod7,'II_Program-level standards'!E$13)),"",'II_Program-level standards'!E$13&amp;analysismethod7)</f>
        <v xml:space="preserve">Geomapping; 
Review of Grievances Related to Access; 
Encounter Data Analysis; 
</v>
      </c>
      <c r="BM9" s="254" t="str">
        <f>IF(ISNUMBER(FIND(analysismethod7,'II_Program-level standards'!F$13)),"",'II_Program-level standards'!F$13&amp;analysismethod7)</f>
        <v xml:space="preserve">Review of Grievances Related to Access; 
Encounter Data Analysis; 
</v>
      </c>
      <c r="BN9" s="254" t="str">
        <f>IF(ISNUMBER(FIND(analysismethod7,'II_Program-level standards'!G$13)),"",'II_Program-level standards'!G$13&amp;analysismethod7)</f>
        <v xml:space="preserve">Review of Grievances Related to Access; 
Encounter Data Analysis; 
</v>
      </c>
      <c r="BO9" s="254" t="str">
        <f>IF(ISNUMBER(FIND(analysismethod7,'II_Program-level standards'!H$13)),"",'II_Program-level standards'!H$13&amp;analysismethod7)</f>
        <v xml:space="preserve">Encounter Data Analysis; 
</v>
      </c>
      <c r="BP9" s="254" t="str">
        <f>IF(ISNUMBER(FIND(analysismethod7,'II_Program-level standards'!I$13)),"",'II_Program-level standards'!I$13&amp;analysismethod7)</f>
        <v xml:space="preserve">Encounter Data Analysis; 
</v>
      </c>
      <c r="BQ9" s="254" t="str">
        <f>IF(ISNUMBER(FIND(analysismethod7,'II_Program-level standards'!J$13)),"",'II_Program-level standards'!J$13&amp;analysismethod7)</f>
        <v xml:space="preserve">Encounter Data Analysis; 
</v>
      </c>
      <c r="BR9" s="254" t="str">
        <f>IF(ISNUMBER(FIND(analysismethod7,'II_Program-level standards'!K$13)),"",'II_Program-level standards'!K$13&amp;analysismethod7)</f>
        <v xml:space="preserve">Encounter Data Analysis; 
</v>
      </c>
      <c r="BS9" s="254" t="str">
        <f>IF(ISNUMBER(FIND(analysismethod7,'II_Program-level standards'!L$13)),"",'II_Program-level standards'!L$13&amp;analysismethod7)</f>
        <v xml:space="preserve">Encounter Data Analysis; 
</v>
      </c>
      <c r="BT9" s="254" t="str">
        <f>IF(ISNUMBER(FIND(analysismethod7,'II_Program-level standards'!M$13)),"",'II_Program-level standards'!M$13&amp;analysismethod7)</f>
        <v xml:space="preserve">Encounter Data Analysis; 
</v>
      </c>
      <c r="BU9" s="254" t="str">
        <f>IF(ISNUMBER(FIND(analysismethod7,'II_Program-level standards'!N$13)),"",'II_Program-level standards'!N$13&amp;analysismethod7)</f>
        <v xml:space="preserve">Encounter Data Analysis; 
</v>
      </c>
      <c r="BV9" s="254" t="str">
        <f>IF(ISNUMBER(FIND(analysismethod7,'II_Program-level standards'!O$13)),"",'II_Program-level standards'!O$13&amp;analysismethod7)</f>
        <v xml:space="preserve">Encounter Data Analysis; 
</v>
      </c>
      <c r="BW9" s="254" t="str">
        <f>IF(ISNUMBER(FIND(analysismethod7,'II_Program-level standards'!P$13)),"",'II_Program-level standards'!P$13&amp;analysismethod7)</f>
        <v xml:space="preserve">Encounter Data Analysis; 
</v>
      </c>
      <c r="BX9" s="254" t="str">
        <f>IF(ISNUMBER(FIND(analysismethod7,'II_Program-level standards'!Q$13)),"",'II_Program-level standards'!Q$13&amp;analysismethod7)</f>
        <v xml:space="preserve">Encounter Data Analysis; 
</v>
      </c>
      <c r="BY9" s="254" t="str">
        <f>IF(ISNUMBER(FIND(analysismethod7,'II_Program-level standards'!R$13)),"",'II_Program-level standards'!R$13&amp;analysismethod7)</f>
        <v xml:space="preserve">Encounter Data Analysis; 
</v>
      </c>
      <c r="BZ9" s="254" t="str">
        <f>IF(ISNUMBER(FIND(analysismethod7,'II_Program-level standards'!S$13)),"",'II_Program-level standards'!S$13&amp;analysismethod7)</f>
        <v xml:space="preserve">Encounter Data Analysis; 
</v>
      </c>
      <c r="CA9" s="254" t="str">
        <f>IF(ISNUMBER(FIND(analysismethod7,'II_Program-level standards'!T$13)),"",'II_Program-level standards'!T$13&amp;analysismethod7)</f>
        <v xml:space="preserve">Encounter Data Analysis; 
</v>
      </c>
      <c r="CB9" s="254" t="str">
        <f>IF(ISNUMBER(FIND(analysismethod7,'II_Program-level standards'!U$13)),"",'II_Program-level standards'!U$13&amp;analysismethod7)</f>
        <v xml:space="preserve">Encounter Data Analysis; 
</v>
      </c>
      <c r="CC9" s="254" t="str">
        <f>IF(ISNUMBER(FIND(analysismethod7,'II_Program-level standards'!V$13)),"",'II_Program-level standards'!V$13&amp;analysismethod7)</f>
        <v xml:space="preserve">Encounter Data Analysis; 
</v>
      </c>
      <c r="CD9" s="254" t="str">
        <f>IF(ISNUMBER(FIND(analysismethod7,'II_Program-level standards'!W$13)),"",'II_Program-level standards'!W$13&amp;analysismethod7)</f>
        <v xml:space="preserve">Encounter Data Analysis; 
</v>
      </c>
      <c r="CE9" s="254" t="str">
        <f>IF(ISNUMBER(FIND(analysismethod7,'II_Program-level standards'!X$13)),"",'II_Program-level standards'!X$13&amp;analysismethod7)</f>
        <v xml:space="preserve">Encounter Data Analysis; 
</v>
      </c>
      <c r="CF9" s="254" t="str">
        <f>IF(ISNUMBER(FIND(analysismethod7,'II_Program-level standards'!Y$13)),"",'II_Program-level standards'!Y$13&amp;analysismethod7)</f>
        <v xml:space="preserve">Encounter Data Analysis; 
</v>
      </c>
      <c r="CG9" s="254" t="str">
        <f>IF(ISNUMBER(FIND(analysismethod7,'II_Program-level standards'!Z$13)),"",'II_Program-level standards'!Z$13&amp;analysismethod7)</f>
        <v xml:space="preserve">Encounter Data Analysis; 
</v>
      </c>
      <c r="CH9" s="254" t="str">
        <f>IF(ISNUMBER(FIND(analysismethod7,'II_Program-level standards'!AA$13)),"",'II_Program-level standards'!AA$13&amp;analysismethod7)</f>
        <v xml:space="preserve">Encounter Data Analysis; 
</v>
      </c>
      <c r="CI9" s="254" t="str">
        <f>IF(ISNUMBER(FIND(analysismethod7,'II_Program-level standards'!AB$13)),"",'II_Program-level standards'!AB$13&amp;analysismethod7)</f>
        <v xml:space="preserve">Encounter Data Analysis; 
</v>
      </c>
      <c r="CJ9" s="254" t="str">
        <f>IF(ISNUMBER(FIND(analysismethod7,'II_Program-level standards'!AC$13)),"",'II_Program-level standards'!AC$13&amp;analysismethod7)</f>
        <v xml:space="preserve">Encounter Data Analysis; 
</v>
      </c>
      <c r="CK9" s="254" t="str">
        <f>IF(ISNUMBER(FIND(analysismethod7,'II_Program-level standards'!AD$13)),"",'II_Program-level standards'!AD$13&amp;analysismethod7)</f>
        <v xml:space="preserve">Encounter Data Analysis; 
</v>
      </c>
      <c r="CL9" s="254" t="str">
        <f>IF(ISNUMBER(FIND(analysismethod7,'II_Program-level standards'!AE$13)),"",'II_Program-level standards'!AE$13&amp;analysismethod7)</f>
        <v xml:space="preserve">Encounter Data Analysis; 
</v>
      </c>
      <c r="CM9" s="254" t="str">
        <f>IF(ISNUMBER(FIND(analysismethod7,'II_Program-level standards'!AF$13)),"",'II_Program-level standards'!AF$13&amp;analysismethod7)</f>
        <v xml:space="preserve">Encounter Data Analysis; 
</v>
      </c>
      <c r="CN9" s="254" t="str">
        <f>IF(ISNUMBER(FIND(analysismethod7,'II_Program-level standards'!AG$13)),"",'II_Program-level standards'!AG$13&amp;analysismethod7)</f>
        <v xml:space="preserve">Encounter Data Analysis; 
</v>
      </c>
      <c r="CO9" s="254" t="str">
        <f>IF(ISNUMBER(FIND(analysismethod7,'II_Program-level standards'!AH$13)),"",'II_Program-level standards'!AH$13&amp;analysismethod7)</f>
        <v xml:space="preserve">Encounter Data Analysis; 
</v>
      </c>
      <c r="CP9" s="254" t="str">
        <f>IF(ISNUMBER(FIND(analysismethod7,'II_Program-level standards'!AI$13)),"",'II_Program-level standards'!AI$13&amp;analysismethod7)</f>
        <v xml:space="preserve">Encounter Data Analysis; 
</v>
      </c>
      <c r="CQ9" s="254" t="str">
        <f>IF(ISNUMBER(FIND(analysismethod7,'II_Program-level standards'!AJ$13)),"",'II_Program-level standards'!AJ$13&amp;analysismethod7)</f>
        <v xml:space="preserve">Encounter Data Analysis; 
</v>
      </c>
      <c r="CR9" s="254" t="str">
        <f>IF(ISNUMBER(FIND(analysismethod7,'II_Program-level standards'!AK$13)),"",'II_Program-level standards'!AK$13&amp;analysismethod7)</f>
        <v xml:space="preserve">Encounter Data Analysis; 
</v>
      </c>
      <c r="CS9" s="254" t="str">
        <f>IF(ISNUMBER(FIND(analysismethod7,'II_Program-level standards'!AL$13)),"",'II_Program-level standards'!AL$13&amp;analysismethod7)</f>
        <v xml:space="preserve">Encounter Data Analysis; 
</v>
      </c>
      <c r="CT9" s="254" t="str">
        <f>IF(ISNUMBER(FIND(analysismethod7,'II_Program-level standards'!AM$13)),"",'II_Program-level standards'!AM$13&amp;analysismethod7)</f>
        <v xml:space="preserve">Encounter Data Analysis; 
</v>
      </c>
      <c r="CU9" s="254" t="str">
        <f>IF(ISNUMBER(FIND(analysismethod7,'II_Program-level standards'!AN$13)),"",'II_Program-level standards'!AN$13&amp;analysismethod7)</f>
        <v xml:space="preserve">Encounter Data Analysis; 
</v>
      </c>
      <c r="CV9" s="254" t="str">
        <f>IF(ISNUMBER(FIND(analysismethod7,'II_Program-level standards'!AO$13)),"",'II_Program-level standards'!AO$13&amp;analysismethod7)</f>
        <v xml:space="preserve">Encounter Data Analysis; 
</v>
      </c>
      <c r="CW9" s="254" t="str">
        <f>IF(ISNUMBER(FIND(analysismethod7,'II_Program-level standards'!AP$13)),"",'II_Program-level standards'!AP$13&amp;analysismethod7)</f>
        <v xml:space="preserve">Encounter Data Analysis; 
</v>
      </c>
      <c r="CX9" s="254" t="str">
        <f>IF(ISNUMBER(FIND(analysismethod7,'II_Program-level standards'!AQ$13)),"",'II_Program-level standards'!AQ$13&amp;analysismethod7)</f>
        <v xml:space="preserve">Encounter Data Analysis; 
</v>
      </c>
      <c r="CY9" s="254" t="str">
        <f>IF(ISNUMBER(FIND(analysismethod7,'II_Program-level standards'!AR$13)),"",'II_Program-level standards'!AR$13&amp;analysismethod7)</f>
        <v xml:space="preserve">Encounter Data Analysis; 
</v>
      </c>
      <c r="CZ9" s="254" t="str">
        <f>IF(ISNUMBER(FIND(analysismethod7,'II_Program-level standards'!AS$13)),"",'II_Program-level standards'!AS$13&amp;analysismethod7)</f>
        <v xml:space="preserve">Encounter Data Analysis; 
</v>
      </c>
      <c r="DA9" s="254" t="str">
        <f>IF(ISNUMBER(FIND(analysismethod7,'II_Program-level standards'!AT$13)),"",'II_Program-level standards'!AT$13&amp;analysismethod7)</f>
        <v xml:space="preserve">Encounter Data Analysis; 
</v>
      </c>
      <c r="DB9" s="254" t="str">
        <f>IF(ISNUMBER(FIND(analysismethod7,'II_Program-level standards'!AU$13)),"",'II_Program-level standards'!AU$13&amp;analysismethod7)</f>
        <v xml:space="preserve">Encounter Data Analysis; 
</v>
      </c>
      <c r="DC9" s="254" t="str">
        <f>IF(ISNUMBER(FIND(analysismethod7,'II_Program-level standards'!AV$13)),"",'II_Program-level standards'!AV$13&amp;analysismethod7)</f>
        <v xml:space="preserve">Encounter Data Analysis; 
</v>
      </c>
      <c r="DD9" s="254" t="str">
        <f>IF(ISNUMBER(FIND(analysismethod7,'II_Program-level standards'!AW$13)),"",'II_Program-level standards'!AW$13&amp;analysismethod7)</f>
        <v xml:space="preserve">Encounter Data Analysis; 
</v>
      </c>
      <c r="DE9" s="254" t="str">
        <f>IF(ISNUMBER(FIND(analysismethod7,'II_Program-level standards'!AX$13)),"",'II_Program-level standards'!AX$13&amp;analysismethod7)</f>
        <v xml:space="preserve">Encounter Data Analysis; 
</v>
      </c>
      <c r="DF9" s="254" t="str">
        <f>IF(ISNUMBER(FIND(analysismethod7,'II_Program-level standards'!AY$13)),"",'II_Program-level standards'!AY$13&amp;analysismethod7)</f>
        <v xml:space="preserve">Encounter Data Analysis; 
</v>
      </c>
      <c r="DG9" s="254" t="str">
        <f>IF(ISNUMBER(FIND(analysismethod7,'II_Program-level standards'!AZ$13)),"",'II_Program-level standards'!AZ$13&amp;analysismethod7)</f>
        <v xml:space="preserve">Encounter Data Analysis; 
</v>
      </c>
      <c r="DH9" s="254" t="str">
        <f>IF(ISNUMBER(FIND(analysismethod7,'II_Program-level standards'!BA$13)),"",'II_Program-level standards'!BA$13&amp;analysismethod7)</f>
        <v xml:space="preserve">Encounter Data Analysis; 
</v>
      </c>
      <c r="DI9" s="254" t="str">
        <f>IF(ISNUMBER(FIND(analysismethod7,'II_Program-level standards'!BB$13)),"",'II_Program-level standards'!BB$13&amp;analysismethod7)</f>
        <v xml:space="preserve">Encounter Data Analysis; 
</v>
      </c>
      <c r="DJ9" s="254" t="str">
        <f>IF(ISNUMBER(FIND(analysismethod7,'II_Program-level standards'!BC$13)),"",'II_Program-level standards'!BC$13&amp;analysismethod7)</f>
        <v xml:space="preserve">Encounter Data Analysis; 
</v>
      </c>
      <c r="DK9" s="254" t="str">
        <f>IF(ISNUMBER(FIND(analysismethod7,'II_Program-level standards'!BD$13)),"",'II_Program-level standards'!BD$13&amp;analysismethod7)</f>
        <v xml:space="preserve">Encounter Data Analysis; 
</v>
      </c>
      <c r="DL9" s="254" t="str">
        <f>IF(ISNUMBER(FIND(analysismethod7,'II_Program-level standards'!BE$13)),"",'II_Program-level standards'!BE$13&amp;analysismethod7)</f>
        <v xml:space="preserve">Encounter Data Analysis; 
</v>
      </c>
      <c r="DM9" s="254" t="str">
        <f>IF(ISNUMBER(FIND(analysismethod7,'II_Program-level standards'!BF$13)),"",'II_Program-level standards'!BF$13&amp;analysismethod7)</f>
        <v xml:space="preserve">Encounter Data Analysis; 
</v>
      </c>
      <c r="DN9" s="254" t="str">
        <f>IF(ISNUMBER(FIND(analysismethod7,'II_Program-level standards'!BG$13)),"",'II_Program-level standards'!BG$13&amp;analysismethod7)</f>
        <v xml:space="preserve">Encounter Data Analysis; 
</v>
      </c>
      <c r="DO9" s="254" t="str">
        <f>IF(ISNUMBER(FIND(analysismethod7,'II_Program-level standards'!BH$13)),"",'II_Program-level standards'!BH$13&amp;analysismethod7)</f>
        <v xml:space="preserve">Encounter Data Analysis; 
</v>
      </c>
      <c r="DP9" s="254" t="str">
        <f>IF(ISNUMBER(FIND(analysismethod7,'II_Program-level standards'!BI$13)),"",'II_Program-level standards'!BI$13&amp;analysismethod7)</f>
        <v xml:space="preserve">Encounter Data Analysis; 
</v>
      </c>
      <c r="DQ9" s="254" t="str">
        <f>IF(ISNUMBER(FIND(analysismethod7,'II_Program-level standards'!BJ$13)),"",'II_Program-level standards'!BJ$13&amp;analysismethod7)</f>
        <v xml:space="preserve">Encounter Data Analysis; 
</v>
      </c>
      <c r="DR9" s="254" t="str">
        <f>IF(ISNUMBER(FIND(analysismethod7,'II_Program-level standards'!BK$13)),"",'II_Program-level standards'!BK$13&amp;analysismethod7)</f>
        <v xml:space="preserve">Encounter Data Analysis; 
</v>
      </c>
      <c r="DS9" s="254" t="str">
        <f>IF(ISNUMBER(FIND(analysismethod7,'II_Program-level standards'!BL$13)),"",'II_Program-level standards'!BL$13&amp;analysismethod7)</f>
        <v xml:space="preserve">Encounter Data Analysis; 
</v>
      </c>
      <c r="DT9" s="254" t="str">
        <f>IF(ISNUMBER(FIND(analysismethod7,'II_Program-level standards'!BM$13)),"",'II_Program-level standards'!BM$13&amp;analysismethod7)</f>
        <v xml:space="preserve">Encounter Data Analysis; 
</v>
      </c>
      <c r="DU9" s="254" t="str">
        <f>IF(ISNUMBER(FIND(analysismethod7,'II_Program-level standards'!BN$13)),"",'II_Program-level standards'!BN$13&amp;analysismethod7)</f>
        <v xml:space="preserve">Encounter Data Analysis; 
</v>
      </c>
      <c r="DV9" s="254" t="str">
        <f>IF(ISNUMBER(FIND(analysismethod7,'II_Program-level standards'!BO$13)),"",'II_Program-level standards'!BO$13&amp;analysismethod7)</f>
        <v xml:space="preserve">Encounter Data Analysis; 
</v>
      </c>
      <c r="DW9" s="254" t="str">
        <f>IF(ISNUMBER(FIND(analysismethod7,'II_Program-level standards'!BP$13)),"",'II_Program-level standards'!BP$13&amp;analysismethod7)</f>
        <v xml:space="preserve">Encounter Data Analysis; 
</v>
      </c>
      <c r="DX9" s="254" t="str">
        <f>IF(ISNUMBER(FIND(analysismethod7,'II_Program-level standards'!BQ$13)),"",'II_Program-level standards'!BQ$13&amp;analysismethod7)</f>
        <v xml:space="preserve">Encounter Data Analysis; 
</v>
      </c>
      <c r="DY9" s="254" t="str">
        <f>IF(ISNUMBER(FIND(analysismethod7,'II_Program-level standards'!BR$13)),"",'II_Program-level standards'!BR$13&amp;analysismethod7)</f>
        <v xml:space="preserve">Encounter Data Analysis; 
</v>
      </c>
      <c r="DZ9" s="254" t="str">
        <f>IF(ISNUMBER(FIND(analysismethod7,'II_Program-level standards'!BS$13)),"",'II_Program-level standards'!BS$13&amp;analysismethod7)</f>
        <v xml:space="preserve">Encounter Data Analysis; 
</v>
      </c>
      <c r="EA9" s="254" t="str">
        <f>IF(ISNUMBER(FIND(analysismethod7,'II_Program-level standards'!BT$13)),"",'II_Program-level standards'!BT$13&amp;analysismethod7)</f>
        <v xml:space="preserve">Encounter Data Analysis; 
</v>
      </c>
      <c r="EB9" s="254" t="str">
        <f>IF(ISNUMBER(FIND(analysismethod7,'II_Program-level standards'!BU$13)),"",'II_Program-level standards'!BU$13&amp;analysismethod7)</f>
        <v xml:space="preserve">Encounter Data Analysis; 
</v>
      </c>
      <c r="EC9" s="254" t="str">
        <f>IF(ISNUMBER(FIND(analysismethod7,'II_Program-level standards'!BV$13)),"",'II_Program-level standards'!BV$13&amp;analysismethod7)</f>
        <v xml:space="preserve">Encounter Data Analysis; 
</v>
      </c>
      <c r="ED9" s="254" t="str">
        <f>IF(ISNUMBER(FIND(analysismethod7,'II_Program-level standards'!BW$13)),"",'II_Program-level standards'!BW$13&amp;analysismethod7)</f>
        <v xml:space="preserve">Encounter Data Analysis; 
</v>
      </c>
      <c r="EE9" s="254" t="str">
        <f>IF(ISNUMBER(FIND(analysismethod7,'II_Program-level standards'!BX$13)),"",'II_Program-level standards'!BX$13&amp;analysismethod7)</f>
        <v xml:space="preserve">Encounter Data Analysis; 
</v>
      </c>
      <c r="EF9" s="254" t="str">
        <f>IF(ISNUMBER(FIND(analysismethod7,'II_Program-level standards'!BY$13)),"",'II_Program-level standards'!BY$13&amp;analysismethod7)</f>
        <v xml:space="preserve">Encounter Data Analysis; 
</v>
      </c>
      <c r="EG9" s="254" t="str">
        <f>IF(ISNUMBER(FIND(analysismethod7,'II_Program-level standards'!BZ$13)),"",'II_Program-level standards'!BZ$13&amp;analysismethod7)</f>
        <v xml:space="preserve">Encounter Data Analysis; 
</v>
      </c>
      <c r="EH9" s="254" t="str">
        <f>IF(ISNUMBER(FIND(analysismethod7,'II_Program-level standards'!CA$13)),"",'II_Program-level standards'!CA$13&amp;analysismethod7)</f>
        <v xml:space="preserve">Encounter Data Analysis; 
</v>
      </c>
      <c r="EI9" s="254" t="str">
        <f>IF(ISNUMBER(FIND(analysismethod7,'II_Program-level standards'!CB$13)),"",'II_Program-level standards'!CB$13&amp;analysismethod7)</f>
        <v xml:space="preserve">Encounter Data Analysis; 
</v>
      </c>
      <c r="EJ9" s="254" t="str">
        <f>IF(ISNUMBER(FIND(analysismethod7,'II_Program-level standards'!CC$13)),"",'II_Program-level standards'!CC$13&amp;analysismethod7)</f>
        <v xml:space="preserve">Encounter Data Analysis; 
</v>
      </c>
      <c r="EK9" s="254" t="str">
        <f>IF(ISNUMBER(FIND(analysismethod7,'II_Program-level standards'!CD$13)),"",'II_Program-level standards'!CD$13&amp;analysismethod7)</f>
        <v xml:space="preserve">Encounter Data Analysis; 
</v>
      </c>
      <c r="EL9" s="254" t="str">
        <f>IF(ISNUMBER(FIND(analysismethod7,'II_Program-level standards'!CE$13)),"",'II_Program-level standards'!CE$13&amp;analysismethod7)</f>
        <v xml:space="preserve">Encounter Data Analysis; 
</v>
      </c>
      <c r="EM9" s="254" t="str">
        <f>IF(ISNUMBER(FIND(analysismethod7,'II_Program-level standards'!CF$13)),"",'II_Program-level standards'!CF$13&amp;analysismethod7)</f>
        <v xml:space="preserve">Encounter Data Analysis; 
</v>
      </c>
      <c r="EN9" s="254" t="str">
        <f>IF(ISNUMBER(FIND(analysismethod7,'II_Program-level standards'!CG$13)),"",'II_Program-level standards'!CG$13&amp;analysismethod7)</f>
        <v xml:space="preserve">Encounter Data Analysis; 
</v>
      </c>
      <c r="EO9" s="254" t="str">
        <f>IF(ISNUMBER(FIND(analysismethod7,'II_Program-level standards'!CH$13)),"",'II_Program-level standards'!CH$13&amp;analysismethod7)</f>
        <v xml:space="preserve">Encounter Data Analysis; 
</v>
      </c>
      <c r="EP9" s="254" t="str">
        <f>IF(ISNUMBER(FIND(analysismethod7,'II_Program-level standards'!CI$13)),"",'II_Program-level standards'!CI$13&amp;analysismethod7)</f>
        <v xml:space="preserve">Encounter Data Analysis; 
</v>
      </c>
      <c r="EQ9" s="254" t="str">
        <f>IF(ISNUMBER(FIND(analysismethod7,'II_Program-level standards'!CJ$13)),"",'II_Program-level standards'!CJ$13&amp;analysismethod7)</f>
        <v xml:space="preserve">Encounter Data Analysis; 
</v>
      </c>
      <c r="ER9" s="254" t="str">
        <f>IF(ISNUMBER(FIND(analysismethod7,'II_Program-level standards'!CK$13)),"",'II_Program-level standards'!CK$13&amp;analysismethod7)</f>
        <v xml:space="preserve">Encounter Data Analysis; 
</v>
      </c>
      <c r="ES9" s="254" t="str">
        <f>IF(ISNUMBER(FIND(analysismethod7,'II_Program-level standards'!CL$13)),"",'II_Program-level standards'!CL$13&amp;analysismethod7)</f>
        <v xml:space="preserve">Encounter Data Analysis; 
</v>
      </c>
      <c r="ET9" s="254" t="str">
        <f>IF(ISNUMBER(FIND(analysismethod7,'II_Program-level standards'!CM$13)),"",'II_Program-level standards'!CM$13&amp;analysismethod7)</f>
        <v xml:space="preserve">Encounter Data Analysis; 
</v>
      </c>
      <c r="EU9" s="254" t="str">
        <f>IF(ISNUMBER(FIND(analysismethod7,'II_Program-level standards'!CN$13)),"",'II_Program-level standards'!CN$13&amp;analysismethod7)</f>
        <v xml:space="preserve">Encounter Data Analysis; 
</v>
      </c>
      <c r="EV9" s="254" t="str">
        <f>IF(ISNUMBER(FIND(analysismethod7,'II_Program-level standards'!CO$13)),"",'II_Program-level standards'!CO$13&amp;analysismethod7)</f>
        <v xml:space="preserve">Encounter Data Analysis; 
</v>
      </c>
      <c r="EW9" s="254" t="str">
        <f>IF(ISNUMBER(FIND(analysismethod7,'II_Program-level standards'!CP$13)),"",'II_Program-level standards'!CP$13&amp;analysismethod7)</f>
        <v xml:space="preserve">Encounter Data Analysis; 
</v>
      </c>
      <c r="EX9" s="254" t="str">
        <f>IF(ISNUMBER(FIND(analysismethod7,'II_Program-level standards'!CQ$13)),"",'II_Program-level standards'!CQ$13&amp;analysismethod7)</f>
        <v xml:space="preserve">Encounter Data Analysis; 
</v>
      </c>
      <c r="EY9" s="254" t="str">
        <f>IF(ISNUMBER(FIND(analysismethod7,'II_Program-level standards'!CR$13)),"",'II_Program-level standards'!CR$13&amp;analysismethod7)</f>
        <v xml:space="preserve">Encounter Data Analysis; 
</v>
      </c>
      <c r="EZ9" s="254" t="str">
        <f>IF(ISNUMBER(FIND(analysismethod7,'II_Program-level standards'!CS$13)),"",'II_Program-level standards'!CS$13&amp;analysismethod7)</f>
        <v xml:space="preserve">Encounter Data Analysis; 
</v>
      </c>
      <c r="FA9" s="254" t="str">
        <f>IF(ISNUMBER(FIND(analysismethod7,'II_Program-level standards'!CT$13)),"",'II_Program-level standards'!CT$13&amp;analysismethod7)</f>
        <v xml:space="preserve">Encounter Data Analysis; 
</v>
      </c>
      <c r="FB9" s="254" t="str">
        <f>IF(ISNUMBER(FIND(analysismethod7,'II_Program-level standards'!CU$13)),"",'II_Program-level standards'!CU$13&amp;analysismethod7)</f>
        <v xml:space="preserve">Encounter Data Analysis; 
</v>
      </c>
      <c r="FC9" s="254" t="str">
        <f>IF(ISNUMBER(FIND(analysismethod7,'II_Program-level standards'!CV$13)),"",'II_Program-level standards'!CV$13&amp;analysismethod7)</f>
        <v xml:space="preserve">Encounter Data Analysis; 
</v>
      </c>
      <c r="FD9" s="254" t="str">
        <f>IF(ISNUMBER(FIND(analysismethod7,'II_Program-level standards'!CW$13)),"",'II_Program-level standards'!CW$13&amp;analysismethod7)</f>
        <v xml:space="preserve">Encounter Data Analysis; 
</v>
      </c>
      <c r="FE9" s="254" t="str">
        <f>IF(ISNUMBER(FIND(analysismethod7,'II_Program-level standards'!CX$13)),"",'II_Program-level standards'!CX$13&amp;analysismethod7)</f>
        <v xml:space="preserve">Encounter Data Analysis; 
</v>
      </c>
      <c r="FF9" s="254" t="str">
        <f>IF(ISNUMBER(FIND(analysismethod7,'II_Program-level standards'!CY$13)),"",'II_Program-level standards'!CY$13&amp;analysismethod7)</f>
        <v xml:space="preserve">Encounter Data Analysis; 
</v>
      </c>
      <c r="FG9" s="255" t="str">
        <f>IF(ISNUMBER(FIND(analysismethod7,'II_Program-level standards'!CZ$13)),"",'II_Program-level standards'!CZ$13&amp;analysismethod7)</f>
        <v xml:space="preserve">Encounter Data Analysis; 
</v>
      </c>
    </row>
    <row r="10" spans="1:212" ht="57" x14ac:dyDescent="0.2">
      <c r="B10" s="11" t="s">
        <v>102</v>
      </c>
      <c r="C10" s="17"/>
      <c r="D10" s="17"/>
      <c r="E10" s="17"/>
      <c r="F10" s="17"/>
      <c r="G10" s="11"/>
      <c r="I10" s="69" t="s">
        <v>89</v>
      </c>
      <c r="J10" s="33" t="str">
        <f>IF('I_State and program information'!E32="","",'I_State and program information'!E32&amp;"; ")</f>
        <v/>
      </c>
      <c r="K10" s="42" t="str">
        <f>IF(ISNUMBER(FIND(plan8,'I_State and program information'!$E$52)),"",'I_State and program information'!$E$52&amp;plan8)</f>
        <v/>
      </c>
      <c r="L10" s="42" t="str">
        <f>IF(ISNUMBER(FIND(plan8,'I_State and program information'!$E$56)),"",'I_State and program information'!$E$56&amp;plan8)</f>
        <v/>
      </c>
      <c r="M10" s="42" t="str">
        <f>IF(ISNUMBER(FIND(plan8,'I_State and program information'!$E$60)),"",'I_State and program information'!$E$60&amp;plan8)</f>
        <v/>
      </c>
      <c r="N10" s="42" t="str">
        <f>IF(ISNUMBER(FIND(plan8,'I_State and program information'!$E$64)),"",'I_State and program information'!$E$64&amp;plan8)</f>
        <v/>
      </c>
      <c r="O10" s="42" t="str">
        <f>IF(ISNUMBER(FIND(plan8,'I_State and program information'!$E$68)),"",'I_State and program information'!$E$68&amp;plan8)</f>
        <v/>
      </c>
      <c r="P10" s="42" t="str">
        <f>IF(ISNUMBER(FIND(plan8,'I_State and program information'!$E$72)),"",'I_State and program information'!$E$72&amp;plan8)</f>
        <v/>
      </c>
      <c r="Q10" s="42" t="str">
        <f>IF(ISNUMBER(FIND(plan8,'I_State and program information'!$E$76)),"",'I_State and program information'!$E$76&amp;plan8)</f>
        <v/>
      </c>
      <c r="R10" s="42" t="str">
        <f>IF(ISNUMBER(FIND(plan8,'I_State and program information'!$E$82)),"",'I_State and program information'!$E$82&amp;plan8)</f>
        <v/>
      </c>
      <c r="S10" s="42" t="str">
        <f>IF(ISNUMBER(FIND(plan8,'I_State and program information'!$E$88)),"",'I_State and program information'!$E$88&amp;plan8)</f>
        <v/>
      </c>
      <c r="T10" s="42" t="str">
        <f>IF(ISNUMBER(FIND(plan8,'I_State and program information'!$E$94)),"",'I_State and program information'!$E$94&amp;plan8)</f>
        <v/>
      </c>
      <c r="U10" s="3" t="s">
        <v>138</v>
      </c>
      <c r="V10" s="3" t="s">
        <v>240</v>
      </c>
      <c r="W10" s="19" t="s">
        <v>89</v>
      </c>
      <c r="Y10" s="3" t="s">
        <v>147</v>
      </c>
      <c r="BK10" s="253" t="str">
        <f>IF('I_State and program information'!$E$79&lt;&gt;"",'I_State and program information'!E79&amp;"; "&amp;CHAR(10)&amp;CHAR(10),"")</f>
        <v/>
      </c>
      <c r="BL10" s="254" t="str">
        <f>IF(ISNUMBER(FIND(analysismethod8,'II_Program-level standards'!E$13)),"",'II_Program-level standards'!E$13&amp;analysismethod8)</f>
        <v/>
      </c>
      <c r="BM10" s="254" t="str">
        <f>IF(ISNUMBER(FIND(analysismethod8,'II_Program-level standards'!F$13)),"",'II_Program-level standards'!F$13&amp;analysismethod8)</f>
        <v/>
      </c>
      <c r="BN10" s="254" t="str">
        <f>IF(ISNUMBER(FIND(analysismethod8,'II_Program-level standards'!G$13)),"",'II_Program-level standards'!G$13&amp;analysismethod8)</f>
        <v/>
      </c>
      <c r="BO10" s="254" t="str">
        <f>IF(ISNUMBER(FIND(analysismethod8,'II_Program-level standards'!H$13)),"",'II_Program-level standards'!H$13&amp;analysismethod8)</f>
        <v/>
      </c>
      <c r="BP10" s="254" t="str">
        <f>IF(ISNUMBER(FIND(analysismethod8,'II_Program-level standards'!I$13)),"",'II_Program-level standards'!I$13&amp;analysismethod8)</f>
        <v/>
      </c>
      <c r="BQ10" s="254" t="str">
        <f>IF(ISNUMBER(FIND(analysismethod8,'II_Program-level standards'!J$13)),"",'II_Program-level standards'!J$13&amp;analysismethod8)</f>
        <v/>
      </c>
      <c r="BR10" s="254" t="str">
        <f>IF(ISNUMBER(FIND(analysismethod8,'II_Program-level standards'!K$13)),"",'II_Program-level standards'!K$13&amp;analysismethod8)</f>
        <v/>
      </c>
      <c r="BS10" s="254" t="str">
        <f>IF(ISNUMBER(FIND(analysismethod8,'II_Program-level standards'!L$13)),"",'II_Program-level standards'!L$13&amp;analysismethod8)</f>
        <v/>
      </c>
      <c r="BT10" s="254" t="str">
        <f>IF(ISNUMBER(FIND(analysismethod8,'II_Program-level standards'!M$13)),"",'II_Program-level standards'!M$13&amp;analysismethod8)</f>
        <v/>
      </c>
      <c r="BU10" s="254" t="str">
        <f>IF(ISNUMBER(FIND(analysismethod8,'II_Program-level standards'!N$13)),"",'II_Program-level standards'!N$13&amp;analysismethod8)</f>
        <v/>
      </c>
      <c r="BV10" s="254" t="str">
        <f>IF(ISNUMBER(FIND(analysismethod8,'II_Program-level standards'!O$13)),"",'II_Program-level standards'!O$13&amp;analysismethod8)</f>
        <v/>
      </c>
      <c r="BW10" s="254" t="str">
        <f>IF(ISNUMBER(FIND(analysismethod8,'II_Program-level standards'!P$13)),"",'II_Program-level standards'!P$13&amp;analysismethod8)</f>
        <v/>
      </c>
      <c r="BX10" s="254" t="str">
        <f>IF(ISNUMBER(FIND(analysismethod8,'II_Program-level standards'!Q$13)),"",'II_Program-level standards'!Q$13&amp;analysismethod8)</f>
        <v/>
      </c>
      <c r="BY10" s="254" t="str">
        <f>IF(ISNUMBER(FIND(analysismethod8,'II_Program-level standards'!R$13)),"",'II_Program-level standards'!R$13&amp;analysismethod8)</f>
        <v/>
      </c>
      <c r="BZ10" s="254" t="str">
        <f>IF(ISNUMBER(FIND(analysismethod8,'II_Program-level standards'!S$13)),"",'II_Program-level standards'!S$13&amp;analysismethod8)</f>
        <v/>
      </c>
      <c r="CA10" s="254" t="str">
        <f>IF(ISNUMBER(FIND(analysismethod8,'II_Program-level standards'!T$13)),"",'II_Program-level standards'!T$13&amp;analysismethod8)</f>
        <v/>
      </c>
      <c r="CB10" s="254" t="str">
        <f>IF(ISNUMBER(FIND(analysismethod8,'II_Program-level standards'!U$13)),"",'II_Program-level standards'!U$13&amp;analysismethod8)</f>
        <v/>
      </c>
      <c r="CC10" s="254" t="str">
        <f>IF(ISNUMBER(FIND(analysismethod8,'II_Program-level standards'!V$13)),"",'II_Program-level standards'!V$13&amp;analysismethod8)</f>
        <v/>
      </c>
      <c r="CD10" s="254" t="str">
        <f>IF(ISNUMBER(FIND(analysismethod8,'II_Program-level standards'!W$13)),"",'II_Program-level standards'!W$13&amp;analysismethod8)</f>
        <v/>
      </c>
      <c r="CE10" s="254" t="str">
        <f>IF(ISNUMBER(FIND(analysismethod8,'II_Program-level standards'!X$13)),"",'II_Program-level standards'!X$13&amp;analysismethod8)</f>
        <v/>
      </c>
      <c r="CF10" s="254" t="str">
        <f>IF(ISNUMBER(FIND(analysismethod8,'II_Program-level standards'!Y$13)),"",'II_Program-level standards'!Y$13&amp;analysismethod8)</f>
        <v/>
      </c>
      <c r="CG10" s="254" t="str">
        <f>IF(ISNUMBER(FIND(analysismethod8,'II_Program-level standards'!Z$13)),"",'II_Program-level standards'!Z$13&amp;analysismethod8)</f>
        <v/>
      </c>
      <c r="CH10" s="254" t="str">
        <f>IF(ISNUMBER(FIND(analysismethod8,'II_Program-level standards'!AA$13)),"",'II_Program-level standards'!AA$13&amp;analysismethod8)</f>
        <v/>
      </c>
      <c r="CI10" s="254" t="str">
        <f>IF(ISNUMBER(FIND(analysismethod8,'II_Program-level standards'!AB$13)),"",'II_Program-level standards'!AB$13&amp;analysismethod8)</f>
        <v/>
      </c>
      <c r="CJ10" s="254" t="str">
        <f>IF(ISNUMBER(FIND(analysismethod8,'II_Program-level standards'!AC$13)),"",'II_Program-level standards'!AC$13&amp;analysismethod8)</f>
        <v/>
      </c>
      <c r="CK10" s="254" t="str">
        <f>IF(ISNUMBER(FIND(analysismethod8,'II_Program-level standards'!AD$13)),"",'II_Program-level standards'!AD$13&amp;analysismethod8)</f>
        <v/>
      </c>
      <c r="CL10" s="254" t="str">
        <f>IF(ISNUMBER(FIND(analysismethod8,'II_Program-level standards'!AE$13)),"",'II_Program-level standards'!AE$13&amp;analysismethod8)</f>
        <v/>
      </c>
      <c r="CM10" s="254" t="str">
        <f>IF(ISNUMBER(FIND(analysismethod8,'II_Program-level standards'!AF$13)),"",'II_Program-level standards'!AF$13&amp;analysismethod8)</f>
        <v/>
      </c>
      <c r="CN10" s="254" t="str">
        <f>IF(ISNUMBER(FIND(analysismethod8,'II_Program-level standards'!AG$13)),"",'II_Program-level standards'!AG$13&amp;analysismethod8)</f>
        <v/>
      </c>
      <c r="CO10" s="254" t="str">
        <f>IF(ISNUMBER(FIND(analysismethod8,'II_Program-level standards'!AH$13)),"",'II_Program-level standards'!AH$13&amp;analysismethod8)</f>
        <v/>
      </c>
      <c r="CP10" s="254" t="str">
        <f>IF(ISNUMBER(FIND(analysismethod8,'II_Program-level standards'!AI$13)),"",'II_Program-level standards'!AI$13&amp;analysismethod8)</f>
        <v/>
      </c>
      <c r="CQ10" s="254" t="str">
        <f>IF(ISNUMBER(FIND(analysismethod8,'II_Program-level standards'!AJ$13)),"",'II_Program-level standards'!AJ$13&amp;analysismethod8)</f>
        <v/>
      </c>
      <c r="CR10" s="254" t="str">
        <f>IF(ISNUMBER(FIND(analysismethod8,'II_Program-level standards'!AK$13)),"",'II_Program-level standards'!AK$13&amp;analysismethod8)</f>
        <v/>
      </c>
      <c r="CS10" s="254" t="str">
        <f>IF(ISNUMBER(FIND(analysismethod8,'II_Program-level standards'!AL$13)),"",'II_Program-level standards'!AL$13&amp;analysismethod8)</f>
        <v/>
      </c>
      <c r="CT10" s="254" t="str">
        <f>IF(ISNUMBER(FIND(analysismethod8,'II_Program-level standards'!AM$13)),"",'II_Program-level standards'!AM$13&amp;analysismethod8)</f>
        <v/>
      </c>
      <c r="CU10" s="254" t="str">
        <f>IF(ISNUMBER(FIND(analysismethod8,'II_Program-level standards'!AN$13)),"",'II_Program-level standards'!AN$13&amp;analysismethod8)</f>
        <v/>
      </c>
      <c r="CV10" s="254" t="str">
        <f>IF(ISNUMBER(FIND(analysismethod8,'II_Program-level standards'!AO$13)),"",'II_Program-level standards'!AO$13&amp;analysismethod8)</f>
        <v/>
      </c>
      <c r="CW10" s="254" t="str">
        <f>IF(ISNUMBER(FIND(analysismethod8,'II_Program-level standards'!AP$13)),"",'II_Program-level standards'!AP$13&amp;analysismethod8)</f>
        <v/>
      </c>
      <c r="CX10" s="254" t="str">
        <f>IF(ISNUMBER(FIND(analysismethod8,'II_Program-level standards'!AQ$13)),"",'II_Program-level standards'!AQ$13&amp;analysismethod8)</f>
        <v/>
      </c>
      <c r="CY10" s="254" t="str">
        <f>IF(ISNUMBER(FIND(analysismethod8,'II_Program-level standards'!AR$13)),"",'II_Program-level standards'!AR$13&amp;analysismethod8)</f>
        <v/>
      </c>
      <c r="CZ10" s="254" t="str">
        <f>IF(ISNUMBER(FIND(analysismethod8,'II_Program-level standards'!AS$13)),"",'II_Program-level standards'!AS$13&amp;analysismethod8)</f>
        <v/>
      </c>
      <c r="DA10" s="254" t="str">
        <f>IF(ISNUMBER(FIND(analysismethod8,'II_Program-level standards'!AT$13)),"",'II_Program-level standards'!AT$13&amp;analysismethod8)</f>
        <v/>
      </c>
      <c r="DB10" s="254" t="str">
        <f>IF(ISNUMBER(FIND(analysismethod8,'II_Program-level standards'!AU$13)),"",'II_Program-level standards'!AU$13&amp;analysismethod8)</f>
        <v/>
      </c>
      <c r="DC10" s="254" t="str">
        <f>IF(ISNUMBER(FIND(analysismethod8,'II_Program-level standards'!AV$13)),"",'II_Program-level standards'!AV$13&amp;analysismethod8)</f>
        <v/>
      </c>
      <c r="DD10" s="254" t="str">
        <f>IF(ISNUMBER(FIND(analysismethod8,'II_Program-level standards'!AW$13)),"",'II_Program-level standards'!AW$13&amp;analysismethod8)</f>
        <v/>
      </c>
      <c r="DE10" s="254" t="str">
        <f>IF(ISNUMBER(FIND(analysismethod8,'II_Program-level standards'!AX$13)),"",'II_Program-level standards'!AX$13&amp;analysismethod8)</f>
        <v/>
      </c>
      <c r="DF10" s="254" t="str">
        <f>IF(ISNUMBER(FIND(analysismethod8,'II_Program-level standards'!AY$13)),"",'II_Program-level standards'!AY$13&amp;analysismethod8)</f>
        <v/>
      </c>
      <c r="DG10" s="254" t="str">
        <f>IF(ISNUMBER(FIND(analysismethod8,'II_Program-level standards'!AZ$13)),"",'II_Program-level standards'!AZ$13&amp;analysismethod8)</f>
        <v/>
      </c>
      <c r="DH10" s="254" t="str">
        <f>IF(ISNUMBER(FIND(analysismethod8,'II_Program-level standards'!BA$13)),"",'II_Program-level standards'!BA$13&amp;analysismethod8)</f>
        <v/>
      </c>
      <c r="DI10" s="254" t="str">
        <f>IF(ISNUMBER(FIND(analysismethod8,'II_Program-level standards'!BB$13)),"",'II_Program-level standards'!BB$13&amp;analysismethod8)</f>
        <v/>
      </c>
      <c r="DJ10" s="254" t="str">
        <f>IF(ISNUMBER(FIND(analysismethod8,'II_Program-level standards'!BC$13)),"",'II_Program-level standards'!BC$13&amp;analysismethod8)</f>
        <v/>
      </c>
      <c r="DK10" s="254" t="str">
        <f>IF(ISNUMBER(FIND(analysismethod8,'II_Program-level standards'!BD$13)),"",'II_Program-level standards'!BD$13&amp;analysismethod8)</f>
        <v/>
      </c>
      <c r="DL10" s="254" t="str">
        <f>IF(ISNUMBER(FIND(analysismethod8,'II_Program-level standards'!BE$13)),"",'II_Program-level standards'!BE$13&amp;analysismethod8)</f>
        <v/>
      </c>
      <c r="DM10" s="254" t="str">
        <f>IF(ISNUMBER(FIND(analysismethod8,'II_Program-level standards'!BF$13)),"",'II_Program-level standards'!BF$13&amp;analysismethod8)</f>
        <v/>
      </c>
      <c r="DN10" s="254" t="str">
        <f>IF(ISNUMBER(FIND(analysismethod8,'II_Program-level standards'!BG$13)),"",'II_Program-level standards'!BG$13&amp;analysismethod8)</f>
        <v/>
      </c>
      <c r="DO10" s="254" t="str">
        <f>IF(ISNUMBER(FIND(analysismethod8,'II_Program-level standards'!BH$13)),"",'II_Program-level standards'!BH$13&amp;analysismethod8)</f>
        <v/>
      </c>
      <c r="DP10" s="254" t="str">
        <f>IF(ISNUMBER(FIND(analysismethod8,'II_Program-level standards'!BI$13)),"",'II_Program-level standards'!BI$13&amp;analysismethod8)</f>
        <v/>
      </c>
      <c r="DQ10" s="254" t="str">
        <f>IF(ISNUMBER(FIND(analysismethod8,'II_Program-level standards'!BJ$13)),"",'II_Program-level standards'!BJ$13&amp;analysismethod8)</f>
        <v/>
      </c>
      <c r="DR10" s="254" t="str">
        <f>IF(ISNUMBER(FIND(analysismethod8,'II_Program-level standards'!BK$13)),"",'II_Program-level standards'!BK$13&amp;analysismethod8)</f>
        <v/>
      </c>
      <c r="DS10" s="254" t="str">
        <f>IF(ISNUMBER(FIND(analysismethod8,'II_Program-level standards'!BL$13)),"",'II_Program-level standards'!BL$13&amp;analysismethod8)</f>
        <v/>
      </c>
      <c r="DT10" s="254" t="str">
        <f>IF(ISNUMBER(FIND(analysismethod8,'II_Program-level standards'!BM$13)),"",'II_Program-level standards'!BM$13&amp;analysismethod8)</f>
        <v/>
      </c>
      <c r="DU10" s="254" t="str">
        <f>IF(ISNUMBER(FIND(analysismethod8,'II_Program-level standards'!BN$13)),"",'II_Program-level standards'!BN$13&amp;analysismethod8)</f>
        <v/>
      </c>
      <c r="DV10" s="254" t="str">
        <f>IF(ISNUMBER(FIND(analysismethod8,'II_Program-level standards'!BO$13)),"",'II_Program-level standards'!BO$13&amp;analysismethod8)</f>
        <v/>
      </c>
      <c r="DW10" s="254" t="str">
        <f>IF(ISNUMBER(FIND(analysismethod8,'II_Program-level standards'!BP$13)),"",'II_Program-level standards'!BP$13&amp;analysismethod8)</f>
        <v/>
      </c>
      <c r="DX10" s="254" t="str">
        <f>IF(ISNUMBER(FIND(analysismethod8,'II_Program-level standards'!BQ$13)),"",'II_Program-level standards'!BQ$13&amp;analysismethod8)</f>
        <v/>
      </c>
      <c r="DY10" s="254" t="str">
        <f>IF(ISNUMBER(FIND(analysismethod8,'II_Program-level standards'!BR$13)),"",'II_Program-level standards'!BR$13&amp;analysismethod8)</f>
        <v/>
      </c>
      <c r="DZ10" s="254" t="str">
        <f>IF(ISNUMBER(FIND(analysismethod8,'II_Program-level standards'!BS$13)),"",'II_Program-level standards'!BS$13&amp;analysismethod8)</f>
        <v/>
      </c>
      <c r="EA10" s="254" t="str">
        <f>IF(ISNUMBER(FIND(analysismethod8,'II_Program-level standards'!BT$13)),"",'II_Program-level standards'!BT$13&amp;analysismethod8)</f>
        <v/>
      </c>
      <c r="EB10" s="254" t="str">
        <f>IF(ISNUMBER(FIND(analysismethod8,'II_Program-level standards'!BU$13)),"",'II_Program-level standards'!BU$13&amp;analysismethod8)</f>
        <v/>
      </c>
      <c r="EC10" s="254" t="str">
        <f>IF(ISNUMBER(FIND(analysismethod8,'II_Program-level standards'!BV$13)),"",'II_Program-level standards'!BV$13&amp;analysismethod8)</f>
        <v/>
      </c>
      <c r="ED10" s="254" t="str">
        <f>IF(ISNUMBER(FIND(analysismethod8,'II_Program-level standards'!BW$13)),"",'II_Program-level standards'!BW$13&amp;analysismethod8)</f>
        <v/>
      </c>
      <c r="EE10" s="254" t="str">
        <f>IF(ISNUMBER(FIND(analysismethod8,'II_Program-level standards'!BX$13)),"",'II_Program-level standards'!BX$13&amp;analysismethod8)</f>
        <v/>
      </c>
      <c r="EF10" s="254" t="str">
        <f>IF(ISNUMBER(FIND(analysismethod8,'II_Program-level standards'!BY$13)),"",'II_Program-level standards'!BY$13&amp;analysismethod8)</f>
        <v/>
      </c>
      <c r="EG10" s="254" t="str">
        <f>IF(ISNUMBER(FIND(analysismethod8,'II_Program-level standards'!BZ$13)),"",'II_Program-level standards'!BZ$13&amp;analysismethod8)</f>
        <v/>
      </c>
      <c r="EH10" s="254" t="str">
        <f>IF(ISNUMBER(FIND(analysismethod8,'II_Program-level standards'!CA$13)),"",'II_Program-level standards'!CA$13&amp;analysismethod8)</f>
        <v/>
      </c>
      <c r="EI10" s="254" t="str">
        <f>IF(ISNUMBER(FIND(analysismethod8,'II_Program-level standards'!CB$13)),"",'II_Program-level standards'!CB$13&amp;analysismethod8)</f>
        <v/>
      </c>
      <c r="EJ10" s="254" t="str">
        <f>IF(ISNUMBER(FIND(analysismethod8,'II_Program-level standards'!CC$13)),"",'II_Program-level standards'!CC$13&amp;analysismethod8)</f>
        <v/>
      </c>
      <c r="EK10" s="254" t="str">
        <f>IF(ISNUMBER(FIND(analysismethod8,'II_Program-level standards'!CD$13)),"",'II_Program-level standards'!CD$13&amp;analysismethod8)</f>
        <v/>
      </c>
      <c r="EL10" s="254" t="str">
        <f>IF(ISNUMBER(FIND(analysismethod8,'II_Program-level standards'!CE$13)),"",'II_Program-level standards'!CE$13&amp;analysismethod8)</f>
        <v/>
      </c>
      <c r="EM10" s="254" t="str">
        <f>IF(ISNUMBER(FIND(analysismethod8,'II_Program-level standards'!CF$13)),"",'II_Program-level standards'!CF$13&amp;analysismethod8)</f>
        <v/>
      </c>
      <c r="EN10" s="254" t="str">
        <f>IF(ISNUMBER(FIND(analysismethod8,'II_Program-level standards'!CG$13)),"",'II_Program-level standards'!CG$13&amp;analysismethod8)</f>
        <v/>
      </c>
      <c r="EO10" s="254" t="str">
        <f>IF(ISNUMBER(FIND(analysismethod8,'II_Program-level standards'!CH$13)),"",'II_Program-level standards'!CH$13&amp;analysismethod8)</f>
        <v/>
      </c>
      <c r="EP10" s="254" t="str">
        <f>IF(ISNUMBER(FIND(analysismethod8,'II_Program-level standards'!CI$13)),"",'II_Program-level standards'!CI$13&amp;analysismethod8)</f>
        <v/>
      </c>
      <c r="EQ10" s="254" t="str">
        <f>IF(ISNUMBER(FIND(analysismethod8,'II_Program-level standards'!CJ$13)),"",'II_Program-level standards'!CJ$13&amp;analysismethod8)</f>
        <v/>
      </c>
      <c r="ER10" s="254" t="str">
        <f>IF(ISNUMBER(FIND(analysismethod8,'II_Program-level standards'!CK$13)),"",'II_Program-level standards'!CK$13&amp;analysismethod8)</f>
        <v/>
      </c>
      <c r="ES10" s="254" t="str">
        <f>IF(ISNUMBER(FIND(analysismethod8,'II_Program-level standards'!CL$13)),"",'II_Program-level standards'!CL$13&amp;analysismethod8)</f>
        <v/>
      </c>
      <c r="ET10" s="254" t="str">
        <f>IF(ISNUMBER(FIND(analysismethod8,'II_Program-level standards'!CM$13)),"",'II_Program-level standards'!CM$13&amp;analysismethod8)</f>
        <v/>
      </c>
      <c r="EU10" s="254" t="str">
        <f>IF(ISNUMBER(FIND(analysismethod8,'II_Program-level standards'!CN$13)),"",'II_Program-level standards'!CN$13&amp;analysismethod8)</f>
        <v/>
      </c>
      <c r="EV10" s="254" t="str">
        <f>IF(ISNUMBER(FIND(analysismethod8,'II_Program-level standards'!CO$13)),"",'II_Program-level standards'!CO$13&amp;analysismethod8)</f>
        <v/>
      </c>
      <c r="EW10" s="254" t="str">
        <f>IF(ISNUMBER(FIND(analysismethod8,'II_Program-level standards'!CP$13)),"",'II_Program-level standards'!CP$13&amp;analysismethod8)</f>
        <v/>
      </c>
      <c r="EX10" s="254" t="str">
        <f>IF(ISNUMBER(FIND(analysismethod8,'II_Program-level standards'!CQ$13)),"",'II_Program-level standards'!CQ$13&amp;analysismethod8)</f>
        <v/>
      </c>
      <c r="EY10" s="254" t="str">
        <f>IF(ISNUMBER(FIND(analysismethod8,'II_Program-level standards'!CR$13)),"",'II_Program-level standards'!CR$13&amp;analysismethod8)</f>
        <v/>
      </c>
      <c r="EZ10" s="254" t="str">
        <f>IF(ISNUMBER(FIND(analysismethod8,'II_Program-level standards'!CS$13)),"",'II_Program-level standards'!CS$13&amp;analysismethod8)</f>
        <v/>
      </c>
      <c r="FA10" s="254" t="str">
        <f>IF(ISNUMBER(FIND(analysismethod8,'II_Program-level standards'!CT$13)),"",'II_Program-level standards'!CT$13&amp;analysismethod8)</f>
        <v/>
      </c>
      <c r="FB10" s="254" t="str">
        <f>IF(ISNUMBER(FIND(analysismethod8,'II_Program-level standards'!CU$13)),"",'II_Program-level standards'!CU$13&amp;analysismethod8)</f>
        <v/>
      </c>
      <c r="FC10" s="254" t="str">
        <f>IF(ISNUMBER(FIND(analysismethod8,'II_Program-level standards'!CV$13)),"",'II_Program-level standards'!CV$13&amp;analysismethod8)</f>
        <v/>
      </c>
      <c r="FD10" s="254" t="str">
        <f>IF(ISNUMBER(FIND(analysismethod8,'II_Program-level standards'!CW$13)),"",'II_Program-level standards'!CW$13&amp;analysismethod8)</f>
        <v/>
      </c>
      <c r="FE10" s="254" t="str">
        <f>IF(ISNUMBER(FIND(analysismethod8,'II_Program-level standards'!CX$13)),"",'II_Program-level standards'!CX$13&amp;analysismethod8)</f>
        <v/>
      </c>
      <c r="FF10" s="254" t="str">
        <f>IF(ISNUMBER(FIND(analysismethod8,'II_Program-level standards'!CY$13)),"",'II_Program-level standards'!CY$13&amp;analysismethod8)</f>
        <v/>
      </c>
      <c r="FG10" s="255" t="str">
        <f>IF(ISNUMBER(FIND(analysismethod8,'II_Program-level standards'!CZ$13)),"",'II_Program-level standards'!CZ$13&amp;analysismethod8)</f>
        <v/>
      </c>
    </row>
    <row r="11" spans="1:212" x14ac:dyDescent="0.2">
      <c r="B11" s="11" t="s">
        <v>15</v>
      </c>
      <c r="C11" s="11"/>
      <c r="D11" s="11"/>
      <c r="E11" s="11"/>
      <c r="F11" s="11"/>
      <c r="G11" s="11"/>
      <c r="I11" s="3" t="s">
        <v>140</v>
      </c>
      <c r="J11" s="33" t="str">
        <f>IF('I_State and program information'!E33="","",'I_State and program information'!E33&amp;"; ")</f>
        <v/>
      </c>
      <c r="K11" s="42" t="str">
        <f>IF(ISNUMBER(FIND(plan9,'I_State and program information'!$E$52)),"",'I_State and program information'!$E$52&amp;plan9)</f>
        <v/>
      </c>
      <c r="L11" s="42" t="str">
        <f>IF(ISNUMBER(FIND(plan9,'I_State and program information'!$E$56)),"",'I_State and program information'!$E$56&amp;plan9)</f>
        <v/>
      </c>
      <c r="M11" s="42" t="str">
        <f>IF(ISNUMBER(FIND(plan9,'I_State and program information'!$E$60)),"",'I_State and program information'!$E$60&amp;plan9)</f>
        <v/>
      </c>
      <c r="N11" s="42" t="str">
        <f>IF(ISNUMBER(FIND(plan9,'I_State and program information'!$E$64)),"",'I_State and program information'!$E$64&amp;plan9)</f>
        <v/>
      </c>
      <c r="O11" s="42" t="str">
        <f>IF(ISNUMBER(FIND(plan9,'I_State and program information'!$E$68)),"",'I_State and program information'!$E$68&amp;plan9)</f>
        <v/>
      </c>
      <c r="P11" s="42" t="str">
        <f>IF(ISNUMBER(FIND(plan9,'I_State and program information'!$E$72)),"",'I_State and program information'!$E$72&amp;plan9)</f>
        <v/>
      </c>
      <c r="Q11" s="42" t="str">
        <f>IF(ISNUMBER(FIND(plan9,'I_State and program information'!$E$76)),"",'I_State and program information'!$E$76&amp;plan9)</f>
        <v/>
      </c>
      <c r="R11" s="42" t="str">
        <f>IF(ISNUMBER(FIND(plan9,'I_State and program information'!$E$82)),"",'I_State and program information'!$E$82&amp;plan9)</f>
        <v/>
      </c>
      <c r="S11" s="42" t="str">
        <f>IF(ISNUMBER(FIND(plan9,'I_State and program information'!$E$88)),"",'I_State and program information'!$E$88&amp;plan9)</f>
        <v/>
      </c>
      <c r="T11" s="42" t="str">
        <f>IF(ISNUMBER(FIND(plan9,'I_State and program information'!$E$94)),"",'I_State and program information'!$E$94&amp;plan9)</f>
        <v/>
      </c>
      <c r="U11" s="3" t="s">
        <v>69</v>
      </c>
      <c r="V11" s="3" t="s">
        <v>93</v>
      </c>
      <c r="Y11" s="4" t="s">
        <v>149</v>
      </c>
      <c r="BK11" s="253" t="str">
        <f>IF('I_State and program information'!$E$85&lt;&gt;"",'I_State and program information'!E85&amp;"; "&amp;CHAR(10)&amp;CHAR(10),"")</f>
        <v/>
      </c>
      <c r="BL11" s="254" t="str">
        <f>IF(ISNUMBER(FIND(analysismethod9,'II_Program-level standards'!E$13)),"",'II_Program-level standards'!E$13&amp;analysismethod9)</f>
        <v/>
      </c>
      <c r="BM11" s="254" t="str">
        <f>IF(ISNUMBER(FIND(analysismethod9,'II_Program-level standards'!F$13)),"",'II_Program-level standards'!F$13&amp;analysismethod9)</f>
        <v/>
      </c>
      <c r="BN11" s="254" t="str">
        <f>IF(ISNUMBER(FIND(analysismethod9,'II_Program-level standards'!G$13)),"",'II_Program-level standards'!G$13&amp;analysismethod9)</f>
        <v/>
      </c>
      <c r="BO11" s="254" t="str">
        <f>IF(ISNUMBER(FIND(analysismethod9,'II_Program-level standards'!H$13)),"",'II_Program-level standards'!H$13&amp;analysismethod9)</f>
        <v/>
      </c>
      <c r="BP11" s="254" t="str">
        <f>IF(ISNUMBER(FIND(analysismethod9,'II_Program-level standards'!I$13)),"",'II_Program-level standards'!I$13&amp;analysismethod9)</f>
        <v/>
      </c>
      <c r="BQ11" s="254" t="str">
        <f>IF(ISNUMBER(FIND(analysismethod9,'II_Program-level standards'!J$13)),"",'II_Program-level standards'!J$13&amp;analysismethod9)</f>
        <v/>
      </c>
      <c r="BR11" s="254" t="str">
        <f>IF(ISNUMBER(FIND(analysismethod9,'II_Program-level standards'!K$13)),"",'II_Program-level standards'!K$13&amp;analysismethod9)</f>
        <v/>
      </c>
      <c r="BS11" s="254" t="str">
        <f>IF(ISNUMBER(FIND(analysismethod9,'II_Program-level standards'!L$13)),"",'II_Program-level standards'!L$13&amp;analysismethod9)</f>
        <v/>
      </c>
      <c r="BT11" s="254" t="str">
        <f>IF(ISNUMBER(FIND(analysismethod9,'II_Program-level standards'!M$13)),"",'II_Program-level standards'!M$13&amp;analysismethod9)</f>
        <v/>
      </c>
      <c r="BU11" s="254" t="str">
        <f>IF(ISNUMBER(FIND(analysismethod9,'II_Program-level standards'!N$13)),"",'II_Program-level standards'!N$13&amp;analysismethod9)</f>
        <v/>
      </c>
      <c r="BV11" s="254" t="str">
        <f>IF(ISNUMBER(FIND(analysismethod9,'II_Program-level standards'!O$13)),"",'II_Program-level standards'!O$13&amp;analysismethod9)</f>
        <v/>
      </c>
      <c r="BW11" s="254" t="str">
        <f>IF(ISNUMBER(FIND(analysismethod9,'II_Program-level standards'!P$13)),"",'II_Program-level standards'!P$13&amp;analysismethod9)</f>
        <v/>
      </c>
      <c r="BX11" s="254" t="str">
        <f>IF(ISNUMBER(FIND(analysismethod9,'II_Program-level standards'!Q$13)),"",'II_Program-level standards'!Q$13&amp;analysismethod9)</f>
        <v/>
      </c>
      <c r="BY11" s="254" t="str">
        <f>IF(ISNUMBER(FIND(analysismethod9,'II_Program-level standards'!R$13)),"",'II_Program-level standards'!R$13&amp;analysismethod9)</f>
        <v/>
      </c>
      <c r="BZ11" s="254" t="str">
        <f>IF(ISNUMBER(FIND(analysismethod9,'II_Program-level standards'!S$13)),"",'II_Program-level standards'!S$13&amp;analysismethod9)</f>
        <v/>
      </c>
      <c r="CA11" s="254" t="str">
        <f>IF(ISNUMBER(FIND(analysismethod9,'II_Program-level standards'!T$13)),"",'II_Program-level standards'!T$13&amp;analysismethod9)</f>
        <v/>
      </c>
      <c r="CB11" s="254" t="str">
        <f>IF(ISNUMBER(FIND(analysismethod9,'II_Program-level standards'!U$13)),"",'II_Program-level standards'!U$13&amp;analysismethod9)</f>
        <v/>
      </c>
      <c r="CC11" s="254" t="str">
        <f>IF(ISNUMBER(FIND(analysismethod9,'II_Program-level standards'!V$13)),"",'II_Program-level standards'!V$13&amp;analysismethod9)</f>
        <v/>
      </c>
      <c r="CD11" s="254" t="str">
        <f>IF(ISNUMBER(FIND(analysismethod9,'II_Program-level standards'!W$13)),"",'II_Program-level standards'!W$13&amp;analysismethod9)</f>
        <v/>
      </c>
      <c r="CE11" s="254" t="str">
        <f>IF(ISNUMBER(FIND(analysismethod9,'II_Program-level standards'!X$13)),"",'II_Program-level standards'!X$13&amp;analysismethod9)</f>
        <v/>
      </c>
      <c r="CF11" s="254" t="str">
        <f>IF(ISNUMBER(FIND(analysismethod9,'II_Program-level standards'!Y$13)),"",'II_Program-level standards'!Y$13&amp;analysismethod9)</f>
        <v/>
      </c>
      <c r="CG11" s="254" t="str">
        <f>IF(ISNUMBER(FIND(analysismethod9,'II_Program-level standards'!Z$13)),"",'II_Program-level standards'!Z$13&amp;analysismethod9)</f>
        <v/>
      </c>
      <c r="CH11" s="254" t="str">
        <f>IF(ISNUMBER(FIND(analysismethod9,'II_Program-level standards'!AA$13)),"",'II_Program-level standards'!AA$13&amp;analysismethod9)</f>
        <v/>
      </c>
      <c r="CI11" s="254" t="str">
        <f>IF(ISNUMBER(FIND(analysismethod9,'II_Program-level standards'!AB$13)),"",'II_Program-level standards'!AB$13&amp;analysismethod9)</f>
        <v/>
      </c>
      <c r="CJ11" s="254" t="str">
        <f>IF(ISNUMBER(FIND(analysismethod9,'II_Program-level standards'!AC$13)),"",'II_Program-level standards'!AC$13&amp;analysismethod9)</f>
        <v/>
      </c>
      <c r="CK11" s="254" t="str">
        <f>IF(ISNUMBER(FIND(analysismethod9,'II_Program-level standards'!AD$13)),"",'II_Program-level standards'!AD$13&amp;analysismethod9)</f>
        <v/>
      </c>
      <c r="CL11" s="254" t="str">
        <f>IF(ISNUMBER(FIND(analysismethod9,'II_Program-level standards'!AE$13)),"",'II_Program-level standards'!AE$13&amp;analysismethod9)</f>
        <v/>
      </c>
      <c r="CM11" s="254" t="str">
        <f>IF(ISNUMBER(FIND(analysismethod9,'II_Program-level standards'!AF$13)),"",'II_Program-level standards'!AF$13&amp;analysismethod9)</f>
        <v/>
      </c>
      <c r="CN11" s="254" t="str">
        <f>IF(ISNUMBER(FIND(analysismethod9,'II_Program-level standards'!AG$13)),"",'II_Program-level standards'!AG$13&amp;analysismethod9)</f>
        <v/>
      </c>
      <c r="CO11" s="254" t="str">
        <f>IF(ISNUMBER(FIND(analysismethod9,'II_Program-level standards'!AH$13)),"",'II_Program-level standards'!AH$13&amp;analysismethod9)</f>
        <v/>
      </c>
      <c r="CP11" s="254" t="str">
        <f>IF(ISNUMBER(FIND(analysismethod9,'II_Program-level standards'!AI$13)),"",'II_Program-level standards'!AI$13&amp;analysismethod9)</f>
        <v/>
      </c>
      <c r="CQ11" s="254" t="str">
        <f>IF(ISNUMBER(FIND(analysismethod9,'II_Program-level standards'!AJ$13)),"",'II_Program-level standards'!AJ$13&amp;analysismethod9)</f>
        <v/>
      </c>
      <c r="CR11" s="254" t="str">
        <f>IF(ISNUMBER(FIND(analysismethod9,'II_Program-level standards'!AK$13)),"",'II_Program-level standards'!AK$13&amp;analysismethod9)</f>
        <v/>
      </c>
      <c r="CS11" s="254" t="str">
        <f>IF(ISNUMBER(FIND(analysismethod9,'II_Program-level standards'!AL$13)),"",'II_Program-level standards'!AL$13&amp;analysismethod9)</f>
        <v/>
      </c>
      <c r="CT11" s="254" t="str">
        <f>IF(ISNUMBER(FIND(analysismethod9,'II_Program-level standards'!AM$13)),"",'II_Program-level standards'!AM$13&amp;analysismethod9)</f>
        <v/>
      </c>
      <c r="CU11" s="254" t="str">
        <f>IF(ISNUMBER(FIND(analysismethod9,'II_Program-level standards'!AN$13)),"",'II_Program-level standards'!AN$13&amp;analysismethod9)</f>
        <v/>
      </c>
      <c r="CV11" s="254" t="str">
        <f>IF(ISNUMBER(FIND(analysismethod9,'II_Program-level standards'!AO$13)),"",'II_Program-level standards'!AO$13&amp;analysismethod9)</f>
        <v/>
      </c>
      <c r="CW11" s="254" t="str">
        <f>IF(ISNUMBER(FIND(analysismethod9,'II_Program-level standards'!AP$13)),"",'II_Program-level standards'!AP$13&amp;analysismethod9)</f>
        <v/>
      </c>
      <c r="CX11" s="254" t="str">
        <f>IF(ISNUMBER(FIND(analysismethod9,'II_Program-level standards'!AQ$13)),"",'II_Program-level standards'!AQ$13&amp;analysismethod9)</f>
        <v/>
      </c>
      <c r="CY11" s="254" t="str">
        <f>IF(ISNUMBER(FIND(analysismethod9,'II_Program-level standards'!AR$13)),"",'II_Program-level standards'!AR$13&amp;analysismethod9)</f>
        <v/>
      </c>
      <c r="CZ11" s="254" t="str">
        <f>IF(ISNUMBER(FIND(analysismethod9,'II_Program-level standards'!AS$13)),"",'II_Program-level standards'!AS$13&amp;analysismethod9)</f>
        <v/>
      </c>
      <c r="DA11" s="254" t="str">
        <f>IF(ISNUMBER(FIND(analysismethod9,'II_Program-level standards'!AT$13)),"",'II_Program-level standards'!AT$13&amp;analysismethod9)</f>
        <v/>
      </c>
      <c r="DB11" s="254" t="str">
        <f>IF(ISNUMBER(FIND(analysismethod9,'II_Program-level standards'!AU$13)),"",'II_Program-level standards'!AU$13&amp;analysismethod9)</f>
        <v/>
      </c>
      <c r="DC11" s="254" t="str">
        <f>IF(ISNUMBER(FIND(analysismethod9,'II_Program-level standards'!AV$13)),"",'II_Program-level standards'!AV$13&amp;analysismethod9)</f>
        <v/>
      </c>
      <c r="DD11" s="254" t="str">
        <f>IF(ISNUMBER(FIND(analysismethod9,'II_Program-level standards'!AW$13)),"",'II_Program-level standards'!AW$13&amp;analysismethod9)</f>
        <v/>
      </c>
      <c r="DE11" s="254" t="str">
        <f>IF(ISNUMBER(FIND(analysismethod9,'II_Program-level standards'!AX$13)),"",'II_Program-level standards'!AX$13&amp;analysismethod9)</f>
        <v/>
      </c>
      <c r="DF11" s="254" t="str">
        <f>IF(ISNUMBER(FIND(analysismethod9,'II_Program-level standards'!AY$13)),"",'II_Program-level standards'!AY$13&amp;analysismethod9)</f>
        <v/>
      </c>
      <c r="DG11" s="254" t="str">
        <f>IF(ISNUMBER(FIND(analysismethod9,'II_Program-level standards'!AZ$13)),"",'II_Program-level standards'!AZ$13&amp;analysismethod9)</f>
        <v/>
      </c>
      <c r="DH11" s="254" t="str">
        <f>IF(ISNUMBER(FIND(analysismethod9,'II_Program-level standards'!BA$13)),"",'II_Program-level standards'!BA$13&amp;analysismethod9)</f>
        <v/>
      </c>
      <c r="DI11" s="254" t="str">
        <f>IF(ISNUMBER(FIND(analysismethod9,'II_Program-level standards'!BB$13)),"",'II_Program-level standards'!BB$13&amp;analysismethod9)</f>
        <v/>
      </c>
      <c r="DJ11" s="254" t="str">
        <f>IF(ISNUMBER(FIND(analysismethod9,'II_Program-level standards'!BC$13)),"",'II_Program-level standards'!BC$13&amp;analysismethod9)</f>
        <v/>
      </c>
      <c r="DK11" s="254" t="str">
        <f>IF(ISNUMBER(FIND(analysismethod9,'II_Program-level standards'!BD$13)),"",'II_Program-level standards'!BD$13&amp;analysismethod9)</f>
        <v/>
      </c>
      <c r="DL11" s="254" t="str">
        <f>IF(ISNUMBER(FIND(analysismethod9,'II_Program-level standards'!BE$13)),"",'II_Program-level standards'!BE$13&amp;analysismethod9)</f>
        <v/>
      </c>
      <c r="DM11" s="254" t="str">
        <f>IF(ISNUMBER(FIND(analysismethod9,'II_Program-level standards'!BF$13)),"",'II_Program-level standards'!BF$13&amp;analysismethod9)</f>
        <v/>
      </c>
      <c r="DN11" s="254" t="str">
        <f>IF(ISNUMBER(FIND(analysismethod9,'II_Program-level standards'!BG$13)),"",'II_Program-level standards'!BG$13&amp;analysismethod9)</f>
        <v/>
      </c>
      <c r="DO11" s="254" t="str">
        <f>IF(ISNUMBER(FIND(analysismethod9,'II_Program-level standards'!BH$13)),"",'II_Program-level standards'!BH$13&amp;analysismethod9)</f>
        <v/>
      </c>
      <c r="DP11" s="254" t="str">
        <f>IF(ISNUMBER(FIND(analysismethod9,'II_Program-level standards'!BI$13)),"",'II_Program-level standards'!BI$13&amp;analysismethod9)</f>
        <v/>
      </c>
      <c r="DQ11" s="254" t="str">
        <f>IF(ISNUMBER(FIND(analysismethod9,'II_Program-level standards'!BJ$13)),"",'II_Program-level standards'!BJ$13&amp;analysismethod9)</f>
        <v/>
      </c>
      <c r="DR11" s="254" t="str">
        <f>IF(ISNUMBER(FIND(analysismethod9,'II_Program-level standards'!BK$13)),"",'II_Program-level standards'!BK$13&amp;analysismethod9)</f>
        <v/>
      </c>
      <c r="DS11" s="254" t="str">
        <f>IF(ISNUMBER(FIND(analysismethod9,'II_Program-level standards'!BL$13)),"",'II_Program-level standards'!BL$13&amp;analysismethod9)</f>
        <v/>
      </c>
      <c r="DT11" s="254" t="str">
        <f>IF(ISNUMBER(FIND(analysismethod9,'II_Program-level standards'!BM$13)),"",'II_Program-level standards'!BM$13&amp;analysismethod9)</f>
        <v/>
      </c>
      <c r="DU11" s="254" t="str">
        <f>IF(ISNUMBER(FIND(analysismethod9,'II_Program-level standards'!BN$13)),"",'II_Program-level standards'!BN$13&amp;analysismethod9)</f>
        <v/>
      </c>
      <c r="DV11" s="254" t="str">
        <f>IF(ISNUMBER(FIND(analysismethod9,'II_Program-level standards'!BO$13)),"",'II_Program-level standards'!BO$13&amp;analysismethod9)</f>
        <v/>
      </c>
      <c r="DW11" s="254" t="str">
        <f>IF(ISNUMBER(FIND(analysismethod9,'II_Program-level standards'!BP$13)),"",'II_Program-level standards'!BP$13&amp;analysismethod9)</f>
        <v/>
      </c>
      <c r="DX11" s="254" t="str">
        <f>IF(ISNUMBER(FIND(analysismethod9,'II_Program-level standards'!BQ$13)),"",'II_Program-level standards'!BQ$13&amp;analysismethod9)</f>
        <v/>
      </c>
      <c r="DY11" s="254" t="str">
        <f>IF(ISNUMBER(FIND(analysismethod9,'II_Program-level standards'!BR$13)),"",'II_Program-level standards'!BR$13&amp;analysismethod9)</f>
        <v/>
      </c>
      <c r="DZ11" s="254" t="str">
        <f>IF(ISNUMBER(FIND(analysismethod9,'II_Program-level standards'!BS$13)),"",'II_Program-level standards'!BS$13&amp;analysismethod9)</f>
        <v/>
      </c>
      <c r="EA11" s="254" t="str">
        <f>IF(ISNUMBER(FIND(analysismethod9,'II_Program-level standards'!BT$13)),"",'II_Program-level standards'!BT$13&amp;analysismethod9)</f>
        <v/>
      </c>
      <c r="EB11" s="254" t="str">
        <f>IF(ISNUMBER(FIND(analysismethod9,'II_Program-level standards'!BU$13)),"",'II_Program-level standards'!BU$13&amp;analysismethod9)</f>
        <v/>
      </c>
      <c r="EC11" s="254" t="str">
        <f>IF(ISNUMBER(FIND(analysismethod9,'II_Program-level standards'!BV$13)),"",'II_Program-level standards'!BV$13&amp;analysismethod9)</f>
        <v/>
      </c>
      <c r="ED11" s="254" t="str">
        <f>IF(ISNUMBER(FIND(analysismethod9,'II_Program-level standards'!BW$13)),"",'II_Program-level standards'!BW$13&amp;analysismethod9)</f>
        <v/>
      </c>
      <c r="EE11" s="254" t="str">
        <f>IF(ISNUMBER(FIND(analysismethod9,'II_Program-level standards'!BX$13)),"",'II_Program-level standards'!BX$13&amp;analysismethod9)</f>
        <v/>
      </c>
      <c r="EF11" s="254" t="str">
        <f>IF(ISNUMBER(FIND(analysismethod9,'II_Program-level standards'!BY$13)),"",'II_Program-level standards'!BY$13&amp;analysismethod9)</f>
        <v/>
      </c>
      <c r="EG11" s="254" t="str">
        <f>IF(ISNUMBER(FIND(analysismethod9,'II_Program-level standards'!BZ$13)),"",'II_Program-level standards'!BZ$13&amp;analysismethod9)</f>
        <v/>
      </c>
      <c r="EH11" s="254" t="str">
        <f>IF(ISNUMBER(FIND(analysismethod9,'II_Program-level standards'!CA$13)),"",'II_Program-level standards'!CA$13&amp;analysismethod9)</f>
        <v/>
      </c>
      <c r="EI11" s="254" t="str">
        <f>IF(ISNUMBER(FIND(analysismethod9,'II_Program-level standards'!CB$13)),"",'II_Program-level standards'!CB$13&amp;analysismethod9)</f>
        <v/>
      </c>
      <c r="EJ11" s="254" t="str">
        <f>IF(ISNUMBER(FIND(analysismethod9,'II_Program-level standards'!CC$13)),"",'II_Program-level standards'!CC$13&amp;analysismethod9)</f>
        <v/>
      </c>
      <c r="EK11" s="254" t="str">
        <f>IF(ISNUMBER(FIND(analysismethod9,'II_Program-level standards'!CD$13)),"",'II_Program-level standards'!CD$13&amp;analysismethod9)</f>
        <v/>
      </c>
      <c r="EL11" s="254" t="str">
        <f>IF(ISNUMBER(FIND(analysismethod9,'II_Program-level standards'!CE$13)),"",'II_Program-level standards'!CE$13&amp;analysismethod9)</f>
        <v/>
      </c>
      <c r="EM11" s="254" t="str">
        <f>IF(ISNUMBER(FIND(analysismethod9,'II_Program-level standards'!CF$13)),"",'II_Program-level standards'!CF$13&amp;analysismethod9)</f>
        <v/>
      </c>
      <c r="EN11" s="254" t="str">
        <f>IF(ISNUMBER(FIND(analysismethod9,'II_Program-level standards'!CG$13)),"",'II_Program-level standards'!CG$13&amp;analysismethod9)</f>
        <v/>
      </c>
      <c r="EO11" s="254" t="str">
        <f>IF(ISNUMBER(FIND(analysismethod9,'II_Program-level standards'!CH$13)),"",'II_Program-level standards'!CH$13&amp;analysismethod9)</f>
        <v/>
      </c>
      <c r="EP11" s="254" t="str">
        <f>IF(ISNUMBER(FIND(analysismethod9,'II_Program-level standards'!CI$13)),"",'II_Program-level standards'!CI$13&amp;analysismethod9)</f>
        <v/>
      </c>
      <c r="EQ11" s="254" t="str">
        <f>IF(ISNUMBER(FIND(analysismethod9,'II_Program-level standards'!CJ$13)),"",'II_Program-level standards'!CJ$13&amp;analysismethod9)</f>
        <v/>
      </c>
      <c r="ER11" s="254" t="str">
        <f>IF(ISNUMBER(FIND(analysismethod9,'II_Program-level standards'!CK$13)),"",'II_Program-level standards'!CK$13&amp;analysismethod9)</f>
        <v/>
      </c>
      <c r="ES11" s="254" t="str">
        <f>IF(ISNUMBER(FIND(analysismethod9,'II_Program-level standards'!CL$13)),"",'II_Program-level standards'!CL$13&amp;analysismethod9)</f>
        <v/>
      </c>
      <c r="ET11" s="254" t="str">
        <f>IF(ISNUMBER(FIND(analysismethod9,'II_Program-level standards'!CM$13)),"",'II_Program-level standards'!CM$13&amp;analysismethod9)</f>
        <v/>
      </c>
      <c r="EU11" s="254" t="str">
        <f>IF(ISNUMBER(FIND(analysismethod9,'II_Program-level standards'!CN$13)),"",'II_Program-level standards'!CN$13&amp;analysismethod9)</f>
        <v/>
      </c>
      <c r="EV11" s="254" t="str">
        <f>IF(ISNUMBER(FIND(analysismethod9,'II_Program-level standards'!CO$13)),"",'II_Program-level standards'!CO$13&amp;analysismethod9)</f>
        <v/>
      </c>
      <c r="EW11" s="254" t="str">
        <f>IF(ISNUMBER(FIND(analysismethod9,'II_Program-level standards'!CP$13)),"",'II_Program-level standards'!CP$13&amp;analysismethod9)</f>
        <v/>
      </c>
      <c r="EX11" s="254" t="str">
        <f>IF(ISNUMBER(FIND(analysismethod9,'II_Program-level standards'!CQ$13)),"",'II_Program-level standards'!CQ$13&amp;analysismethod9)</f>
        <v/>
      </c>
      <c r="EY11" s="254" t="str">
        <f>IF(ISNUMBER(FIND(analysismethod9,'II_Program-level standards'!CR$13)),"",'II_Program-level standards'!CR$13&amp;analysismethod9)</f>
        <v/>
      </c>
      <c r="EZ11" s="254" t="str">
        <f>IF(ISNUMBER(FIND(analysismethod9,'II_Program-level standards'!CS$13)),"",'II_Program-level standards'!CS$13&amp;analysismethod9)</f>
        <v/>
      </c>
      <c r="FA11" s="254" t="str">
        <f>IF(ISNUMBER(FIND(analysismethod9,'II_Program-level standards'!CT$13)),"",'II_Program-level standards'!CT$13&amp;analysismethod9)</f>
        <v/>
      </c>
      <c r="FB11" s="254" t="str">
        <f>IF(ISNUMBER(FIND(analysismethod9,'II_Program-level standards'!CU$13)),"",'II_Program-level standards'!CU$13&amp;analysismethod9)</f>
        <v/>
      </c>
      <c r="FC11" s="254" t="str">
        <f>IF(ISNUMBER(FIND(analysismethod9,'II_Program-level standards'!CV$13)),"",'II_Program-level standards'!CV$13&amp;analysismethod9)</f>
        <v/>
      </c>
      <c r="FD11" s="254" t="str">
        <f>IF(ISNUMBER(FIND(analysismethod9,'II_Program-level standards'!CW$13)),"",'II_Program-level standards'!CW$13&amp;analysismethod9)</f>
        <v/>
      </c>
      <c r="FE11" s="254" t="str">
        <f>IF(ISNUMBER(FIND(analysismethod9,'II_Program-level standards'!CX$13)),"",'II_Program-level standards'!CX$13&amp;analysismethod9)</f>
        <v/>
      </c>
      <c r="FF11" s="254" t="str">
        <f>IF(ISNUMBER(FIND(analysismethod9,'II_Program-level standards'!CY$13)),"",'II_Program-level standards'!CY$13&amp;analysismethod9)</f>
        <v/>
      </c>
      <c r="FG11" s="255" t="str">
        <f>IF(ISNUMBER(FIND(analysismethod9,'II_Program-level standards'!CZ$13)),"",'II_Program-level standards'!CZ$13&amp;analysismethod9)</f>
        <v/>
      </c>
    </row>
    <row r="12" spans="1:212" x14ac:dyDescent="0.2">
      <c r="B12" s="11" t="s">
        <v>16</v>
      </c>
      <c r="C12" s="11"/>
      <c r="D12" s="11"/>
      <c r="E12" s="11"/>
      <c r="F12" s="11"/>
      <c r="G12" s="11"/>
      <c r="J12" s="33" t="str">
        <f>IF('I_State and program information'!E34="","",'I_State and program information'!E34&amp;"; ")</f>
        <v/>
      </c>
      <c r="K12" s="42" t="str">
        <f>IF(ISNUMBER(FIND(plan10,'I_State and program information'!$E$52)),"",'I_State and program information'!$E$52&amp;plan10)</f>
        <v/>
      </c>
      <c r="L12" s="42" t="str">
        <f>IF(ISNUMBER(FIND(plan10,'I_State and program information'!$E$56)),"",'I_State and program information'!$E$56&amp;plan10)</f>
        <v/>
      </c>
      <c r="M12" s="42" t="str">
        <f>IF(ISNUMBER(FIND(plan10,'I_State and program information'!$E$60)),"",'I_State and program information'!$E$60&amp;plan10)</f>
        <v/>
      </c>
      <c r="N12" s="42" t="str">
        <f>IF(ISNUMBER(FIND(plan10,'I_State and program information'!$E$64)),"",'I_State and program information'!$E$64&amp;plan10)</f>
        <v/>
      </c>
      <c r="O12" s="42" t="str">
        <f>IF(ISNUMBER(FIND(plan10,'I_State and program information'!$E$68)),"",'I_State and program information'!$E$68&amp;plan10)</f>
        <v/>
      </c>
      <c r="P12" s="42" t="str">
        <f>IF(ISNUMBER(FIND(plan10,'I_State and program information'!$E$72)),"",'I_State and program information'!$E$72&amp;plan10)</f>
        <v/>
      </c>
      <c r="Q12" s="42" t="str">
        <f>IF(ISNUMBER(FIND(plan10,'I_State and program information'!$E$76)),"",'I_State and program information'!$E$76&amp;plan10)</f>
        <v/>
      </c>
      <c r="R12" s="42" t="str">
        <f>IF(ISNUMBER(FIND(plan10,'I_State and program information'!$E$82)),"",'I_State and program information'!$E$82&amp;plan10)</f>
        <v/>
      </c>
      <c r="S12" s="42" t="str">
        <f>IF(ISNUMBER(FIND(plan10,'I_State and program information'!$E$88)),"",'I_State and program information'!$E$88&amp;plan10)</f>
        <v/>
      </c>
      <c r="T12" s="42" t="str">
        <f>IF(ISNUMBER(FIND(plan10,'I_State and program information'!$E$94)),"",'I_State and program information'!$E$94&amp;plan10)</f>
        <v/>
      </c>
      <c r="V12" s="4" t="s">
        <v>149</v>
      </c>
      <c r="BK12" s="253" t="str">
        <f>IF('I_State and program information'!$E$91&lt;&gt;"",'I_State and program information'!E91&amp;"; "&amp;CHAR(10)&amp;CHAR(10),"")</f>
        <v/>
      </c>
      <c r="BL12" s="254" t="str">
        <f>IF(ISNUMBER(FIND(analysismethod10,'II_Program-level standards'!E$13)),"",'II_Program-level standards'!E$13&amp;analysismethod10)</f>
        <v/>
      </c>
      <c r="BM12" s="254" t="str">
        <f>IF(ISNUMBER(FIND(analysismethod10,'II_Program-level standards'!F$13)),"",'II_Program-level standards'!F$13&amp;analysismethod10)</f>
        <v/>
      </c>
      <c r="BN12" s="254" t="str">
        <f>IF(ISNUMBER(FIND(analysismethod10,'II_Program-level standards'!G$13)),"",'II_Program-level standards'!G$13&amp;analysismethod10)</f>
        <v/>
      </c>
      <c r="BO12" s="254" t="str">
        <f>IF(ISNUMBER(FIND(analysismethod10,'II_Program-level standards'!H$13)),"",'II_Program-level standards'!H$13&amp;analysismethod10)</f>
        <v/>
      </c>
      <c r="BP12" s="254" t="str">
        <f>IF(ISNUMBER(FIND(analysismethod10,'II_Program-level standards'!I$13)),"",'II_Program-level standards'!I$13&amp;analysismethod10)</f>
        <v/>
      </c>
      <c r="BQ12" s="254" t="str">
        <f>IF(ISNUMBER(FIND(analysismethod10,'II_Program-level standards'!J$13)),"",'II_Program-level standards'!J$13&amp;analysismethod10)</f>
        <v/>
      </c>
      <c r="BR12" s="254" t="str">
        <f>IF(ISNUMBER(FIND(analysismethod10,'II_Program-level standards'!K$13)),"",'II_Program-level standards'!K$13&amp;analysismethod10)</f>
        <v/>
      </c>
      <c r="BS12" s="254" t="str">
        <f>IF(ISNUMBER(FIND(analysismethod10,'II_Program-level standards'!L$13)),"",'II_Program-level standards'!L$13&amp;analysismethod10)</f>
        <v/>
      </c>
      <c r="BT12" s="254" t="str">
        <f>IF(ISNUMBER(FIND(analysismethod10,'II_Program-level standards'!M$13)),"",'II_Program-level standards'!M$13&amp;analysismethod10)</f>
        <v/>
      </c>
      <c r="BU12" s="254" t="str">
        <f>IF(ISNUMBER(FIND(analysismethod10,'II_Program-level standards'!N$13)),"",'II_Program-level standards'!N$13&amp;analysismethod10)</f>
        <v/>
      </c>
      <c r="BV12" s="254" t="str">
        <f>IF(ISNUMBER(FIND(analysismethod10,'II_Program-level standards'!O$13)),"",'II_Program-level standards'!O$13&amp;analysismethod10)</f>
        <v/>
      </c>
      <c r="BW12" s="254" t="str">
        <f>IF(ISNUMBER(FIND(analysismethod10,'II_Program-level standards'!P$13)),"",'II_Program-level standards'!P$13&amp;analysismethod10)</f>
        <v/>
      </c>
      <c r="BX12" s="254" t="str">
        <f>IF(ISNUMBER(FIND(analysismethod10,'II_Program-level standards'!Q$13)),"",'II_Program-level standards'!Q$13&amp;analysismethod10)</f>
        <v/>
      </c>
      <c r="BY12" s="254" t="str">
        <f>IF(ISNUMBER(FIND(analysismethod10,'II_Program-level standards'!R$13)),"",'II_Program-level standards'!R$13&amp;analysismethod10)</f>
        <v/>
      </c>
      <c r="BZ12" s="254" t="str">
        <f>IF(ISNUMBER(FIND(analysismethod10,'II_Program-level standards'!S$13)),"",'II_Program-level standards'!S$13&amp;analysismethod10)</f>
        <v/>
      </c>
      <c r="CA12" s="254" t="str">
        <f>IF(ISNUMBER(FIND(analysismethod10,'II_Program-level standards'!T$13)),"",'II_Program-level standards'!T$13&amp;analysismethod10)</f>
        <v/>
      </c>
      <c r="CB12" s="254" t="str">
        <f>IF(ISNUMBER(FIND(analysismethod10,'II_Program-level standards'!U$13)),"",'II_Program-level standards'!U$13&amp;analysismethod10)</f>
        <v/>
      </c>
      <c r="CC12" s="254" t="str">
        <f>IF(ISNUMBER(FIND(analysismethod10,'II_Program-level standards'!V$13)),"",'II_Program-level standards'!V$13&amp;analysismethod10)</f>
        <v/>
      </c>
      <c r="CD12" s="254" t="str">
        <f>IF(ISNUMBER(FIND(analysismethod10,'II_Program-level standards'!W$13)),"",'II_Program-level standards'!W$13&amp;analysismethod10)</f>
        <v/>
      </c>
      <c r="CE12" s="254" t="str">
        <f>IF(ISNUMBER(FIND(analysismethod10,'II_Program-level standards'!X$13)),"",'II_Program-level standards'!X$13&amp;analysismethod10)</f>
        <v/>
      </c>
      <c r="CF12" s="254" t="str">
        <f>IF(ISNUMBER(FIND(analysismethod10,'II_Program-level standards'!Y$13)),"",'II_Program-level standards'!Y$13&amp;analysismethod10)</f>
        <v/>
      </c>
      <c r="CG12" s="254" t="str">
        <f>IF(ISNUMBER(FIND(analysismethod10,'II_Program-level standards'!Z$13)),"",'II_Program-level standards'!Z$13&amp;analysismethod10)</f>
        <v/>
      </c>
      <c r="CH12" s="254" t="str">
        <f>IF(ISNUMBER(FIND(analysismethod10,'II_Program-level standards'!AA$13)),"",'II_Program-level standards'!AA$13&amp;analysismethod10)</f>
        <v/>
      </c>
      <c r="CI12" s="254" t="str">
        <f>IF(ISNUMBER(FIND(analysismethod10,'II_Program-level standards'!AB$13)),"",'II_Program-level standards'!AB$13&amp;analysismethod10)</f>
        <v/>
      </c>
      <c r="CJ12" s="254" t="str">
        <f>IF(ISNUMBER(FIND(analysismethod10,'II_Program-level standards'!AC$13)),"",'II_Program-level standards'!AC$13&amp;analysismethod10)</f>
        <v/>
      </c>
      <c r="CK12" s="254" t="str">
        <f>IF(ISNUMBER(FIND(analysismethod10,'II_Program-level standards'!AD$13)),"",'II_Program-level standards'!AD$13&amp;analysismethod10)</f>
        <v/>
      </c>
      <c r="CL12" s="254" t="str">
        <f>IF(ISNUMBER(FIND(analysismethod10,'II_Program-level standards'!AE$13)),"",'II_Program-level standards'!AE$13&amp;analysismethod10)</f>
        <v/>
      </c>
      <c r="CM12" s="254" t="str">
        <f>IF(ISNUMBER(FIND(analysismethod10,'II_Program-level standards'!AF$13)),"",'II_Program-level standards'!AF$13&amp;analysismethod10)</f>
        <v/>
      </c>
      <c r="CN12" s="254" t="str">
        <f>IF(ISNUMBER(FIND(analysismethod10,'II_Program-level standards'!AG$13)),"",'II_Program-level standards'!AG$13&amp;analysismethod10)</f>
        <v/>
      </c>
      <c r="CO12" s="254" t="str">
        <f>IF(ISNUMBER(FIND(analysismethod10,'II_Program-level standards'!AH$13)),"",'II_Program-level standards'!AH$13&amp;analysismethod10)</f>
        <v/>
      </c>
      <c r="CP12" s="254" t="str">
        <f>IF(ISNUMBER(FIND(analysismethod10,'II_Program-level standards'!AI$13)),"",'II_Program-level standards'!AI$13&amp;analysismethod10)</f>
        <v/>
      </c>
      <c r="CQ12" s="254" t="str">
        <f>IF(ISNUMBER(FIND(analysismethod10,'II_Program-level standards'!AJ$13)),"",'II_Program-level standards'!AJ$13&amp;analysismethod10)</f>
        <v/>
      </c>
      <c r="CR12" s="254" t="str">
        <f>IF(ISNUMBER(FIND(analysismethod10,'II_Program-level standards'!AK$13)),"",'II_Program-level standards'!AK$13&amp;analysismethod10)</f>
        <v/>
      </c>
      <c r="CS12" s="254" t="str">
        <f>IF(ISNUMBER(FIND(analysismethod10,'II_Program-level standards'!AL$13)),"",'II_Program-level standards'!AL$13&amp;analysismethod10)</f>
        <v/>
      </c>
      <c r="CT12" s="254" t="str">
        <f>IF(ISNUMBER(FIND(analysismethod10,'II_Program-level standards'!AM$13)),"",'II_Program-level standards'!AM$13&amp;analysismethod10)</f>
        <v/>
      </c>
      <c r="CU12" s="254" t="str">
        <f>IF(ISNUMBER(FIND(analysismethod10,'II_Program-level standards'!AN$13)),"",'II_Program-level standards'!AN$13&amp;analysismethod10)</f>
        <v/>
      </c>
      <c r="CV12" s="254" t="str">
        <f>IF(ISNUMBER(FIND(analysismethod10,'II_Program-level standards'!AO$13)),"",'II_Program-level standards'!AO$13&amp;analysismethod10)</f>
        <v/>
      </c>
      <c r="CW12" s="254" t="str">
        <f>IF(ISNUMBER(FIND(analysismethod10,'II_Program-level standards'!AP$13)),"",'II_Program-level standards'!AP$13&amp;analysismethod10)</f>
        <v/>
      </c>
      <c r="CX12" s="254" t="str">
        <f>IF(ISNUMBER(FIND(analysismethod10,'II_Program-level standards'!AQ$13)),"",'II_Program-level standards'!AQ$13&amp;analysismethod10)</f>
        <v/>
      </c>
      <c r="CY12" s="254" t="str">
        <f>IF(ISNUMBER(FIND(analysismethod10,'II_Program-level standards'!AR$13)),"",'II_Program-level standards'!AR$13&amp;analysismethod10)</f>
        <v/>
      </c>
      <c r="CZ12" s="254" t="str">
        <f>IF(ISNUMBER(FIND(analysismethod10,'II_Program-level standards'!AS$13)),"",'II_Program-level standards'!AS$13&amp;analysismethod10)</f>
        <v/>
      </c>
      <c r="DA12" s="254" t="str">
        <f>IF(ISNUMBER(FIND(analysismethod10,'II_Program-level standards'!AT$13)),"",'II_Program-level standards'!AT$13&amp;analysismethod10)</f>
        <v/>
      </c>
      <c r="DB12" s="254" t="str">
        <f>IF(ISNUMBER(FIND(analysismethod10,'II_Program-level standards'!AU$13)),"",'II_Program-level standards'!AU$13&amp;analysismethod10)</f>
        <v/>
      </c>
      <c r="DC12" s="254" t="str">
        <f>IF(ISNUMBER(FIND(analysismethod10,'II_Program-level standards'!AV$13)),"",'II_Program-level standards'!AV$13&amp;analysismethod10)</f>
        <v/>
      </c>
      <c r="DD12" s="254" t="str">
        <f>IF(ISNUMBER(FIND(analysismethod10,'II_Program-level standards'!AW$13)),"",'II_Program-level standards'!AW$13&amp;analysismethod10)</f>
        <v/>
      </c>
      <c r="DE12" s="254" t="str">
        <f>IF(ISNUMBER(FIND(analysismethod10,'II_Program-level standards'!AX$13)),"",'II_Program-level standards'!AX$13&amp;analysismethod10)</f>
        <v/>
      </c>
      <c r="DF12" s="254" t="str">
        <f>IF(ISNUMBER(FIND(analysismethod10,'II_Program-level standards'!AY$13)),"",'II_Program-level standards'!AY$13&amp;analysismethod10)</f>
        <v/>
      </c>
      <c r="DG12" s="254" t="str">
        <f>IF(ISNUMBER(FIND(analysismethod10,'II_Program-level standards'!AZ$13)),"",'II_Program-level standards'!AZ$13&amp;analysismethod10)</f>
        <v/>
      </c>
      <c r="DH12" s="254" t="str">
        <f>IF(ISNUMBER(FIND(analysismethod10,'II_Program-level standards'!BA$13)),"",'II_Program-level standards'!BA$13&amp;analysismethod10)</f>
        <v/>
      </c>
      <c r="DI12" s="254" t="str">
        <f>IF(ISNUMBER(FIND(analysismethod10,'II_Program-level standards'!BB$13)),"",'II_Program-level standards'!BB$13&amp;analysismethod10)</f>
        <v/>
      </c>
      <c r="DJ12" s="254" t="str">
        <f>IF(ISNUMBER(FIND(analysismethod10,'II_Program-level standards'!BC$13)),"",'II_Program-level standards'!BC$13&amp;analysismethod10)</f>
        <v/>
      </c>
      <c r="DK12" s="254" t="str">
        <f>IF(ISNUMBER(FIND(analysismethod10,'II_Program-level standards'!BD$13)),"",'II_Program-level standards'!BD$13&amp;analysismethod10)</f>
        <v/>
      </c>
      <c r="DL12" s="254" t="str">
        <f>IF(ISNUMBER(FIND(analysismethod10,'II_Program-level standards'!BE$13)),"",'II_Program-level standards'!BE$13&amp;analysismethod10)</f>
        <v/>
      </c>
      <c r="DM12" s="254" t="str">
        <f>IF(ISNUMBER(FIND(analysismethod10,'II_Program-level standards'!BF$13)),"",'II_Program-level standards'!BF$13&amp;analysismethod10)</f>
        <v/>
      </c>
      <c r="DN12" s="254" t="str">
        <f>IF(ISNUMBER(FIND(analysismethod10,'II_Program-level standards'!BG$13)),"",'II_Program-level standards'!BG$13&amp;analysismethod10)</f>
        <v/>
      </c>
      <c r="DO12" s="254" t="str">
        <f>IF(ISNUMBER(FIND(analysismethod10,'II_Program-level standards'!BH$13)),"",'II_Program-level standards'!BH$13&amp;analysismethod10)</f>
        <v/>
      </c>
      <c r="DP12" s="254" t="str">
        <f>IF(ISNUMBER(FIND(analysismethod10,'II_Program-level standards'!BI$13)),"",'II_Program-level standards'!BI$13&amp;analysismethod10)</f>
        <v/>
      </c>
      <c r="DQ12" s="254" t="str">
        <f>IF(ISNUMBER(FIND(analysismethod10,'II_Program-level standards'!BJ$13)),"",'II_Program-level standards'!BJ$13&amp;analysismethod10)</f>
        <v/>
      </c>
      <c r="DR12" s="254" t="str">
        <f>IF(ISNUMBER(FIND(analysismethod10,'II_Program-level standards'!BK$13)),"",'II_Program-level standards'!BK$13&amp;analysismethod10)</f>
        <v/>
      </c>
      <c r="DS12" s="254" t="str">
        <f>IF(ISNUMBER(FIND(analysismethod10,'II_Program-level standards'!BL$13)),"",'II_Program-level standards'!BL$13&amp;analysismethod10)</f>
        <v/>
      </c>
      <c r="DT12" s="254" t="str">
        <f>IF(ISNUMBER(FIND(analysismethod10,'II_Program-level standards'!BM$13)),"",'II_Program-level standards'!BM$13&amp;analysismethod10)</f>
        <v/>
      </c>
      <c r="DU12" s="254" t="str">
        <f>IF(ISNUMBER(FIND(analysismethod10,'II_Program-level standards'!BN$13)),"",'II_Program-level standards'!BN$13&amp;analysismethod10)</f>
        <v/>
      </c>
      <c r="DV12" s="254" t="str">
        <f>IF(ISNUMBER(FIND(analysismethod10,'II_Program-level standards'!BO$13)),"",'II_Program-level standards'!BO$13&amp;analysismethod10)</f>
        <v/>
      </c>
      <c r="DW12" s="254" t="str">
        <f>IF(ISNUMBER(FIND(analysismethod10,'II_Program-level standards'!BP$13)),"",'II_Program-level standards'!BP$13&amp;analysismethod10)</f>
        <v/>
      </c>
      <c r="DX12" s="254" t="str">
        <f>IF(ISNUMBER(FIND(analysismethod10,'II_Program-level standards'!BQ$13)),"",'II_Program-level standards'!BQ$13&amp;analysismethod10)</f>
        <v/>
      </c>
      <c r="DY12" s="254" t="str">
        <f>IF(ISNUMBER(FIND(analysismethod10,'II_Program-level standards'!BR$13)),"",'II_Program-level standards'!BR$13&amp;analysismethod10)</f>
        <v/>
      </c>
      <c r="DZ12" s="254" t="str">
        <f>IF(ISNUMBER(FIND(analysismethod10,'II_Program-level standards'!BS$13)),"",'II_Program-level standards'!BS$13&amp;analysismethod10)</f>
        <v/>
      </c>
      <c r="EA12" s="254" t="str">
        <f>IF(ISNUMBER(FIND(analysismethod10,'II_Program-level standards'!BT$13)),"",'II_Program-level standards'!BT$13&amp;analysismethod10)</f>
        <v/>
      </c>
      <c r="EB12" s="254" t="str">
        <f>IF(ISNUMBER(FIND(analysismethod10,'II_Program-level standards'!BU$13)),"",'II_Program-level standards'!BU$13&amp;analysismethod10)</f>
        <v/>
      </c>
      <c r="EC12" s="254" t="str">
        <f>IF(ISNUMBER(FIND(analysismethod10,'II_Program-level standards'!BV$13)),"",'II_Program-level standards'!BV$13&amp;analysismethod10)</f>
        <v/>
      </c>
      <c r="ED12" s="254" t="str">
        <f>IF(ISNUMBER(FIND(analysismethod10,'II_Program-level standards'!BW$13)),"",'II_Program-level standards'!BW$13&amp;analysismethod10)</f>
        <v/>
      </c>
      <c r="EE12" s="254" t="str">
        <f>IF(ISNUMBER(FIND(analysismethod10,'II_Program-level standards'!BX$13)),"",'II_Program-level standards'!BX$13&amp;analysismethod10)</f>
        <v/>
      </c>
      <c r="EF12" s="254" t="str">
        <f>IF(ISNUMBER(FIND(analysismethod10,'II_Program-level standards'!BY$13)),"",'II_Program-level standards'!BY$13&amp;analysismethod10)</f>
        <v/>
      </c>
      <c r="EG12" s="254" t="str">
        <f>IF(ISNUMBER(FIND(analysismethod10,'II_Program-level standards'!BZ$13)),"",'II_Program-level standards'!BZ$13&amp;analysismethod10)</f>
        <v/>
      </c>
      <c r="EH12" s="254" t="str">
        <f>IF(ISNUMBER(FIND(analysismethod10,'II_Program-level standards'!CA$13)),"",'II_Program-level standards'!CA$13&amp;analysismethod10)</f>
        <v/>
      </c>
      <c r="EI12" s="254" t="str">
        <f>IF(ISNUMBER(FIND(analysismethod10,'II_Program-level standards'!CB$13)),"",'II_Program-level standards'!CB$13&amp;analysismethod10)</f>
        <v/>
      </c>
      <c r="EJ12" s="254" t="str">
        <f>IF(ISNUMBER(FIND(analysismethod10,'II_Program-level standards'!CC$13)),"",'II_Program-level standards'!CC$13&amp;analysismethod10)</f>
        <v/>
      </c>
      <c r="EK12" s="254" t="str">
        <f>IF(ISNUMBER(FIND(analysismethod10,'II_Program-level standards'!CD$13)),"",'II_Program-level standards'!CD$13&amp;analysismethod10)</f>
        <v/>
      </c>
      <c r="EL12" s="254" t="str">
        <f>IF(ISNUMBER(FIND(analysismethod10,'II_Program-level standards'!CE$13)),"",'II_Program-level standards'!CE$13&amp;analysismethod10)</f>
        <v/>
      </c>
      <c r="EM12" s="254" t="str">
        <f>IF(ISNUMBER(FIND(analysismethod10,'II_Program-level standards'!CF$13)),"",'II_Program-level standards'!CF$13&amp;analysismethod10)</f>
        <v/>
      </c>
      <c r="EN12" s="254" t="str">
        <f>IF(ISNUMBER(FIND(analysismethod10,'II_Program-level standards'!CG$13)),"",'II_Program-level standards'!CG$13&amp;analysismethod10)</f>
        <v/>
      </c>
      <c r="EO12" s="254" t="str">
        <f>IF(ISNUMBER(FIND(analysismethod10,'II_Program-level standards'!CH$13)),"",'II_Program-level standards'!CH$13&amp;analysismethod10)</f>
        <v/>
      </c>
      <c r="EP12" s="254" t="str">
        <f>IF(ISNUMBER(FIND(analysismethod10,'II_Program-level standards'!CI$13)),"",'II_Program-level standards'!CI$13&amp;analysismethod10)</f>
        <v/>
      </c>
      <c r="EQ12" s="254" t="str">
        <f>IF(ISNUMBER(FIND(analysismethod10,'II_Program-level standards'!CJ$13)),"",'II_Program-level standards'!CJ$13&amp;analysismethod10)</f>
        <v/>
      </c>
      <c r="ER12" s="254" t="str">
        <f>IF(ISNUMBER(FIND(analysismethod10,'II_Program-level standards'!CK$13)),"",'II_Program-level standards'!CK$13&amp;analysismethod10)</f>
        <v/>
      </c>
      <c r="ES12" s="254" t="str">
        <f>IF(ISNUMBER(FIND(analysismethod10,'II_Program-level standards'!CL$13)),"",'II_Program-level standards'!CL$13&amp;analysismethod10)</f>
        <v/>
      </c>
      <c r="ET12" s="254" t="str">
        <f>IF(ISNUMBER(FIND(analysismethod10,'II_Program-level standards'!CM$13)),"",'II_Program-level standards'!CM$13&amp;analysismethod10)</f>
        <v/>
      </c>
      <c r="EU12" s="254" t="str">
        <f>IF(ISNUMBER(FIND(analysismethod10,'II_Program-level standards'!CN$13)),"",'II_Program-level standards'!CN$13&amp;analysismethod10)</f>
        <v/>
      </c>
      <c r="EV12" s="254" t="str">
        <f>IF(ISNUMBER(FIND(analysismethod10,'II_Program-level standards'!CO$13)),"",'II_Program-level standards'!CO$13&amp;analysismethod10)</f>
        <v/>
      </c>
      <c r="EW12" s="254" t="str">
        <f>IF(ISNUMBER(FIND(analysismethod10,'II_Program-level standards'!CP$13)),"",'II_Program-level standards'!CP$13&amp;analysismethod10)</f>
        <v/>
      </c>
      <c r="EX12" s="254" t="str">
        <f>IF(ISNUMBER(FIND(analysismethod10,'II_Program-level standards'!CQ$13)),"",'II_Program-level standards'!CQ$13&amp;analysismethod10)</f>
        <v/>
      </c>
      <c r="EY12" s="254" t="str">
        <f>IF(ISNUMBER(FIND(analysismethod10,'II_Program-level standards'!CR$13)),"",'II_Program-level standards'!CR$13&amp;analysismethod10)</f>
        <v/>
      </c>
      <c r="EZ12" s="254" t="str">
        <f>IF(ISNUMBER(FIND(analysismethod10,'II_Program-level standards'!CS$13)),"",'II_Program-level standards'!CS$13&amp;analysismethod10)</f>
        <v/>
      </c>
      <c r="FA12" s="254" t="str">
        <f>IF(ISNUMBER(FIND(analysismethod10,'II_Program-level standards'!CT$13)),"",'II_Program-level standards'!CT$13&amp;analysismethod10)</f>
        <v/>
      </c>
      <c r="FB12" s="254" t="str">
        <f>IF(ISNUMBER(FIND(analysismethod10,'II_Program-level standards'!CU$13)),"",'II_Program-level standards'!CU$13&amp;analysismethod10)</f>
        <v/>
      </c>
      <c r="FC12" s="254" t="str">
        <f>IF(ISNUMBER(FIND(analysismethod10,'II_Program-level standards'!CV$13)),"",'II_Program-level standards'!CV$13&amp;analysismethod10)</f>
        <v/>
      </c>
      <c r="FD12" s="254" t="str">
        <f>IF(ISNUMBER(FIND(analysismethod10,'II_Program-level standards'!CW$13)),"",'II_Program-level standards'!CW$13&amp;analysismethod10)</f>
        <v/>
      </c>
      <c r="FE12" s="254" t="str">
        <f>IF(ISNUMBER(FIND(analysismethod10,'II_Program-level standards'!CX$13)),"",'II_Program-level standards'!CX$13&amp;analysismethod10)</f>
        <v/>
      </c>
      <c r="FF12" s="254" t="str">
        <f>IF(ISNUMBER(FIND(analysismethod10,'II_Program-level standards'!CY$13)),"",'II_Program-level standards'!CY$13&amp;analysismethod10)</f>
        <v/>
      </c>
      <c r="FG12" s="255" t="str">
        <f>IF(ISNUMBER(FIND(analysismethod10,'II_Program-level standards'!CZ$13)),"",'II_Program-level standards'!CZ$13&amp;analysismethod10)</f>
        <v/>
      </c>
    </row>
    <row r="13" spans="1:212" ht="15" thickBot="1" x14ac:dyDescent="0.25">
      <c r="B13" s="11" t="s">
        <v>17</v>
      </c>
      <c r="C13" s="11"/>
      <c r="D13" s="11"/>
      <c r="E13" s="11"/>
      <c r="F13" s="11"/>
      <c r="G13" s="11"/>
      <c r="J13" s="94"/>
      <c r="K13" s="93"/>
      <c r="L13" s="93"/>
      <c r="M13" s="93"/>
      <c r="N13" s="93"/>
      <c r="O13" s="93"/>
      <c r="P13" s="93"/>
      <c r="Q13" s="93"/>
      <c r="R13" s="93"/>
      <c r="S13" s="93"/>
      <c r="T13" s="93"/>
      <c r="BK13" s="256"/>
      <c r="BL13" s="257"/>
      <c r="BM13" s="257"/>
      <c r="BN13" s="257"/>
      <c r="BO13" s="257"/>
      <c r="BP13" s="257"/>
      <c r="BQ13" s="257"/>
      <c r="BR13" s="257"/>
      <c r="BS13" s="257"/>
      <c r="BT13" s="257"/>
      <c r="BU13" s="257"/>
      <c r="BV13" s="257"/>
      <c r="BW13" s="257"/>
      <c r="BX13" s="257"/>
      <c r="BY13" s="257"/>
      <c r="BZ13" s="257"/>
      <c r="CA13" s="257"/>
      <c r="CB13" s="257"/>
      <c r="CC13" s="257"/>
      <c r="CD13" s="257"/>
      <c r="CE13" s="257"/>
      <c r="CF13" s="257"/>
      <c r="CG13" s="257"/>
      <c r="CH13" s="257"/>
      <c r="CI13" s="257"/>
      <c r="CJ13" s="257"/>
      <c r="CK13" s="257"/>
      <c r="CL13" s="257"/>
      <c r="CM13" s="257"/>
      <c r="CN13" s="257"/>
      <c r="CO13" s="257"/>
      <c r="CP13" s="257"/>
      <c r="CQ13" s="257"/>
      <c r="CR13" s="257"/>
      <c r="CS13" s="257"/>
      <c r="CT13" s="257"/>
      <c r="CU13" s="257"/>
      <c r="CV13" s="257"/>
      <c r="CW13" s="257"/>
      <c r="CX13" s="257"/>
      <c r="CY13" s="257"/>
      <c r="CZ13" s="257"/>
      <c r="DA13" s="257"/>
      <c r="DB13" s="257"/>
      <c r="DC13" s="257"/>
      <c r="DD13" s="257"/>
      <c r="DE13" s="257"/>
      <c r="DF13" s="257"/>
      <c r="DG13" s="257"/>
      <c r="DH13" s="257"/>
      <c r="DI13" s="257"/>
      <c r="DJ13" s="257"/>
      <c r="DK13" s="257"/>
      <c r="DL13" s="257"/>
      <c r="DM13" s="257"/>
      <c r="DN13" s="257"/>
      <c r="DO13" s="257"/>
      <c r="DP13" s="257"/>
      <c r="DQ13" s="257"/>
      <c r="DR13" s="257"/>
      <c r="DS13" s="257"/>
      <c r="DT13" s="257"/>
      <c r="DU13" s="257"/>
      <c r="DV13" s="257"/>
      <c r="DW13" s="257"/>
      <c r="DX13" s="257"/>
      <c r="DY13" s="257"/>
      <c r="DZ13" s="257"/>
      <c r="EA13" s="257"/>
      <c r="EB13" s="257"/>
      <c r="EC13" s="257"/>
      <c r="ED13" s="257"/>
      <c r="EE13" s="257"/>
      <c r="EF13" s="257"/>
      <c r="EG13" s="257"/>
      <c r="EH13" s="257"/>
      <c r="EI13" s="257"/>
      <c r="EJ13" s="257"/>
      <c r="EK13" s="257"/>
      <c r="EL13" s="257"/>
      <c r="EM13" s="257"/>
      <c r="EN13" s="257"/>
      <c r="EO13" s="257"/>
      <c r="EP13" s="257"/>
      <c r="EQ13" s="257"/>
      <c r="ER13" s="257"/>
      <c r="ES13" s="257"/>
      <c r="ET13" s="257"/>
      <c r="EU13" s="257"/>
      <c r="EV13" s="257"/>
      <c r="EW13" s="257"/>
      <c r="EX13" s="257"/>
      <c r="EY13" s="257"/>
      <c r="EZ13" s="257"/>
      <c r="FA13" s="257"/>
      <c r="FB13" s="257"/>
      <c r="FC13" s="257"/>
      <c r="FD13" s="257"/>
      <c r="FE13" s="257"/>
      <c r="FF13" s="257"/>
      <c r="FG13" s="258"/>
    </row>
    <row r="14" spans="1:212" ht="15" thickTop="1" x14ac:dyDescent="0.2">
      <c r="B14" s="11" t="s">
        <v>18</v>
      </c>
      <c r="C14" s="11"/>
      <c r="D14" s="11"/>
      <c r="E14" s="11"/>
      <c r="F14" s="11"/>
      <c r="G14" s="11"/>
      <c r="J14" s="94"/>
      <c r="K14" s="93"/>
      <c r="L14" s="93"/>
      <c r="M14" s="93"/>
      <c r="N14" s="93"/>
      <c r="O14" s="93"/>
      <c r="P14" s="93"/>
      <c r="Q14" s="93"/>
      <c r="R14" s="93"/>
      <c r="S14" s="93"/>
      <c r="T14" s="93"/>
      <c r="BK14" s="13"/>
      <c r="BL14" s="13"/>
    </row>
    <row r="15" spans="1:212" ht="15" thickBot="1" x14ac:dyDescent="0.25">
      <c r="B15" s="11" t="s">
        <v>19</v>
      </c>
      <c r="C15" s="11"/>
      <c r="D15" s="11"/>
      <c r="E15" s="11"/>
      <c r="F15" s="11"/>
      <c r="G15" s="11"/>
      <c r="J15" s="94"/>
      <c r="K15" s="93"/>
      <c r="L15" s="93"/>
      <c r="M15" s="93"/>
      <c r="N15" s="93"/>
      <c r="O15" s="93"/>
      <c r="P15" s="93"/>
      <c r="Q15" s="93"/>
      <c r="R15" s="93"/>
      <c r="S15" s="93"/>
      <c r="T15" s="93"/>
      <c r="BK15" s="13"/>
      <c r="BL15" s="13"/>
    </row>
    <row r="16" spans="1:212" ht="15.75" thickTop="1" x14ac:dyDescent="0.25">
      <c r="B16" s="11" t="s">
        <v>20</v>
      </c>
      <c r="C16" s="11"/>
      <c r="D16" s="11"/>
      <c r="E16" s="11"/>
      <c r="F16" s="11"/>
      <c r="G16" s="11"/>
      <c r="J16" s="94"/>
      <c r="K16" s="93"/>
      <c r="L16" s="93"/>
      <c r="M16" s="93"/>
      <c r="N16" s="93"/>
      <c r="O16" s="93"/>
      <c r="P16" s="93"/>
      <c r="Q16" s="93"/>
      <c r="R16" s="93"/>
      <c r="S16" s="93"/>
      <c r="T16" s="93"/>
      <c r="BJ16" s="271" t="s">
        <v>643</v>
      </c>
      <c r="BK16" s="250" t="str">
        <f>IF('I_State and program information'!$E$50="Yes","Geomapping"&amp;"; "&amp;CHAR(10)&amp;CHAR(10),"")</f>
        <v xml:space="preserve">Geomapping; 
</v>
      </c>
      <c r="BL16" s="251" t="str">
        <f>IF(ISNUMBER(FIND(analysismethod1,'III_Plan comp 438.68 {Plan 1}'!E$15)),"",'III_Plan comp 438.68 {Plan 1}'!E$15&amp;analysismethod1)</f>
        <v xml:space="preserve">Geomapping; 
</v>
      </c>
      <c r="BM16" s="251" t="str">
        <f>IF(ISNUMBER(FIND(analysismethod1,'III_Plan comp 438.68 {Plan 1}'!F$15)),"",'III_Plan comp 438.68 {Plan 1}'!F$15&amp;analysismethod1)</f>
        <v xml:space="preserve">Geomapping; 
</v>
      </c>
      <c r="BN16" s="251" t="str">
        <f>IF(ISNUMBER(FIND(analysismethod1,'III_Plan comp 438.68 {Plan 1}'!G$15)),"",'III_Plan comp 438.68 {Plan 1}'!G$15&amp;analysismethod1)</f>
        <v xml:space="preserve">Geomapping; 
</v>
      </c>
      <c r="BO16" s="251" t="str">
        <f>IF(ISNUMBER(FIND(analysismethod1,'III_Plan comp 438.68 {Plan 1}'!H$15)),"",'III_Plan comp 438.68 {Plan 1}'!H$15&amp;analysismethod1)</f>
        <v xml:space="preserve">Geomapping; 
</v>
      </c>
      <c r="BP16" s="251" t="str">
        <f>IF(ISNUMBER(FIND(analysismethod1,'III_Plan comp 438.68 {Plan 1}'!I$15)),"",'III_Plan comp 438.68 {Plan 1}'!I$15&amp;analysismethod1)</f>
        <v xml:space="preserve">Geomapping; 
</v>
      </c>
      <c r="BQ16" s="251" t="str">
        <f>IF(ISNUMBER(FIND(analysismethod1,'III_Plan comp 438.68 {Plan 1}'!J$15)),"",'III_Plan comp 438.68 {Plan 1}'!J$15&amp;analysismethod1)</f>
        <v xml:space="preserve">Geomapping; 
</v>
      </c>
      <c r="BR16" s="251" t="str">
        <f>IF(ISNUMBER(FIND(analysismethod1,'III_Plan comp 438.68 {Plan 1}'!K$15)),"",'III_Plan comp 438.68 {Plan 1}'!K$15&amp;analysismethod1)</f>
        <v xml:space="preserve">Geomapping; 
</v>
      </c>
      <c r="BS16" s="251" t="str">
        <f>IF(ISNUMBER(FIND(analysismethod1,'III_Plan comp 438.68 {Plan 1}'!L$15)),"",'III_Plan comp 438.68 {Plan 1}'!L$15&amp;analysismethod1)</f>
        <v xml:space="preserve">Geomapping; 
</v>
      </c>
      <c r="BT16" s="251" t="str">
        <f>IF(ISNUMBER(FIND(analysismethod1,'III_Plan comp 438.68 {Plan 1}'!M$15)),"",'III_Plan comp 438.68 {Plan 1}'!M$15&amp;analysismethod1)</f>
        <v xml:space="preserve">Geomapping; 
</v>
      </c>
      <c r="BU16" s="251" t="str">
        <f>IF(ISNUMBER(FIND(analysismethod1,'III_Plan comp 438.68 {Plan 1}'!N$15)),"",'III_Plan comp 438.68 {Plan 1}'!N$15&amp;analysismethod1)</f>
        <v xml:space="preserve">Geomapping; 
</v>
      </c>
      <c r="BV16" s="251" t="str">
        <f>IF(ISNUMBER(FIND(analysismethod1,'III_Plan comp 438.68 {Plan 1}'!O$15)),"",'III_Plan comp 438.68 {Plan 1}'!O$15&amp;analysismethod1)</f>
        <v xml:space="preserve">Geomapping; 
</v>
      </c>
      <c r="BW16" s="251" t="str">
        <f>IF(ISNUMBER(FIND(analysismethod1,'III_Plan comp 438.68 {Plan 1}'!P$15)),"",'III_Plan comp 438.68 {Plan 1}'!P$15&amp;analysismethod1)</f>
        <v xml:space="preserve">Geomapping; 
</v>
      </c>
      <c r="BX16" s="251" t="str">
        <f>IF(ISNUMBER(FIND(analysismethod1,'III_Plan comp 438.68 {Plan 1}'!Q$15)),"",'III_Plan comp 438.68 {Plan 1}'!Q$15&amp;analysismethod1)</f>
        <v xml:space="preserve">Geomapping; 
</v>
      </c>
      <c r="BY16" s="251" t="str">
        <f>IF(ISNUMBER(FIND(analysismethod1,'III_Plan comp 438.68 {Plan 1}'!R$15)),"",'III_Plan comp 438.68 {Plan 1}'!R$15&amp;analysismethod1)</f>
        <v xml:space="preserve">Geomapping; 
</v>
      </c>
      <c r="BZ16" s="251" t="str">
        <f>IF(ISNUMBER(FIND(analysismethod1,'III_Plan comp 438.68 {Plan 1}'!S$15)),"",'III_Plan comp 438.68 {Plan 1}'!S$15&amp;analysismethod1)</f>
        <v xml:space="preserve">Geomapping; 
</v>
      </c>
      <c r="CA16" s="251" t="str">
        <f>IF(ISNUMBER(FIND(analysismethod1,'III_Plan comp 438.68 {Plan 1}'!T$15)),"",'III_Plan comp 438.68 {Plan 1}'!T$15&amp;analysismethod1)</f>
        <v xml:space="preserve">Geomapping; 
</v>
      </c>
      <c r="CB16" s="251" t="str">
        <f>IF(ISNUMBER(FIND(analysismethod1,'III_Plan comp 438.68 {Plan 1}'!U$15)),"",'III_Plan comp 438.68 {Plan 1}'!U$15&amp;analysismethod1)</f>
        <v xml:space="preserve">Geomapping; 
</v>
      </c>
      <c r="CC16" s="251" t="str">
        <f>IF(ISNUMBER(FIND(analysismethod1,'III_Plan comp 438.68 {Plan 1}'!V$15)),"",'III_Plan comp 438.68 {Plan 1}'!V$15&amp;analysismethod1)</f>
        <v xml:space="preserve">Geomapping; 
</v>
      </c>
      <c r="CD16" s="251" t="str">
        <f>IF(ISNUMBER(FIND(analysismethod1,'III_Plan comp 438.68 {Plan 1}'!W$15)),"",'III_Plan comp 438.68 {Plan 1}'!W$15&amp;analysismethod1)</f>
        <v xml:space="preserve">Geomapping; 
</v>
      </c>
      <c r="CE16" s="251" t="str">
        <f>IF(ISNUMBER(FIND(analysismethod1,'III_Plan comp 438.68 {Plan 1}'!X$15)),"",'III_Plan comp 438.68 {Plan 1}'!X$15&amp;analysismethod1)</f>
        <v xml:space="preserve">Geomapping; 
</v>
      </c>
      <c r="CF16" s="251" t="str">
        <f>IF(ISNUMBER(FIND(analysismethod1,'III_Plan comp 438.68 {Plan 1}'!Y$15)),"",'III_Plan comp 438.68 {Plan 1}'!Y$15&amp;analysismethod1)</f>
        <v xml:space="preserve">Geomapping; 
</v>
      </c>
      <c r="CG16" s="251" t="str">
        <f>IF(ISNUMBER(FIND(analysismethod1,'III_Plan comp 438.68 {Plan 1}'!Z$15)),"",'III_Plan comp 438.68 {Plan 1}'!Z$15&amp;analysismethod1)</f>
        <v xml:space="preserve">Geomapping; 
</v>
      </c>
      <c r="CH16" s="251" t="str">
        <f>IF(ISNUMBER(FIND(analysismethod1,'III_Plan comp 438.68 {Plan 1}'!AA$15)),"",'III_Plan comp 438.68 {Plan 1}'!AA$15&amp;analysismethod1)</f>
        <v xml:space="preserve">Geomapping; 
</v>
      </c>
      <c r="CI16" s="251" t="str">
        <f>IF(ISNUMBER(FIND(analysismethod1,'III_Plan comp 438.68 {Plan 1}'!AB$15)),"",'III_Plan comp 438.68 {Plan 1}'!AB$15&amp;analysismethod1)</f>
        <v xml:space="preserve">Geomapping; 
</v>
      </c>
      <c r="CJ16" s="251" t="str">
        <f>IF(ISNUMBER(FIND(analysismethod1,'III_Plan comp 438.68 {Plan 1}'!AC$15)),"",'III_Plan comp 438.68 {Plan 1}'!AC$15&amp;analysismethod1)</f>
        <v xml:space="preserve">Geomapping; 
</v>
      </c>
      <c r="CK16" s="251" t="str">
        <f>IF(ISNUMBER(FIND(analysismethod1,'III_Plan comp 438.68 {Plan 1}'!AD$15)),"",'III_Plan comp 438.68 {Plan 1}'!AD$15&amp;analysismethod1)</f>
        <v xml:space="preserve">Geomapping; 
</v>
      </c>
      <c r="CL16" s="251" t="str">
        <f>IF(ISNUMBER(FIND(analysismethod1,'III_Plan comp 438.68 {Plan 1}'!AE$15)),"",'III_Plan comp 438.68 {Plan 1}'!AE$15&amp;analysismethod1)</f>
        <v xml:space="preserve">Geomapping; 
</v>
      </c>
      <c r="CM16" s="251" t="str">
        <f>IF(ISNUMBER(FIND(analysismethod1,'III_Plan comp 438.68 {Plan 1}'!AF$15)),"",'III_Plan comp 438.68 {Plan 1}'!AF$15&amp;analysismethod1)</f>
        <v xml:space="preserve">Geomapping; 
</v>
      </c>
      <c r="CN16" s="251" t="str">
        <f>IF(ISNUMBER(FIND(analysismethod1,'III_Plan comp 438.68 {Plan 1}'!AG$15)),"",'III_Plan comp 438.68 {Plan 1}'!AG$15&amp;analysismethod1)</f>
        <v xml:space="preserve">Geomapping; 
</v>
      </c>
      <c r="CO16" s="251" t="str">
        <f>IF(ISNUMBER(FIND(analysismethod1,'III_Plan comp 438.68 {Plan 1}'!AH$15)),"",'III_Plan comp 438.68 {Plan 1}'!AH$15&amp;analysismethod1)</f>
        <v xml:space="preserve">Geomapping; 
</v>
      </c>
      <c r="CP16" s="251" t="str">
        <f>IF(ISNUMBER(FIND(analysismethod1,'III_Plan comp 438.68 {Plan 1}'!AI$15)),"",'III_Plan comp 438.68 {Plan 1}'!AI$15&amp;analysismethod1)</f>
        <v xml:space="preserve">Geomapping; 
</v>
      </c>
      <c r="CQ16" s="251" t="str">
        <f>IF(ISNUMBER(FIND(analysismethod1,'III_Plan comp 438.68 {Plan 1}'!AJ$15)),"",'III_Plan comp 438.68 {Plan 1}'!AJ$15&amp;analysismethod1)</f>
        <v xml:space="preserve">Geomapping; 
</v>
      </c>
      <c r="CR16" s="251" t="str">
        <f>IF(ISNUMBER(FIND(analysismethod1,'III_Plan comp 438.68 {Plan 1}'!AK$15)),"",'III_Plan comp 438.68 {Plan 1}'!AK$15&amp;analysismethod1)</f>
        <v xml:space="preserve">Geomapping; 
</v>
      </c>
      <c r="CS16" s="251" t="str">
        <f>IF(ISNUMBER(FIND(analysismethod1,'III_Plan comp 438.68 {Plan 1}'!AL$15)),"",'III_Plan comp 438.68 {Plan 1}'!AL$15&amp;analysismethod1)</f>
        <v xml:space="preserve">Geomapping; 
</v>
      </c>
      <c r="CT16" s="251" t="str">
        <f>IF(ISNUMBER(FIND(analysismethod1,'III_Plan comp 438.68 {Plan 1}'!AM$15)),"",'III_Plan comp 438.68 {Plan 1}'!AM$15&amp;analysismethod1)</f>
        <v xml:space="preserve">Geomapping; 
</v>
      </c>
      <c r="CU16" s="251" t="str">
        <f>IF(ISNUMBER(FIND(analysismethod1,'III_Plan comp 438.68 {Plan 1}'!AN$15)),"",'III_Plan comp 438.68 {Plan 1}'!AN$15&amp;analysismethod1)</f>
        <v xml:space="preserve">Geomapping; 
</v>
      </c>
      <c r="CV16" s="251" t="str">
        <f>IF(ISNUMBER(FIND(analysismethod1,'III_Plan comp 438.68 {Plan 1}'!AO$15)),"",'III_Plan comp 438.68 {Plan 1}'!AO$15&amp;analysismethod1)</f>
        <v xml:space="preserve">Geomapping; 
</v>
      </c>
      <c r="CW16" s="251" t="str">
        <f>IF(ISNUMBER(FIND(analysismethod1,'III_Plan comp 438.68 {Plan 1}'!AP$15)),"",'III_Plan comp 438.68 {Plan 1}'!AP$15&amp;analysismethod1)</f>
        <v xml:space="preserve">Geomapping; 
</v>
      </c>
      <c r="CX16" s="251" t="str">
        <f>IF(ISNUMBER(FIND(analysismethod1,'III_Plan comp 438.68 {Plan 1}'!AQ$15)),"",'III_Plan comp 438.68 {Plan 1}'!AQ$15&amp;analysismethod1)</f>
        <v xml:space="preserve">Geomapping; 
</v>
      </c>
      <c r="CY16" s="251" t="str">
        <f>IF(ISNUMBER(FIND(analysismethod1,'III_Plan comp 438.68 {Plan 1}'!AR$15)),"",'III_Plan comp 438.68 {Plan 1}'!AR$15&amp;analysismethod1)</f>
        <v xml:space="preserve">Geomapping; 
</v>
      </c>
      <c r="CZ16" s="251" t="str">
        <f>IF(ISNUMBER(FIND(analysismethod1,'III_Plan comp 438.68 {Plan 1}'!AS$15)),"",'III_Plan comp 438.68 {Plan 1}'!AS$15&amp;analysismethod1)</f>
        <v xml:space="preserve">Geomapping; 
</v>
      </c>
      <c r="DA16" s="251" t="str">
        <f>IF(ISNUMBER(FIND(analysismethod1,'III_Plan comp 438.68 {Plan 1}'!AT$15)),"",'III_Plan comp 438.68 {Plan 1}'!AT$15&amp;analysismethod1)</f>
        <v xml:space="preserve">Geomapping; 
</v>
      </c>
      <c r="DB16" s="251" t="str">
        <f>IF(ISNUMBER(FIND(analysismethod1,'III_Plan comp 438.68 {Plan 1}'!AU$15)),"",'III_Plan comp 438.68 {Plan 1}'!AU$15&amp;analysismethod1)</f>
        <v xml:space="preserve">Geomapping; 
</v>
      </c>
      <c r="DC16" s="251" t="str">
        <f>IF(ISNUMBER(FIND(analysismethod1,'III_Plan comp 438.68 {Plan 1}'!AV$15)),"",'III_Plan comp 438.68 {Plan 1}'!AV$15&amp;analysismethod1)</f>
        <v xml:space="preserve">Geomapping; 
</v>
      </c>
      <c r="DD16" s="251" t="str">
        <f>IF(ISNUMBER(FIND(analysismethod1,'III_Plan comp 438.68 {Plan 1}'!AW$15)),"",'III_Plan comp 438.68 {Plan 1}'!AW$15&amp;analysismethod1)</f>
        <v xml:space="preserve">Geomapping; 
</v>
      </c>
      <c r="DE16" s="251" t="str">
        <f>IF(ISNUMBER(FIND(analysismethod1,'III_Plan comp 438.68 {Plan 1}'!AX$15)),"",'III_Plan comp 438.68 {Plan 1}'!AX$15&amp;analysismethod1)</f>
        <v xml:space="preserve">Geomapping; 
</v>
      </c>
      <c r="DF16" s="251" t="str">
        <f>IF(ISNUMBER(FIND(analysismethod1,'III_Plan comp 438.68 {Plan 1}'!AY$15)),"",'III_Plan comp 438.68 {Plan 1}'!AY$15&amp;analysismethod1)</f>
        <v xml:space="preserve">Geomapping; 
</v>
      </c>
      <c r="DG16" s="251" t="str">
        <f>IF(ISNUMBER(FIND(analysismethod1,'III_Plan comp 438.68 {Plan 1}'!AZ$15)),"",'III_Plan comp 438.68 {Plan 1}'!AZ$15&amp;analysismethod1)</f>
        <v xml:space="preserve">Geomapping; 
</v>
      </c>
      <c r="DH16" s="251" t="str">
        <f>IF(ISNUMBER(FIND(analysismethod1,'III_Plan comp 438.68 {Plan 1}'!BA$15)),"",'III_Plan comp 438.68 {Plan 1}'!BA$15&amp;analysismethod1)</f>
        <v xml:space="preserve">Geomapping; 
</v>
      </c>
      <c r="DI16" s="251" t="str">
        <f>IF(ISNUMBER(FIND(analysismethod1,'III_Plan comp 438.68 {Plan 1}'!BB$15)),"",'III_Plan comp 438.68 {Plan 1}'!BB$15&amp;analysismethod1)</f>
        <v xml:space="preserve">Geomapping; 
</v>
      </c>
      <c r="DJ16" s="251" t="str">
        <f>IF(ISNUMBER(FIND(analysismethod1,'III_Plan comp 438.68 {Plan 1}'!BC$15)),"",'III_Plan comp 438.68 {Plan 1}'!BC$15&amp;analysismethod1)</f>
        <v xml:space="preserve">Geomapping; 
</v>
      </c>
      <c r="DK16" s="251" t="str">
        <f>IF(ISNUMBER(FIND(analysismethod1,'III_Plan comp 438.68 {Plan 1}'!BD$15)),"",'III_Plan comp 438.68 {Plan 1}'!BD$15&amp;analysismethod1)</f>
        <v xml:space="preserve">Geomapping; 
</v>
      </c>
      <c r="DL16" s="251" t="str">
        <f>IF(ISNUMBER(FIND(analysismethod1,'III_Plan comp 438.68 {Plan 1}'!BE$15)),"",'III_Plan comp 438.68 {Plan 1}'!BE$15&amp;analysismethod1)</f>
        <v xml:space="preserve">Geomapping; 
</v>
      </c>
      <c r="DM16" s="251" t="str">
        <f>IF(ISNUMBER(FIND(analysismethod1,'III_Plan comp 438.68 {Plan 1}'!BF$15)),"",'III_Plan comp 438.68 {Plan 1}'!BF$15&amp;analysismethod1)</f>
        <v xml:space="preserve">Geomapping; 
</v>
      </c>
      <c r="DN16" s="251" t="str">
        <f>IF(ISNUMBER(FIND(analysismethod1,'III_Plan comp 438.68 {Plan 1}'!BG$15)),"",'III_Plan comp 438.68 {Plan 1}'!BG$15&amp;analysismethod1)</f>
        <v xml:space="preserve">Geomapping; 
</v>
      </c>
      <c r="DO16" s="251" t="str">
        <f>IF(ISNUMBER(FIND(analysismethod1,'III_Plan comp 438.68 {Plan 1}'!BH$15)),"",'III_Plan comp 438.68 {Plan 1}'!BH$15&amp;analysismethod1)</f>
        <v xml:space="preserve">Geomapping; 
</v>
      </c>
      <c r="DP16" s="251" t="str">
        <f>IF(ISNUMBER(FIND(analysismethod1,'III_Plan comp 438.68 {Plan 1}'!BI$15)),"",'III_Plan comp 438.68 {Plan 1}'!BI$15&amp;analysismethod1)</f>
        <v xml:space="preserve">Geomapping; 
</v>
      </c>
      <c r="DQ16" s="251" t="str">
        <f>IF(ISNUMBER(FIND(analysismethod1,'III_Plan comp 438.68 {Plan 1}'!BJ$15)),"",'III_Plan comp 438.68 {Plan 1}'!BJ$15&amp;analysismethod1)</f>
        <v xml:space="preserve">Geomapping; 
</v>
      </c>
      <c r="DR16" s="251" t="str">
        <f>IF(ISNUMBER(FIND(analysismethod1,'III_Plan comp 438.68 {Plan 1}'!BK$15)),"",'III_Plan comp 438.68 {Plan 1}'!BK$15&amp;analysismethod1)</f>
        <v xml:space="preserve">Geomapping; 
</v>
      </c>
      <c r="DS16" s="251" t="str">
        <f>IF(ISNUMBER(FIND(analysismethod1,'III_Plan comp 438.68 {Plan 1}'!BL$15)),"",'III_Plan comp 438.68 {Plan 1}'!BL$15&amp;analysismethod1)</f>
        <v xml:space="preserve">Geomapping; 
</v>
      </c>
      <c r="DT16" s="251" t="str">
        <f>IF(ISNUMBER(FIND(analysismethod1,'III_Plan comp 438.68 {Plan 1}'!BM$15)),"",'III_Plan comp 438.68 {Plan 1}'!BM$15&amp;analysismethod1)</f>
        <v xml:space="preserve">Geomapping; 
</v>
      </c>
      <c r="DU16" s="251" t="str">
        <f>IF(ISNUMBER(FIND(analysismethod1,'III_Plan comp 438.68 {Plan 1}'!BN$15)),"",'III_Plan comp 438.68 {Plan 1}'!BN$15&amp;analysismethod1)</f>
        <v xml:space="preserve">Geomapping; 
</v>
      </c>
      <c r="DV16" s="251" t="str">
        <f>IF(ISNUMBER(FIND(analysismethod1,'III_Plan comp 438.68 {Plan 1}'!BO$15)),"",'III_Plan comp 438.68 {Plan 1}'!BO$15&amp;analysismethod1)</f>
        <v xml:space="preserve">Geomapping; 
</v>
      </c>
      <c r="DW16" s="251" t="str">
        <f>IF(ISNUMBER(FIND(analysismethod1,'III_Plan comp 438.68 {Plan 1}'!BP$15)),"",'III_Plan comp 438.68 {Plan 1}'!BP$15&amp;analysismethod1)</f>
        <v xml:space="preserve">Geomapping; 
</v>
      </c>
      <c r="DX16" s="251" t="str">
        <f>IF(ISNUMBER(FIND(analysismethod1,'III_Plan comp 438.68 {Plan 1}'!BQ$15)),"",'III_Plan comp 438.68 {Plan 1}'!BQ$15&amp;analysismethod1)</f>
        <v xml:space="preserve">Geomapping; 
</v>
      </c>
      <c r="DY16" s="251" t="str">
        <f>IF(ISNUMBER(FIND(analysismethod1,'III_Plan comp 438.68 {Plan 1}'!BR$15)),"",'III_Plan comp 438.68 {Plan 1}'!BR$15&amp;analysismethod1)</f>
        <v xml:space="preserve">Geomapping; 
</v>
      </c>
      <c r="DZ16" s="251" t="str">
        <f>IF(ISNUMBER(FIND(analysismethod1,'III_Plan comp 438.68 {Plan 1}'!BS$15)),"",'III_Plan comp 438.68 {Plan 1}'!BS$15&amp;analysismethod1)</f>
        <v xml:space="preserve">Geomapping; 
</v>
      </c>
      <c r="EA16" s="251" t="str">
        <f>IF(ISNUMBER(FIND(analysismethod1,'III_Plan comp 438.68 {Plan 1}'!BT$15)),"",'III_Plan comp 438.68 {Plan 1}'!BT$15&amp;analysismethod1)</f>
        <v xml:space="preserve">Geomapping; 
</v>
      </c>
      <c r="EB16" s="251" t="str">
        <f>IF(ISNUMBER(FIND(analysismethod1,'III_Plan comp 438.68 {Plan 1}'!BU$15)),"",'III_Plan comp 438.68 {Plan 1}'!BU$15&amp;analysismethod1)</f>
        <v xml:space="preserve">Geomapping; 
</v>
      </c>
      <c r="EC16" s="251" t="str">
        <f>IF(ISNUMBER(FIND(analysismethod1,'III_Plan comp 438.68 {Plan 1}'!BV$15)),"",'III_Plan comp 438.68 {Plan 1}'!BV$15&amp;analysismethod1)</f>
        <v xml:space="preserve">Geomapping; 
</v>
      </c>
      <c r="ED16" s="251" t="str">
        <f>IF(ISNUMBER(FIND(analysismethod1,'III_Plan comp 438.68 {Plan 1}'!BW$15)),"",'III_Plan comp 438.68 {Plan 1}'!BW$15&amp;analysismethod1)</f>
        <v xml:space="preserve">Geomapping; 
</v>
      </c>
      <c r="EE16" s="251" t="str">
        <f>IF(ISNUMBER(FIND(analysismethod1,'III_Plan comp 438.68 {Plan 1}'!BX$15)),"",'III_Plan comp 438.68 {Plan 1}'!BX$15&amp;analysismethod1)</f>
        <v xml:space="preserve">Geomapping; 
</v>
      </c>
      <c r="EF16" s="251" t="str">
        <f>IF(ISNUMBER(FIND(analysismethod1,'III_Plan comp 438.68 {Plan 1}'!BY$15)),"",'III_Plan comp 438.68 {Plan 1}'!BY$15&amp;analysismethod1)</f>
        <v xml:space="preserve">Geomapping; 
</v>
      </c>
      <c r="EG16" s="251" t="str">
        <f>IF(ISNUMBER(FIND(analysismethod1,'III_Plan comp 438.68 {Plan 1}'!BZ$15)),"",'III_Plan comp 438.68 {Plan 1}'!BZ$15&amp;analysismethod1)</f>
        <v xml:space="preserve">Geomapping; 
</v>
      </c>
      <c r="EH16" s="251" t="str">
        <f>IF(ISNUMBER(FIND(analysismethod1,'III_Plan comp 438.68 {Plan 1}'!CA$15)),"",'III_Plan comp 438.68 {Plan 1}'!CA$15&amp;analysismethod1)</f>
        <v xml:space="preserve">Geomapping; 
</v>
      </c>
      <c r="EI16" s="251" t="str">
        <f>IF(ISNUMBER(FIND(analysismethod1,'III_Plan comp 438.68 {Plan 1}'!CB$15)),"",'III_Plan comp 438.68 {Plan 1}'!CB$15&amp;analysismethod1)</f>
        <v xml:space="preserve">Geomapping; 
</v>
      </c>
      <c r="EJ16" s="251" t="str">
        <f>IF(ISNUMBER(FIND(analysismethod1,'III_Plan comp 438.68 {Plan 1}'!CC$15)),"",'III_Plan comp 438.68 {Plan 1}'!CC$15&amp;analysismethod1)</f>
        <v xml:space="preserve">Geomapping; 
</v>
      </c>
      <c r="EK16" s="251" t="str">
        <f>IF(ISNUMBER(FIND(analysismethod1,'III_Plan comp 438.68 {Plan 1}'!CD$15)),"",'III_Plan comp 438.68 {Plan 1}'!CD$15&amp;analysismethod1)</f>
        <v xml:space="preserve">Geomapping; 
</v>
      </c>
      <c r="EL16" s="251" t="str">
        <f>IF(ISNUMBER(FIND(analysismethod1,'III_Plan comp 438.68 {Plan 1}'!CE$15)),"",'III_Plan comp 438.68 {Plan 1}'!CE$15&amp;analysismethod1)</f>
        <v xml:space="preserve">Geomapping; 
</v>
      </c>
      <c r="EM16" s="251" t="str">
        <f>IF(ISNUMBER(FIND(analysismethod1,'III_Plan comp 438.68 {Plan 1}'!CF$15)),"",'III_Plan comp 438.68 {Plan 1}'!CF$15&amp;analysismethod1)</f>
        <v xml:space="preserve">Geomapping; 
</v>
      </c>
      <c r="EN16" s="251" t="str">
        <f>IF(ISNUMBER(FIND(analysismethod1,'III_Plan comp 438.68 {Plan 1}'!CG$15)),"",'III_Plan comp 438.68 {Plan 1}'!CG$15&amp;analysismethod1)</f>
        <v xml:space="preserve">Geomapping; 
</v>
      </c>
      <c r="EO16" s="251" t="str">
        <f>IF(ISNUMBER(FIND(analysismethod1,'III_Plan comp 438.68 {Plan 1}'!CH$15)),"",'III_Plan comp 438.68 {Plan 1}'!CH$15&amp;analysismethod1)</f>
        <v xml:space="preserve">Geomapping; 
</v>
      </c>
      <c r="EP16" s="251" t="str">
        <f>IF(ISNUMBER(FIND(analysismethod1,'III_Plan comp 438.68 {Plan 1}'!CI$15)),"",'III_Plan comp 438.68 {Plan 1}'!CI$15&amp;analysismethod1)</f>
        <v xml:space="preserve">Geomapping; 
</v>
      </c>
      <c r="EQ16" s="251" t="str">
        <f>IF(ISNUMBER(FIND(analysismethod1,'III_Plan comp 438.68 {Plan 1}'!CJ$15)),"",'III_Plan comp 438.68 {Plan 1}'!CJ$15&amp;analysismethod1)</f>
        <v xml:space="preserve">Geomapping; 
</v>
      </c>
      <c r="ER16" s="251" t="str">
        <f>IF(ISNUMBER(FIND(analysismethod1,'III_Plan comp 438.68 {Plan 1}'!CK$15)),"",'III_Plan comp 438.68 {Plan 1}'!CK$15&amp;analysismethod1)</f>
        <v xml:space="preserve">Geomapping; 
</v>
      </c>
      <c r="ES16" s="251" t="str">
        <f>IF(ISNUMBER(FIND(analysismethod1,'III_Plan comp 438.68 {Plan 1}'!CL$15)),"",'III_Plan comp 438.68 {Plan 1}'!CL$15&amp;analysismethod1)</f>
        <v xml:space="preserve">Geomapping; 
</v>
      </c>
      <c r="ET16" s="251" t="str">
        <f>IF(ISNUMBER(FIND(analysismethod1,'III_Plan comp 438.68 {Plan 1}'!CM$15)),"",'III_Plan comp 438.68 {Plan 1}'!CM$15&amp;analysismethod1)</f>
        <v xml:space="preserve">Geomapping; 
</v>
      </c>
      <c r="EU16" s="251" t="str">
        <f>IF(ISNUMBER(FIND(analysismethod1,'III_Plan comp 438.68 {Plan 1}'!CN$15)),"",'III_Plan comp 438.68 {Plan 1}'!CN$15&amp;analysismethod1)</f>
        <v xml:space="preserve">Geomapping; 
</v>
      </c>
      <c r="EV16" s="251" t="str">
        <f>IF(ISNUMBER(FIND(analysismethod1,'III_Plan comp 438.68 {Plan 1}'!CO$15)),"",'III_Plan comp 438.68 {Plan 1}'!CO$15&amp;analysismethod1)</f>
        <v xml:space="preserve">Geomapping; 
</v>
      </c>
      <c r="EW16" s="251" t="str">
        <f>IF(ISNUMBER(FIND(analysismethod1,'III_Plan comp 438.68 {Plan 1}'!CP$15)),"",'III_Plan comp 438.68 {Plan 1}'!CP$15&amp;analysismethod1)</f>
        <v xml:space="preserve">Geomapping; 
</v>
      </c>
      <c r="EX16" s="251" t="str">
        <f>IF(ISNUMBER(FIND(analysismethod1,'III_Plan comp 438.68 {Plan 1}'!CQ$15)),"",'III_Plan comp 438.68 {Plan 1}'!CQ$15&amp;analysismethod1)</f>
        <v xml:space="preserve">Geomapping; 
</v>
      </c>
      <c r="EY16" s="251" t="str">
        <f>IF(ISNUMBER(FIND(analysismethod1,'III_Plan comp 438.68 {Plan 1}'!CR$15)),"",'III_Plan comp 438.68 {Plan 1}'!CR$15&amp;analysismethod1)</f>
        <v xml:space="preserve">Geomapping; 
</v>
      </c>
      <c r="EZ16" s="251" t="str">
        <f>IF(ISNUMBER(FIND(analysismethod1,'III_Plan comp 438.68 {Plan 1}'!CS$15)),"",'III_Plan comp 438.68 {Plan 1}'!CS$15&amp;analysismethod1)</f>
        <v xml:space="preserve">Geomapping; 
</v>
      </c>
      <c r="FA16" s="251" t="str">
        <f>IF(ISNUMBER(FIND(analysismethod1,'III_Plan comp 438.68 {Plan 1}'!CT$15)),"",'III_Plan comp 438.68 {Plan 1}'!CT$15&amp;analysismethod1)</f>
        <v xml:space="preserve">Geomapping; 
</v>
      </c>
      <c r="FB16" s="251" t="str">
        <f>IF(ISNUMBER(FIND(analysismethod1,'III_Plan comp 438.68 {Plan 1}'!CU$15)),"",'III_Plan comp 438.68 {Plan 1}'!CU$15&amp;analysismethod1)</f>
        <v xml:space="preserve">Geomapping; 
</v>
      </c>
      <c r="FC16" s="251" t="str">
        <f>IF(ISNUMBER(FIND(analysismethod1,'III_Plan comp 438.68 {Plan 1}'!CV$15)),"",'III_Plan comp 438.68 {Plan 1}'!CV$15&amp;analysismethod1)</f>
        <v xml:space="preserve">Geomapping; 
</v>
      </c>
      <c r="FD16" s="251" t="str">
        <f>IF(ISNUMBER(FIND(analysismethod1,'III_Plan comp 438.68 {Plan 1}'!CW$15)),"",'III_Plan comp 438.68 {Plan 1}'!CW$15&amp;analysismethod1)</f>
        <v xml:space="preserve">Geomapping; 
</v>
      </c>
      <c r="FE16" s="251" t="str">
        <f>IF(ISNUMBER(FIND(analysismethod1,'III_Plan comp 438.68 {Plan 1}'!CX$15)),"",'III_Plan comp 438.68 {Plan 1}'!CX$15&amp;analysismethod1)</f>
        <v xml:space="preserve">Geomapping; 
</v>
      </c>
      <c r="FF16" s="251" t="str">
        <f>IF(ISNUMBER(FIND(analysismethod1,'III_Plan comp 438.68 {Plan 1}'!CY$15)),"",'III_Plan comp 438.68 {Plan 1}'!CY$15&amp;analysismethod1)</f>
        <v xml:space="preserve">Geomapping; 
</v>
      </c>
      <c r="FG16" s="251" t="str">
        <f>IF(ISNUMBER(FIND(analysismethod1,'III_Plan comp 438.68 {Plan 1}'!CZ$15)),"",'III_Plan comp 438.68 {Plan 1}'!CZ$15&amp;analysismethod1)</f>
        <v xml:space="preserve">Geomapping; 
</v>
      </c>
    </row>
    <row r="17" spans="2:163" x14ac:dyDescent="0.2">
      <c r="B17" s="11" t="s">
        <v>21</v>
      </c>
      <c r="C17" s="11"/>
      <c r="D17" s="11"/>
      <c r="E17" s="11"/>
      <c r="F17" s="11"/>
      <c r="G17" s="11"/>
      <c r="J17" s="94"/>
      <c r="K17" s="93"/>
      <c r="L17" s="93"/>
      <c r="M17" s="93"/>
      <c r="N17" s="93"/>
      <c r="O17" s="93"/>
      <c r="P17" s="93"/>
      <c r="Q17" s="93"/>
      <c r="R17" s="93"/>
      <c r="S17" s="93"/>
      <c r="T17" s="93"/>
      <c r="BK17" s="253" t="str">
        <f>IF('I_State and program information'!$E$54="Yes","Plan Provider Directory Review"&amp;"; "&amp;CHAR(10)&amp;CHAR(10),"")</f>
        <v xml:space="preserve">Plan Provider Directory Review; 
</v>
      </c>
      <c r="BL17" s="254" t="str">
        <f>IF(ISNUMBER(FIND(analysismethod2,'III_Plan comp 438.68 {Plan 1}'!E$15)),"",'III_Plan comp 438.68 {Plan 1}'!E$15&amp;analysismethod2)</f>
        <v xml:space="preserve">Plan Provider Directory Review; 
</v>
      </c>
      <c r="BM17" s="254" t="str">
        <f>IF(ISNUMBER(FIND(analysismethod2,'III_Plan comp 438.68 {Plan 1}'!F$15)),"",'III_Plan comp 438.68 {Plan 1}'!F$15&amp;analysismethod2)</f>
        <v xml:space="preserve">Plan Provider Directory Review; 
</v>
      </c>
      <c r="BN17" s="254" t="str">
        <f>IF(ISNUMBER(FIND(analysismethod2,'III_Plan comp 438.68 {Plan 1}'!G$15)),"",'III_Plan comp 438.68 {Plan 1}'!G$15&amp;analysismethod2)</f>
        <v xml:space="preserve">Plan Provider Directory Review; 
</v>
      </c>
      <c r="BO17" s="254" t="str">
        <f>IF(ISNUMBER(FIND(analysismethod2,'III_Plan comp 438.68 {Plan 1}'!H$15)),"",'III_Plan comp 438.68 {Plan 1}'!H$15&amp;analysismethod2)</f>
        <v xml:space="preserve">Plan Provider Directory Review; 
</v>
      </c>
      <c r="BP17" s="254" t="str">
        <f>IF(ISNUMBER(FIND(analysismethod2,'III_Plan comp 438.68 {Plan 1}'!I$15)),"",'III_Plan comp 438.68 {Plan 1}'!I$15&amp;analysismethod2)</f>
        <v xml:space="preserve">Plan Provider Directory Review; 
</v>
      </c>
      <c r="BQ17" s="254" t="str">
        <f>IF(ISNUMBER(FIND(analysismethod2,'III_Plan comp 438.68 {Plan 1}'!J$15)),"",'III_Plan comp 438.68 {Plan 1}'!J$15&amp;analysismethod2)</f>
        <v xml:space="preserve">Plan Provider Directory Review; 
</v>
      </c>
      <c r="BR17" s="254" t="str">
        <f>IF(ISNUMBER(FIND(analysismethod2,'III_Plan comp 438.68 {Plan 1}'!K$15)),"",'III_Plan comp 438.68 {Plan 1}'!K$15&amp;analysismethod2)</f>
        <v xml:space="preserve">Plan Provider Directory Review; 
</v>
      </c>
      <c r="BS17" s="254" t="str">
        <f>IF(ISNUMBER(FIND(analysismethod2,'III_Plan comp 438.68 {Plan 1}'!L$15)),"",'III_Plan comp 438.68 {Plan 1}'!L$15&amp;analysismethod2)</f>
        <v xml:space="preserve">Plan Provider Directory Review; 
</v>
      </c>
      <c r="BT17" s="254" t="str">
        <f>IF(ISNUMBER(FIND(analysismethod2,'III_Plan comp 438.68 {Plan 1}'!M$15)),"",'III_Plan comp 438.68 {Plan 1}'!M$15&amp;analysismethod2)</f>
        <v xml:space="preserve">Plan Provider Directory Review; 
</v>
      </c>
      <c r="BU17" s="254" t="str">
        <f>IF(ISNUMBER(FIND(analysismethod2,'III_Plan comp 438.68 {Plan 1}'!N$15)),"",'III_Plan comp 438.68 {Plan 1}'!N$15&amp;analysismethod2)</f>
        <v xml:space="preserve">Plan Provider Directory Review; 
</v>
      </c>
      <c r="BV17" s="254" t="str">
        <f>IF(ISNUMBER(FIND(analysismethod2,'III_Plan comp 438.68 {Plan 1}'!O$15)),"",'III_Plan comp 438.68 {Plan 1}'!O$15&amp;analysismethod2)</f>
        <v xml:space="preserve">Plan Provider Directory Review; 
</v>
      </c>
      <c r="BW17" s="254" t="str">
        <f>IF(ISNUMBER(FIND(analysismethod2,'III_Plan comp 438.68 {Plan 1}'!P$15)),"",'III_Plan comp 438.68 {Plan 1}'!P$15&amp;analysismethod2)</f>
        <v xml:space="preserve">Plan Provider Directory Review; 
</v>
      </c>
      <c r="BX17" s="254" t="str">
        <f>IF(ISNUMBER(FIND(analysismethod2,'III_Plan comp 438.68 {Plan 1}'!Q$15)),"",'III_Plan comp 438.68 {Plan 1}'!Q$15&amp;analysismethod2)</f>
        <v xml:space="preserve">Plan Provider Directory Review; 
</v>
      </c>
      <c r="BY17" s="254" t="str">
        <f>IF(ISNUMBER(FIND(analysismethod2,'III_Plan comp 438.68 {Plan 1}'!R$15)),"",'III_Plan comp 438.68 {Plan 1}'!R$15&amp;analysismethod2)</f>
        <v xml:space="preserve">Plan Provider Directory Review; 
</v>
      </c>
      <c r="BZ17" s="254" t="str">
        <f>IF(ISNUMBER(FIND(analysismethod2,'III_Plan comp 438.68 {Plan 1}'!S$15)),"",'III_Plan comp 438.68 {Plan 1}'!S$15&amp;analysismethod2)</f>
        <v xml:space="preserve">Plan Provider Directory Review; 
</v>
      </c>
      <c r="CA17" s="254" t="str">
        <f>IF(ISNUMBER(FIND(analysismethod2,'III_Plan comp 438.68 {Plan 1}'!T$15)),"",'III_Plan comp 438.68 {Plan 1}'!T$15&amp;analysismethod2)</f>
        <v xml:space="preserve">Plan Provider Directory Review; 
</v>
      </c>
      <c r="CB17" s="254" t="str">
        <f>IF(ISNUMBER(FIND(analysismethod2,'III_Plan comp 438.68 {Plan 1}'!U$15)),"",'III_Plan comp 438.68 {Plan 1}'!U$15&amp;analysismethod2)</f>
        <v xml:space="preserve">Plan Provider Directory Review; 
</v>
      </c>
      <c r="CC17" s="254" t="str">
        <f>IF(ISNUMBER(FIND(analysismethod2,'III_Plan comp 438.68 {Plan 1}'!V$15)),"",'III_Plan comp 438.68 {Plan 1}'!V$15&amp;analysismethod2)</f>
        <v xml:space="preserve">Plan Provider Directory Review; 
</v>
      </c>
      <c r="CD17" s="254" t="str">
        <f>IF(ISNUMBER(FIND(analysismethod2,'III_Plan comp 438.68 {Plan 1}'!W$15)),"",'III_Plan comp 438.68 {Plan 1}'!W$15&amp;analysismethod2)</f>
        <v xml:space="preserve">Plan Provider Directory Review; 
</v>
      </c>
      <c r="CE17" s="254" t="str">
        <f>IF(ISNUMBER(FIND(analysismethod2,'III_Plan comp 438.68 {Plan 1}'!X$15)),"",'III_Plan comp 438.68 {Plan 1}'!X$15&amp;analysismethod2)</f>
        <v xml:space="preserve">Plan Provider Directory Review; 
</v>
      </c>
      <c r="CF17" s="254" t="str">
        <f>IF(ISNUMBER(FIND(analysismethod2,'III_Plan comp 438.68 {Plan 1}'!Y$15)),"",'III_Plan comp 438.68 {Plan 1}'!Y$15&amp;analysismethod2)</f>
        <v xml:space="preserve">Plan Provider Directory Review; 
</v>
      </c>
      <c r="CG17" s="254" t="str">
        <f>IF(ISNUMBER(FIND(analysismethod2,'III_Plan comp 438.68 {Plan 1}'!Z$15)),"",'III_Plan comp 438.68 {Plan 1}'!Z$15&amp;analysismethod2)</f>
        <v xml:space="preserve">Plan Provider Directory Review; 
</v>
      </c>
      <c r="CH17" s="254" t="str">
        <f>IF(ISNUMBER(FIND(analysismethod2,'III_Plan comp 438.68 {Plan 1}'!AA$15)),"",'III_Plan comp 438.68 {Plan 1}'!AA$15&amp;analysismethod2)</f>
        <v xml:space="preserve">Plan Provider Directory Review; 
</v>
      </c>
      <c r="CI17" s="254" t="str">
        <f>IF(ISNUMBER(FIND(analysismethod2,'III_Plan comp 438.68 {Plan 1}'!AB$15)),"",'III_Plan comp 438.68 {Plan 1}'!AB$15&amp;analysismethod2)</f>
        <v xml:space="preserve">Plan Provider Directory Review; 
</v>
      </c>
      <c r="CJ17" s="254" t="str">
        <f>IF(ISNUMBER(FIND(analysismethod2,'III_Plan comp 438.68 {Plan 1}'!AC$15)),"",'III_Plan comp 438.68 {Plan 1}'!AC$15&amp;analysismethod2)</f>
        <v xml:space="preserve">Plan Provider Directory Review; 
</v>
      </c>
      <c r="CK17" s="254" t="str">
        <f>IF(ISNUMBER(FIND(analysismethod2,'III_Plan comp 438.68 {Plan 1}'!AD$15)),"",'III_Plan comp 438.68 {Plan 1}'!AD$15&amp;analysismethod2)</f>
        <v xml:space="preserve">Plan Provider Directory Review; 
</v>
      </c>
      <c r="CL17" s="254" t="str">
        <f>IF(ISNUMBER(FIND(analysismethod2,'III_Plan comp 438.68 {Plan 1}'!AE$15)),"",'III_Plan comp 438.68 {Plan 1}'!AE$15&amp;analysismethod2)</f>
        <v xml:space="preserve">Plan Provider Directory Review; 
</v>
      </c>
      <c r="CM17" s="254" t="str">
        <f>IF(ISNUMBER(FIND(analysismethod2,'III_Plan comp 438.68 {Plan 1}'!AF$15)),"",'III_Plan comp 438.68 {Plan 1}'!AF$15&amp;analysismethod2)</f>
        <v xml:space="preserve">Plan Provider Directory Review; 
</v>
      </c>
      <c r="CN17" s="254" t="str">
        <f>IF(ISNUMBER(FIND(analysismethod2,'III_Plan comp 438.68 {Plan 1}'!AG$15)),"",'III_Plan comp 438.68 {Plan 1}'!AG$15&amp;analysismethod2)</f>
        <v xml:space="preserve">Plan Provider Directory Review; 
</v>
      </c>
      <c r="CO17" s="254" t="str">
        <f>IF(ISNUMBER(FIND(analysismethod2,'III_Plan comp 438.68 {Plan 1}'!AH$15)),"",'III_Plan comp 438.68 {Plan 1}'!AH$15&amp;analysismethod2)</f>
        <v xml:space="preserve">Plan Provider Directory Review; 
</v>
      </c>
      <c r="CP17" s="254" t="str">
        <f>IF(ISNUMBER(FIND(analysismethod2,'III_Plan comp 438.68 {Plan 1}'!AI$15)),"",'III_Plan comp 438.68 {Plan 1}'!AI$15&amp;analysismethod2)</f>
        <v xml:space="preserve">Plan Provider Directory Review; 
</v>
      </c>
      <c r="CQ17" s="254" t="str">
        <f>IF(ISNUMBER(FIND(analysismethod2,'III_Plan comp 438.68 {Plan 1}'!AJ$15)),"",'III_Plan comp 438.68 {Plan 1}'!AJ$15&amp;analysismethod2)</f>
        <v xml:space="preserve">Plan Provider Directory Review; 
</v>
      </c>
      <c r="CR17" s="254" t="str">
        <f>IF(ISNUMBER(FIND(analysismethod2,'III_Plan comp 438.68 {Plan 1}'!AK$15)),"",'III_Plan comp 438.68 {Plan 1}'!AK$15&amp;analysismethod2)</f>
        <v xml:space="preserve">Plan Provider Directory Review; 
</v>
      </c>
      <c r="CS17" s="254" t="str">
        <f>IF(ISNUMBER(FIND(analysismethod2,'III_Plan comp 438.68 {Plan 1}'!AL$15)),"",'III_Plan comp 438.68 {Plan 1}'!AL$15&amp;analysismethod2)</f>
        <v xml:space="preserve">Plan Provider Directory Review; 
</v>
      </c>
      <c r="CT17" s="254" t="str">
        <f>IF(ISNUMBER(FIND(analysismethod2,'III_Plan comp 438.68 {Plan 1}'!AM$15)),"",'III_Plan comp 438.68 {Plan 1}'!AM$15&amp;analysismethod2)</f>
        <v xml:space="preserve">Plan Provider Directory Review; 
</v>
      </c>
      <c r="CU17" s="254" t="str">
        <f>IF(ISNUMBER(FIND(analysismethod2,'III_Plan comp 438.68 {Plan 1}'!AN$15)),"",'III_Plan comp 438.68 {Plan 1}'!AN$15&amp;analysismethod2)</f>
        <v xml:space="preserve">Plan Provider Directory Review; 
</v>
      </c>
      <c r="CV17" s="254" t="str">
        <f>IF(ISNUMBER(FIND(analysismethod2,'III_Plan comp 438.68 {Plan 1}'!AO$15)),"",'III_Plan comp 438.68 {Plan 1}'!AO$15&amp;analysismethod2)</f>
        <v xml:space="preserve">Plan Provider Directory Review; 
</v>
      </c>
      <c r="CW17" s="254" t="str">
        <f>IF(ISNUMBER(FIND(analysismethod2,'III_Plan comp 438.68 {Plan 1}'!AP$15)),"",'III_Plan comp 438.68 {Plan 1}'!AP$15&amp;analysismethod2)</f>
        <v xml:space="preserve">Plan Provider Directory Review; 
</v>
      </c>
      <c r="CX17" s="254" t="str">
        <f>IF(ISNUMBER(FIND(analysismethod2,'III_Plan comp 438.68 {Plan 1}'!AQ$15)),"",'III_Plan comp 438.68 {Plan 1}'!AQ$15&amp;analysismethod2)</f>
        <v xml:space="preserve">Plan Provider Directory Review; 
</v>
      </c>
      <c r="CY17" s="254" t="str">
        <f>IF(ISNUMBER(FIND(analysismethod2,'III_Plan comp 438.68 {Plan 1}'!AR$15)),"",'III_Plan comp 438.68 {Plan 1}'!AR$15&amp;analysismethod2)</f>
        <v xml:space="preserve">Plan Provider Directory Review; 
</v>
      </c>
      <c r="CZ17" s="254" t="str">
        <f>IF(ISNUMBER(FIND(analysismethod2,'III_Plan comp 438.68 {Plan 1}'!AS$15)),"",'III_Plan comp 438.68 {Plan 1}'!AS$15&amp;analysismethod2)</f>
        <v xml:space="preserve">Plan Provider Directory Review; 
</v>
      </c>
      <c r="DA17" s="254" t="str">
        <f>IF(ISNUMBER(FIND(analysismethod2,'III_Plan comp 438.68 {Plan 1}'!AT$15)),"",'III_Plan comp 438.68 {Plan 1}'!AT$15&amp;analysismethod2)</f>
        <v xml:space="preserve">Plan Provider Directory Review; 
</v>
      </c>
      <c r="DB17" s="254" t="str">
        <f>IF(ISNUMBER(FIND(analysismethod2,'III_Plan comp 438.68 {Plan 1}'!AU$15)),"",'III_Plan comp 438.68 {Plan 1}'!AU$15&amp;analysismethod2)</f>
        <v xml:space="preserve">Plan Provider Directory Review; 
</v>
      </c>
      <c r="DC17" s="254" t="str">
        <f>IF(ISNUMBER(FIND(analysismethod2,'III_Plan comp 438.68 {Plan 1}'!AV$15)),"",'III_Plan comp 438.68 {Plan 1}'!AV$15&amp;analysismethod2)</f>
        <v xml:space="preserve">Plan Provider Directory Review; 
</v>
      </c>
      <c r="DD17" s="254" t="str">
        <f>IF(ISNUMBER(FIND(analysismethod2,'III_Plan comp 438.68 {Plan 1}'!AW$15)),"",'III_Plan comp 438.68 {Plan 1}'!AW$15&amp;analysismethod2)</f>
        <v xml:space="preserve">Plan Provider Directory Review; 
</v>
      </c>
      <c r="DE17" s="254" t="str">
        <f>IF(ISNUMBER(FIND(analysismethod2,'III_Plan comp 438.68 {Plan 1}'!AX$15)),"",'III_Plan comp 438.68 {Plan 1}'!AX$15&amp;analysismethod2)</f>
        <v xml:space="preserve">Plan Provider Directory Review; 
</v>
      </c>
      <c r="DF17" s="254" t="str">
        <f>IF(ISNUMBER(FIND(analysismethod2,'III_Plan comp 438.68 {Plan 1}'!AY$15)),"",'III_Plan comp 438.68 {Plan 1}'!AY$15&amp;analysismethod2)</f>
        <v xml:space="preserve">Plan Provider Directory Review; 
</v>
      </c>
      <c r="DG17" s="254" t="str">
        <f>IF(ISNUMBER(FIND(analysismethod2,'III_Plan comp 438.68 {Plan 1}'!AZ$15)),"",'III_Plan comp 438.68 {Plan 1}'!AZ$15&amp;analysismethod2)</f>
        <v xml:space="preserve">Plan Provider Directory Review; 
</v>
      </c>
      <c r="DH17" s="254" t="str">
        <f>IF(ISNUMBER(FIND(analysismethod2,'III_Plan comp 438.68 {Plan 1}'!BA$15)),"",'III_Plan comp 438.68 {Plan 1}'!BA$15&amp;analysismethod2)</f>
        <v xml:space="preserve">Plan Provider Directory Review; 
</v>
      </c>
      <c r="DI17" s="254" t="str">
        <f>IF(ISNUMBER(FIND(analysismethod2,'III_Plan comp 438.68 {Plan 1}'!BB$15)),"",'III_Plan comp 438.68 {Plan 1}'!BB$15&amp;analysismethod2)</f>
        <v xml:space="preserve">Plan Provider Directory Review; 
</v>
      </c>
      <c r="DJ17" s="254" t="str">
        <f>IF(ISNUMBER(FIND(analysismethod2,'III_Plan comp 438.68 {Plan 1}'!BC$15)),"",'III_Plan comp 438.68 {Plan 1}'!BC$15&amp;analysismethod2)</f>
        <v xml:space="preserve">Plan Provider Directory Review; 
</v>
      </c>
      <c r="DK17" s="254" t="str">
        <f>IF(ISNUMBER(FIND(analysismethod2,'III_Plan comp 438.68 {Plan 1}'!BD$15)),"",'III_Plan comp 438.68 {Plan 1}'!BD$15&amp;analysismethod2)</f>
        <v xml:space="preserve">Plan Provider Directory Review; 
</v>
      </c>
      <c r="DL17" s="254" t="str">
        <f>IF(ISNUMBER(FIND(analysismethod2,'III_Plan comp 438.68 {Plan 1}'!BE$15)),"",'III_Plan comp 438.68 {Plan 1}'!BE$15&amp;analysismethod2)</f>
        <v xml:space="preserve">Plan Provider Directory Review; 
</v>
      </c>
      <c r="DM17" s="254" t="str">
        <f>IF(ISNUMBER(FIND(analysismethod2,'III_Plan comp 438.68 {Plan 1}'!BF$15)),"",'III_Plan comp 438.68 {Plan 1}'!BF$15&amp;analysismethod2)</f>
        <v xml:space="preserve">Plan Provider Directory Review; 
</v>
      </c>
      <c r="DN17" s="254" t="str">
        <f>IF(ISNUMBER(FIND(analysismethod2,'III_Plan comp 438.68 {Plan 1}'!BG$15)),"",'III_Plan comp 438.68 {Plan 1}'!BG$15&amp;analysismethod2)</f>
        <v xml:space="preserve">Plan Provider Directory Review; 
</v>
      </c>
      <c r="DO17" s="254" t="str">
        <f>IF(ISNUMBER(FIND(analysismethod2,'III_Plan comp 438.68 {Plan 1}'!BH$15)),"",'III_Plan comp 438.68 {Plan 1}'!BH$15&amp;analysismethod2)</f>
        <v xml:space="preserve">Plan Provider Directory Review; 
</v>
      </c>
      <c r="DP17" s="254" t="str">
        <f>IF(ISNUMBER(FIND(analysismethod2,'III_Plan comp 438.68 {Plan 1}'!BI$15)),"",'III_Plan comp 438.68 {Plan 1}'!BI$15&amp;analysismethod2)</f>
        <v xml:space="preserve">Plan Provider Directory Review; 
</v>
      </c>
      <c r="DQ17" s="254" t="str">
        <f>IF(ISNUMBER(FIND(analysismethod2,'III_Plan comp 438.68 {Plan 1}'!BJ$15)),"",'III_Plan comp 438.68 {Plan 1}'!BJ$15&amp;analysismethod2)</f>
        <v xml:space="preserve">Plan Provider Directory Review; 
</v>
      </c>
      <c r="DR17" s="254" t="str">
        <f>IF(ISNUMBER(FIND(analysismethod2,'III_Plan comp 438.68 {Plan 1}'!BK$15)),"",'III_Plan comp 438.68 {Plan 1}'!BK$15&amp;analysismethod2)</f>
        <v xml:space="preserve">Plan Provider Directory Review; 
</v>
      </c>
      <c r="DS17" s="254" t="str">
        <f>IF(ISNUMBER(FIND(analysismethod2,'III_Plan comp 438.68 {Plan 1}'!BL$15)),"",'III_Plan comp 438.68 {Plan 1}'!BL$15&amp;analysismethod2)</f>
        <v xml:space="preserve">Plan Provider Directory Review; 
</v>
      </c>
      <c r="DT17" s="254" t="str">
        <f>IF(ISNUMBER(FIND(analysismethod2,'III_Plan comp 438.68 {Plan 1}'!BM$15)),"",'III_Plan comp 438.68 {Plan 1}'!BM$15&amp;analysismethod2)</f>
        <v xml:space="preserve">Plan Provider Directory Review; 
</v>
      </c>
      <c r="DU17" s="254" t="str">
        <f>IF(ISNUMBER(FIND(analysismethod2,'III_Plan comp 438.68 {Plan 1}'!BN$15)),"",'III_Plan comp 438.68 {Plan 1}'!BN$15&amp;analysismethod2)</f>
        <v xml:space="preserve">Plan Provider Directory Review; 
</v>
      </c>
      <c r="DV17" s="254" t="str">
        <f>IF(ISNUMBER(FIND(analysismethod2,'III_Plan comp 438.68 {Plan 1}'!BO$15)),"",'III_Plan comp 438.68 {Plan 1}'!BO$15&amp;analysismethod2)</f>
        <v xml:space="preserve">Plan Provider Directory Review; 
</v>
      </c>
      <c r="DW17" s="254" t="str">
        <f>IF(ISNUMBER(FIND(analysismethod2,'III_Plan comp 438.68 {Plan 1}'!BP$15)),"",'III_Plan comp 438.68 {Plan 1}'!BP$15&amp;analysismethod2)</f>
        <v xml:space="preserve">Plan Provider Directory Review; 
</v>
      </c>
      <c r="DX17" s="254" t="str">
        <f>IF(ISNUMBER(FIND(analysismethod2,'III_Plan comp 438.68 {Plan 1}'!BQ$15)),"",'III_Plan comp 438.68 {Plan 1}'!BQ$15&amp;analysismethod2)</f>
        <v xml:space="preserve">Plan Provider Directory Review; 
</v>
      </c>
      <c r="DY17" s="254" t="str">
        <f>IF(ISNUMBER(FIND(analysismethod2,'III_Plan comp 438.68 {Plan 1}'!BR$15)),"",'III_Plan comp 438.68 {Plan 1}'!BR$15&amp;analysismethod2)</f>
        <v xml:space="preserve">Plan Provider Directory Review; 
</v>
      </c>
      <c r="DZ17" s="254" t="str">
        <f>IF(ISNUMBER(FIND(analysismethod2,'III_Plan comp 438.68 {Plan 1}'!BS$15)),"",'III_Plan comp 438.68 {Plan 1}'!BS$15&amp;analysismethod2)</f>
        <v xml:space="preserve">Plan Provider Directory Review; 
</v>
      </c>
      <c r="EA17" s="254" t="str">
        <f>IF(ISNUMBER(FIND(analysismethod2,'III_Plan comp 438.68 {Plan 1}'!BT$15)),"",'III_Plan comp 438.68 {Plan 1}'!BT$15&amp;analysismethod2)</f>
        <v xml:space="preserve">Plan Provider Directory Review; 
</v>
      </c>
      <c r="EB17" s="254" t="str">
        <f>IF(ISNUMBER(FIND(analysismethod2,'III_Plan comp 438.68 {Plan 1}'!BU$15)),"",'III_Plan comp 438.68 {Plan 1}'!BU$15&amp;analysismethod2)</f>
        <v xml:space="preserve">Plan Provider Directory Review; 
</v>
      </c>
      <c r="EC17" s="254" t="str">
        <f>IF(ISNUMBER(FIND(analysismethod2,'III_Plan comp 438.68 {Plan 1}'!BV$15)),"",'III_Plan comp 438.68 {Plan 1}'!BV$15&amp;analysismethod2)</f>
        <v xml:space="preserve">Plan Provider Directory Review; 
</v>
      </c>
      <c r="ED17" s="254" t="str">
        <f>IF(ISNUMBER(FIND(analysismethod2,'III_Plan comp 438.68 {Plan 1}'!BW$15)),"",'III_Plan comp 438.68 {Plan 1}'!BW$15&amp;analysismethod2)</f>
        <v xml:space="preserve">Plan Provider Directory Review; 
</v>
      </c>
      <c r="EE17" s="254" t="str">
        <f>IF(ISNUMBER(FIND(analysismethod2,'III_Plan comp 438.68 {Plan 1}'!BX$15)),"",'III_Plan comp 438.68 {Plan 1}'!BX$15&amp;analysismethod2)</f>
        <v xml:space="preserve">Plan Provider Directory Review; 
</v>
      </c>
      <c r="EF17" s="254" t="str">
        <f>IF(ISNUMBER(FIND(analysismethod2,'III_Plan comp 438.68 {Plan 1}'!BY$15)),"",'III_Plan comp 438.68 {Plan 1}'!BY$15&amp;analysismethod2)</f>
        <v xml:space="preserve">Plan Provider Directory Review; 
</v>
      </c>
      <c r="EG17" s="254" t="str">
        <f>IF(ISNUMBER(FIND(analysismethod2,'III_Plan comp 438.68 {Plan 1}'!BZ$15)),"",'III_Plan comp 438.68 {Plan 1}'!BZ$15&amp;analysismethod2)</f>
        <v xml:space="preserve">Plan Provider Directory Review; 
</v>
      </c>
      <c r="EH17" s="254" t="str">
        <f>IF(ISNUMBER(FIND(analysismethod2,'III_Plan comp 438.68 {Plan 1}'!CA$15)),"",'III_Plan comp 438.68 {Plan 1}'!CA$15&amp;analysismethod2)</f>
        <v xml:space="preserve">Plan Provider Directory Review; 
</v>
      </c>
      <c r="EI17" s="254" t="str">
        <f>IF(ISNUMBER(FIND(analysismethod2,'III_Plan comp 438.68 {Plan 1}'!CB$15)),"",'III_Plan comp 438.68 {Plan 1}'!CB$15&amp;analysismethod2)</f>
        <v xml:space="preserve">Plan Provider Directory Review; 
</v>
      </c>
      <c r="EJ17" s="254" t="str">
        <f>IF(ISNUMBER(FIND(analysismethod2,'III_Plan comp 438.68 {Plan 1}'!CC$15)),"",'III_Plan comp 438.68 {Plan 1}'!CC$15&amp;analysismethod2)</f>
        <v xml:space="preserve">Plan Provider Directory Review; 
</v>
      </c>
      <c r="EK17" s="254" t="str">
        <f>IF(ISNUMBER(FIND(analysismethod2,'III_Plan comp 438.68 {Plan 1}'!CD$15)),"",'III_Plan comp 438.68 {Plan 1}'!CD$15&amp;analysismethod2)</f>
        <v xml:space="preserve">Plan Provider Directory Review; 
</v>
      </c>
      <c r="EL17" s="254" t="str">
        <f>IF(ISNUMBER(FIND(analysismethod2,'III_Plan comp 438.68 {Plan 1}'!CE$15)),"",'III_Plan comp 438.68 {Plan 1}'!CE$15&amp;analysismethod2)</f>
        <v xml:space="preserve">Plan Provider Directory Review; 
</v>
      </c>
      <c r="EM17" s="254" t="str">
        <f>IF(ISNUMBER(FIND(analysismethod2,'III_Plan comp 438.68 {Plan 1}'!CF$15)),"",'III_Plan comp 438.68 {Plan 1}'!CF$15&amp;analysismethod2)</f>
        <v xml:space="preserve">Plan Provider Directory Review; 
</v>
      </c>
      <c r="EN17" s="254" t="str">
        <f>IF(ISNUMBER(FIND(analysismethod2,'III_Plan comp 438.68 {Plan 1}'!CG$15)),"",'III_Plan comp 438.68 {Plan 1}'!CG$15&amp;analysismethod2)</f>
        <v xml:space="preserve">Plan Provider Directory Review; 
</v>
      </c>
      <c r="EO17" s="254" t="str">
        <f>IF(ISNUMBER(FIND(analysismethod2,'III_Plan comp 438.68 {Plan 1}'!CH$15)),"",'III_Plan comp 438.68 {Plan 1}'!CH$15&amp;analysismethod2)</f>
        <v xml:space="preserve">Plan Provider Directory Review; 
</v>
      </c>
      <c r="EP17" s="254" t="str">
        <f>IF(ISNUMBER(FIND(analysismethod2,'III_Plan comp 438.68 {Plan 1}'!CI$15)),"",'III_Plan comp 438.68 {Plan 1}'!CI$15&amp;analysismethod2)</f>
        <v xml:space="preserve">Plan Provider Directory Review; 
</v>
      </c>
      <c r="EQ17" s="254" t="str">
        <f>IF(ISNUMBER(FIND(analysismethod2,'III_Plan comp 438.68 {Plan 1}'!CJ$15)),"",'III_Plan comp 438.68 {Plan 1}'!CJ$15&amp;analysismethod2)</f>
        <v xml:space="preserve">Plan Provider Directory Review; 
</v>
      </c>
      <c r="ER17" s="254" t="str">
        <f>IF(ISNUMBER(FIND(analysismethod2,'III_Plan comp 438.68 {Plan 1}'!CK$15)),"",'III_Plan comp 438.68 {Plan 1}'!CK$15&amp;analysismethod2)</f>
        <v xml:space="preserve">Plan Provider Directory Review; 
</v>
      </c>
      <c r="ES17" s="254" t="str">
        <f>IF(ISNUMBER(FIND(analysismethod2,'III_Plan comp 438.68 {Plan 1}'!CL$15)),"",'III_Plan comp 438.68 {Plan 1}'!CL$15&amp;analysismethod2)</f>
        <v xml:space="preserve">Plan Provider Directory Review; 
</v>
      </c>
      <c r="ET17" s="254" t="str">
        <f>IF(ISNUMBER(FIND(analysismethod2,'III_Plan comp 438.68 {Plan 1}'!CM$15)),"",'III_Plan comp 438.68 {Plan 1}'!CM$15&amp;analysismethod2)</f>
        <v xml:space="preserve">Plan Provider Directory Review; 
</v>
      </c>
      <c r="EU17" s="254" t="str">
        <f>IF(ISNUMBER(FIND(analysismethod2,'III_Plan comp 438.68 {Plan 1}'!CN$15)),"",'III_Plan comp 438.68 {Plan 1}'!CN$15&amp;analysismethod2)</f>
        <v xml:space="preserve">Plan Provider Directory Review; 
</v>
      </c>
      <c r="EV17" s="254" t="str">
        <f>IF(ISNUMBER(FIND(analysismethod2,'III_Plan comp 438.68 {Plan 1}'!CO$15)),"",'III_Plan comp 438.68 {Plan 1}'!CO$15&amp;analysismethod2)</f>
        <v xml:space="preserve">Plan Provider Directory Review; 
</v>
      </c>
      <c r="EW17" s="254" t="str">
        <f>IF(ISNUMBER(FIND(analysismethod2,'III_Plan comp 438.68 {Plan 1}'!CP$15)),"",'III_Plan comp 438.68 {Plan 1}'!CP$15&amp;analysismethod2)</f>
        <v xml:space="preserve">Plan Provider Directory Review; 
</v>
      </c>
      <c r="EX17" s="254" t="str">
        <f>IF(ISNUMBER(FIND(analysismethod2,'III_Plan comp 438.68 {Plan 1}'!CQ$15)),"",'III_Plan comp 438.68 {Plan 1}'!CQ$15&amp;analysismethod2)</f>
        <v xml:space="preserve">Plan Provider Directory Review; 
</v>
      </c>
      <c r="EY17" s="254" t="str">
        <f>IF(ISNUMBER(FIND(analysismethod2,'III_Plan comp 438.68 {Plan 1}'!CR$15)),"",'III_Plan comp 438.68 {Plan 1}'!CR$15&amp;analysismethod2)</f>
        <v xml:space="preserve">Plan Provider Directory Review; 
</v>
      </c>
      <c r="EZ17" s="254" t="str">
        <f>IF(ISNUMBER(FIND(analysismethod2,'III_Plan comp 438.68 {Plan 1}'!CS$15)),"",'III_Plan comp 438.68 {Plan 1}'!CS$15&amp;analysismethod2)</f>
        <v xml:space="preserve">Plan Provider Directory Review; 
</v>
      </c>
      <c r="FA17" s="254" t="str">
        <f>IF(ISNUMBER(FIND(analysismethod2,'III_Plan comp 438.68 {Plan 1}'!CT$15)),"",'III_Plan comp 438.68 {Plan 1}'!CT$15&amp;analysismethod2)</f>
        <v xml:space="preserve">Plan Provider Directory Review; 
</v>
      </c>
      <c r="FB17" s="254" t="str">
        <f>IF(ISNUMBER(FIND(analysismethod2,'III_Plan comp 438.68 {Plan 1}'!CU$15)),"",'III_Plan comp 438.68 {Plan 1}'!CU$15&amp;analysismethod2)</f>
        <v xml:space="preserve">Plan Provider Directory Review; 
</v>
      </c>
      <c r="FC17" s="254" t="str">
        <f>IF(ISNUMBER(FIND(analysismethod2,'III_Plan comp 438.68 {Plan 1}'!CV$15)),"",'III_Plan comp 438.68 {Plan 1}'!CV$15&amp;analysismethod2)</f>
        <v xml:space="preserve">Plan Provider Directory Review; 
</v>
      </c>
      <c r="FD17" s="254" t="str">
        <f>IF(ISNUMBER(FIND(analysismethod2,'III_Plan comp 438.68 {Plan 1}'!CW$15)),"",'III_Plan comp 438.68 {Plan 1}'!CW$15&amp;analysismethod2)</f>
        <v xml:space="preserve">Plan Provider Directory Review; 
</v>
      </c>
      <c r="FE17" s="254" t="str">
        <f>IF(ISNUMBER(FIND(analysismethod2,'III_Plan comp 438.68 {Plan 1}'!CX$15)),"",'III_Plan comp 438.68 {Plan 1}'!CX$15&amp;analysismethod2)</f>
        <v xml:space="preserve">Plan Provider Directory Review; 
</v>
      </c>
      <c r="FF17" s="254" t="str">
        <f>IF(ISNUMBER(FIND(analysismethod2,'III_Plan comp 438.68 {Plan 1}'!CY$15)),"",'III_Plan comp 438.68 {Plan 1}'!CY$15&amp;analysismethod2)</f>
        <v xml:space="preserve">Plan Provider Directory Review; 
</v>
      </c>
      <c r="FG17" s="254" t="str">
        <f>IF(ISNUMBER(FIND(analysismethod2,'III_Plan comp 438.68 {Plan 1}'!CZ$15)),"",'III_Plan comp 438.68 {Plan 1}'!CZ$15&amp;analysismethod2)</f>
        <v xml:space="preserve">Plan Provider Directory Review; 
</v>
      </c>
    </row>
    <row r="18" spans="2:163" x14ac:dyDescent="0.2">
      <c r="B18" s="11" t="s">
        <v>22</v>
      </c>
      <c r="C18" s="11"/>
      <c r="D18" s="11"/>
      <c r="E18" s="11"/>
      <c r="F18" s="11"/>
      <c r="G18" s="11"/>
      <c r="J18" s="94"/>
      <c r="K18" s="93"/>
      <c r="L18" s="93"/>
      <c r="M18" s="93"/>
      <c r="N18" s="93"/>
      <c r="O18" s="93"/>
      <c r="P18" s="93"/>
      <c r="Q18" s="93"/>
      <c r="R18" s="93"/>
      <c r="S18" s="93"/>
      <c r="T18" s="93"/>
      <c r="BK18" s="253" t="str">
        <f>IF('I_State and program information'!$E$58="Yes","Secret Shopper: Network Participation"&amp;"; "&amp;CHAR(10)&amp;CHAR(10),"")</f>
        <v/>
      </c>
      <c r="BL18" s="254" t="str">
        <f>IF(ISNUMBER(FIND(analysismethod3,'III_Plan comp 438.68 {Plan 1}'!E$15)),"",'III_Plan comp 438.68 {Plan 1}'!E$15&amp;analysismethod3)</f>
        <v/>
      </c>
      <c r="BM18" s="254" t="str">
        <f>IF(ISNUMBER(FIND(analysismethod3,'III_Plan comp 438.68 {Plan 1}'!F$15)),"",'III_Plan comp 438.68 {Plan 1}'!F$15&amp;analysismethod3)</f>
        <v/>
      </c>
      <c r="BN18" s="254" t="str">
        <f>IF(ISNUMBER(FIND(analysismethod3,'III_Plan comp 438.68 {Plan 1}'!G$15)),"",'III_Plan comp 438.68 {Plan 1}'!G$15&amp;analysismethod3)</f>
        <v/>
      </c>
      <c r="BO18" s="254" t="str">
        <f>IF(ISNUMBER(FIND(analysismethod3,'III_Plan comp 438.68 {Plan 1}'!H$15)),"",'III_Plan comp 438.68 {Plan 1}'!H$15&amp;analysismethod3)</f>
        <v/>
      </c>
      <c r="BP18" s="254" t="str">
        <f>IF(ISNUMBER(FIND(analysismethod3,'III_Plan comp 438.68 {Plan 1}'!I$15)),"",'III_Plan comp 438.68 {Plan 1}'!I$15&amp;analysismethod3)</f>
        <v/>
      </c>
      <c r="BQ18" s="254" t="str">
        <f>IF(ISNUMBER(FIND(analysismethod3,'III_Plan comp 438.68 {Plan 1}'!J$15)),"",'III_Plan comp 438.68 {Plan 1}'!J$15&amp;analysismethod3)</f>
        <v/>
      </c>
      <c r="BR18" s="254" t="str">
        <f>IF(ISNUMBER(FIND(analysismethod3,'III_Plan comp 438.68 {Plan 1}'!K$15)),"",'III_Plan comp 438.68 {Plan 1}'!K$15&amp;analysismethod3)</f>
        <v/>
      </c>
      <c r="BS18" s="254" t="str">
        <f>IF(ISNUMBER(FIND(analysismethod3,'III_Plan comp 438.68 {Plan 1}'!L$15)),"",'III_Plan comp 438.68 {Plan 1}'!L$15&amp;analysismethod3)</f>
        <v/>
      </c>
      <c r="BT18" s="254" t="str">
        <f>IF(ISNUMBER(FIND(analysismethod3,'III_Plan comp 438.68 {Plan 1}'!M$15)),"",'III_Plan comp 438.68 {Plan 1}'!M$15&amp;analysismethod3)</f>
        <v/>
      </c>
      <c r="BU18" s="254" t="str">
        <f>IF(ISNUMBER(FIND(analysismethod3,'III_Plan comp 438.68 {Plan 1}'!N$15)),"",'III_Plan comp 438.68 {Plan 1}'!N$15&amp;analysismethod3)</f>
        <v/>
      </c>
      <c r="BV18" s="254" t="str">
        <f>IF(ISNUMBER(FIND(analysismethod3,'III_Plan comp 438.68 {Plan 1}'!O$15)),"",'III_Plan comp 438.68 {Plan 1}'!O$15&amp;analysismethod3)</f>
        <v/>
      </c>
      <c r="BW18" s="254" t="str">
        <f>IF(ISNUMBER(FIND(analysismethod3,'III_Plan comp 438.68 {Plan 1}'!P$15)),"",'III_Plan comp 438.68 {Plan 1}'!P$15&amp;analysismethod3)</f>
        <v/>
      </c>
      <c r="BX18" s="254" t="str">
        <f>IF(ISNUMBER(FIND(analysismethod3,'III_Plan comp 438.68 {Plan 1}'!Q$15)),"",'III_Plan comp 438.68 {Plan 1}'!Q$15&amp;analysismethod3)</f>
        <v/>
      </c>
      <c r="BY18" s="254" t="str">
        <f>IF(ISNUMBER(FIND(analysismethod3,'III_Plan comp 438.68 {Plan 1}'!R$15)),"",'III_Plan comp 438.68 {Plan 1}'!R$15&amp;analysismethod3)</f>
        <v/>
      </c>
      <c r="BZ18" s="254" t="str">
        <f>IF(ISNUMBER(FIND(analysismethod3,'III_Plan comp 438.68 {Plan 1}'!S$15)),"",'III_Plan comp 438.68 {Plan 1}'!S$15&amp;analysismethod3)</f>
        <v/>
      </c>
      <c r="CA18" s="254" t="str">
        <f>IF(ISNUMBER(FIND(analysismethod3,'III_Plan comp 438.68 {Plan 1}'!T$15)),"",'III_Plan comp 438.68 {Plan 1}'!T$15&amp;analysismethod3)</f>
        <v/>
      </c>
      <c r="CB18" s="254" t="str">
        <f>IF(ISNUMBER(FIND(analysismethod3,'III_Plan comp 438.68 {Plan 1}'!U$15)),"",'III_Plan comp 438.68 {Plan 1}'!U$15&amp;analysismethod3)</f>
        <v/>
      </c>
      <c r="CC18" s="254" t="str">
        <f>IF(ISNUMBER(FIND(analysismethod3,'III_Plan comp 438.68 {Plan 1}'!V$15)),"",'III_Plan comp 438.68 {Plan 1}'!V$15&amp;analysismethod3)</f>
        <v/>
      </c>
      <c r="CD18" s="254" t="str">
        <f>IF(ISNUMBER(FIND(analysismethod3,'III_Plan comp 438.68 {Plan 1}'!W$15)),"",'III_Plan comp 438.68 {Plan 1}'!W$15&amp;analysismethod3)</f>
        <v/>
      </c>
      <c r="CE18" s="254" t="str">
        <f>IF(ISNUMBER(FIND(analysismethod3,'III_Plan comp 438.68 {Plan 1}'!X$15)),"",'III_Plan comp 438.68 {Plan 1}'!X$15&amp;analysismethod3)</f>
        <v/>
      </c>
      <c r="CF18" s="254" t="str">
        <f>IF(ISNUMBER(FIND(analysismethod3,'III_Plan comp 438.68 {Plan 1}'!Y$15)),"",'III_Plan comp 438.68 {Plan 1}'!Y$15&amp;analysismethod3)</f>
        <v/>
      </c>
      <c r="CG18" s="254" t="str">
        <f>IF(ISNUMBER(FIND(analysismethod3,'III_Plan comp 438.68 {Plan 1}'!Z$15)),"",'III_Plan comp 438.68 {Plan 1}'!Z$15&amp;analysismethod3)</f>
        <v/>
      </c>
      <c r="CH18" s="254" t="str">
        <f>IF(ISNUMBER(FIND(analysismethod3,'III_Plan comp 438.68 {Plan 1}'!AA$15)),"",'III_Plan comp 438.68 {Plan 1}'!AA$15&amp;analysismethod3)</f>
        <v/>
      </c>
      <c r="CI18" s="254" t="str">
        <f>IF(ISNUMBER(FIND(analysismethod3,'III_Plan comp 438.68 {Plan 1}'!AB$15)),"",'III_Plan comp 438.68 {Plan 1}'!AB$15&amp;analysismethod3)</f>
        <v/>
      </c>
      <c r="CJ18" s="254" t="str">
        <f>IF(ISNUMBER(FIND(analysismethod3,'III_Plan comp 438.68 {Plan 1}'!AC$15)),"",'III_Plan comp 438.68 {Plan 1}'!AC$15&amp;analysismethod3)</f>
        <v/>
      </c>
      <c r="CK18" s="254" t="str">
        <f>IF(ISNUMBER(FIND(analysismethod3,'III_Plan comp 438.68 {Plan 1}'!AD$15)),"",'III_Plan comp 438.68 {Plan 1}'!AD$15&amp;analysismethod3)</f>
        <v/>
      </c>
      <c r="CL18" s="254" t="str">
        <f>IF(ISNUMBER(FIND(analysismethod3,'III_Plan comp 438.68 {Plan 1}'!AE$15)),"",'III_Plan comp 438.68 {Plan 1}'!AE$15&amp;analysismethod3)</f>
        <v/>
      </c>
      <c r="CM18" s="254" t="str">
        <f>IF(ISNUMBER(FIND(analysismethod3,'III_Plan comp 438.68 {Plan 1}'!AF$15)),"",'III_Plan comp 438.68 {Plan 1}'!AF$15&amp;analysismethod3)</f>
        <v/>
      </c>
      <c r="CN18" s="254" t="str">
        <f>IF(ISNUMBER(FIND(analysismethod3,'III_Plan comp 438.68 {Plan 1}'!AG$15)),"",'III_Plan comp 438.68 {Plan 1}'!AG$15&amp;analysismethod3)</f>
        <v/>
      </c>
      <c r="CO18" s="254" t="str">
        <f>IF(ISNUMBER(FIND(analysismethod3,'III_Plan comp 438.68 {Plan 1}'!AH$15)),"",'III_Plan comp 438.68 {Plan 1}'!AH$15&amp;analysismethod3)</f>
        <v/>
      </c>
      <c r="CP18" s="254" t="str">
        <f>IF(ISNUMBER(FIND(analysismethod3,'III_Plan comp 438.68 {Plan 1}'!AI$15)),"",'III_Plan comp 438.68 {Plan 1}'!AI$15&amp;analysismethod3)</f>
        <v/>
      </c>
      <c r="CQ18" s="254" t="str">
        <f>IF(ISNUMBER(FIND(analysismethod3,'III_Plan comp 438.68 {Plan 1}'!AJ$15)),"",'III_Plan comp 438.68 {Plan 1}'!AJ$15&amp;analysismethod3)</f>
        <v/>
      </c>
      <c r="CR18" s="254" t="str">
        <f>IF(ISNUMBER(FIND(analysismethod3,'III_Plan comp 438.68 {Plan 1}'!AK$15)),"",'III_Plan comp 438.68 {Plan 1}'!AK$15&amp;analysismethod3)</f>
        <v/>
      </c>
      <c r="CS18" s="254" t="str">
        <f>IF(ISNUMBER(FIND(analysismethod3,'III_Plan comp 438.68 {Plan 1}'!AL$15)),"",'III_Plan comp 438.68 {Plan 1}'!AL$15&amp;analysismethod3)</f>
        <v/>
      </c>
      <c r="CT18" s="254" t="str">
        <f>IF(ISNUMBER(FIND(analysismethod3,'III_Plan comp 438.68 {Plan 1}'!AM$15)),"",'III_Plan comp 438.68 {Plan 1}'!AM$15&amp;analysismethod3)</f>
        <v/>
      </c>
      <c r="CU18" s="254" t="str">
        <f>IF(ISNUMBER(FIND(analysismethod3,'III_Plan comp 438.68 {Plan 1}'!AN$15)),"",'III_Plan comp 438.68 {Plan 1}'!AN$15&amp;analysismethod3)</f>
        <v/>
      </c>
      <c r="CV18" s="254" t="str">
        <f>IF(ISNUMBER(FIND(analysismethod3,'III_Plan comp 438.68 {Plan 1}'!AO$15)),"",'III_Plan comp 438.68 {Plan 1}'!AO$15&amp;analysismethod3)</f>
        <v/>
      </c>
      <c r="CW18" s="254" t="str">
        <f>IF(ISNUMBER(FIND(analysismethod3,'III_Plan comp 438.68 {Plan 1}'!AP$15)),"",'III_Plan comp 438.68 {Plan 1}'!AP$15&amp;analysismethod3)</f>
        <v/>
      </c>
      <c r="CX18" s="254" t="str">
        <f>IF(ISNUMBER(FIND(analysismethod3,'III_Plan comp 438.68 {Plan 1}'!AQ$15)),"",'III_Plan comp 438.68 {Plan 1}'!AQ$15&amp;analysismethod3)</f>
        <v/>
      </c>
      <c r="CY18" s="254" t="str">
        <f>IF(ISNUMBER(FIND(analysismethod3,'III_Plan comp 438.68 {Plan 1}'!AR$15)),"",'III_Plan comp 438.68 {Plan 1}'!AR$15&amp;analysismethod3)</f>
        <v/>
      </c>
      <c r="CZ18" s="254" t="str">
        <f>IF(ISNUMBER(FIND(analysismethod3,'III_Plan comp 438.68 {Plan 1}'!AS$15)),"",'III_Plan comp 438.68 {Plan 1}'!AS$15&amp;analysismethod3)</f>
        <v/>
      </c>
      <c r="DA18" s="254" t="str">
        <f>IF(ISNUMBER(FIND(analysismethod3,'III_Plan comp 438.68 {Plan 1}'!AT$15)),"",'III_Plan comp 438.68 {Plan 1}'!AT$15&amp;analysismethod3)</f>
        <v/>
      </c>
      <c r="DB18" s="254" t="str">
        <f>IF(ISNUMBER(FIND(analysismethod3,'III_Plan comp 438.68 {Plan 1}'!AU$15)),"",'III_Plan comp 438.68 {Plan 1}'!AU$15&amp;analysismethod3)</f>
        <v/>
      </c>
      <c r="DC18" s="254" t="str">
        <f>IF(ISNUMBER(FIND(analysismethod3,'III_Plan comp 438.68 {Plan 1}'!AV$15)),"",'III_Plan comp 438.68 {Plan 1}'!AV$15&amp;analysismethod3)</f>
        <v/>
      </c>
      <c r="DD18" s="254" t="str">
        <f>IF(ISNUMBER(FIND(analysismethod3,'III_Plan comp 438.68 {Plan 1}'!AW$15)),"",'III_Plan comp 438.68 {Plan 1}'!AW$15&amp;analysismethod3)</f>
        <v/>
      </c>
      <c r="DE18" s="254" t="str">
        <f>IF(ISNUMBER(FIND(analysismethod3,'III_Plan comp 438.68 {Plan 1}'!AX$15)),"",'III_Plan comp 438.68 {Plan 1}'!AX$15&amp;analysismethod3)</f>
        <v/>
      </c>
      <c r="DF18" s="254" t="str">
        <f>IF(ISNUMBER(FIND(analysismethod3,'III_Plan comp 438.68 {Plan 1}'!AY$15)),"",'III_Plan comp 438.68 {Plan 1}'!AY$15&amp;analysismethod3)</f>
        <v/>
      </c>
      <c r="DG18" s="254" t="str">
        <f>IF(ISNUMBER(FIND(analysismethod3,'III_Plan comp 438.68 {Plan 1}'!AZ$15)),"",'III_Plan comp 438.68 {Plan 1}'!AZ$15&amp;analysismethod3)</f>
        <v/>
      </c>
      <c r="DH18" s="254" t="str">
        <f>IF(ISNUMBER(FIND(analysismethod3,'III_Plan comp 438.68 {Plan 1}'!BA$15)),"",'III_Plan comp 438.68 {Plan 1}'!BA$15&amp;analysismethod3)</f>
        <v/>
      </c>
      <c r="DI18" s="254" t="str">
        <f>IF(ISNUMBER(FIND(analysismethod3,'III_Plan comp 438.68 {Plan 1}'!BB$15)),"",'III_Plan comp 438.68 {Plan 1}'!BB$15&amp;analysismethod3)</f>
        <v/>
      </c>
      <c r="DJ18" s="254" t="str">
        <f>IF(ISNUMBER(FIND(analysismethod3,'III_Plan comp 438.68 {Plan 1}'!BC$15)),"",'III_Plan comp 438.68 {Plan 1}'!BC$15&amp;analysismethod3)</f>
        <v/>
      </c>
      <c r="DK18" s="254" t="str">
        <f>IF(ISNUMBER(FIND(analysismethod3,'III_Plan comp 438.68 {Plan 1}'!BD$15)),"",'III_Plan comp 438.68 {Plan 1}'!BD$15&amp;analysismethod3)</f>
        <v/>
      </c>
      <c r="DL18" s="254" t="str">
        <f>IF(ISNUMBER(FIND(analysismethod3,'III_Plan comp 438.68 {Plan 1}'!BE$15)),"",'III_Plan comp 438.68 {Plan 1}'!BE$15&amp;analysismethod3)</f>
        <v/>
      </c>
      <c r="DM18" s="254" t="str">
        <f>IF(ISNUMBER(FIND(analysismethod3,'III_Plan comp 438.68 {Plan 1}'!BF$15)),"",'III_Plan comp 438.68 {Plan 1}'!BF$15&amp;analysismethod3)</f>
        <v/>
      </c>
      <c r="DN18" s="254" t="str">
        <f>IF(ISNUMBER(FIND(analysismethod3,'III_Plan comp 438.68 {Plan 1}'!BG$15)),"",'III_Plan comp 438.68 {Plan 1}'!BG$15&amp;analysismethod3)</f>
        <v/>
      </c>
      <c r="DO18" s="254" t="str">
        <f>IF(ISNUMBER(FIND(analysismethod3,'III_Plan comp 438.68 {Plan 1}'!BH$15)),"",'III_Plan comp 438.68 {Plan 1}'!BH$15&amp;analysismethod3)</f>
        <v/>
      </c>
      <c r="DP18" s="254" t="str">
        <f>IF(ISNUMBER(FIND(analysismethod3,'III_Plan comp 438.68 {Plan 1}'!BI$15)),"",'III_Plan comp 438.68 {Plan 1}'!BI$15&amp;analysismethod3)</f>
        <v/>
      </c>
      <c r="DQ18" s="254" t="str">
        <f>IF(ISNUMBER(FIND(analysismethod3,'III_Plan comp 438.68 {Plan 1}'!BJ$15)),"",'III_Plan comp 438.68 {Plan 1}'!BJ$15&amp;analysismethod3)</f>
        <v/>
      </c>
      <c r="DR18" s="254" t="str">
        <f>IF(ISNUMBER(FIND(analysismethod3,'III_Plan comp 438.68 {Plan 1}'!BK$15)),"",'III_Plan comp 438.68 {Plan 1}'!BK$15&amp;analysismethod3)</f>
        <v/>
      </c>
      <c r="DS18" s="254" t="str">
        <f>IF(ISNUMBER(FIND(analysismethod3,'III_Plan comp 438.68 {Plan 1}'!BL$15)),"",'III_Plan comp 438.68 {Plan 1}'!BL$15&amp;analysismethod3)</f>
        <v/>
      </c>
      <c r="DT18" s="254" t="str">
        <f>IF(ISNUMBER(FIND(analysismethod3,'III_Plan comp 438.68 {Plan 1}'!BM$15)),"",'III_Plan comp 438.68 {Plan 1}'!BM$15&amp;analysismethod3)</f>
        <v/>
      </c>
      <c r="DU18" s="254" t="str">
        <f>IF(ISNUMBER(FIND(analysismethod3,'III_Plan comp 438.68 {Plan 1}'!BN$15)),"",'III_Plan comp 438.68 {Plan 1}'!BN$15&amp;analysismethod3)</f>
        <v/>
      </c>
      <c r="DV18" s="254" t="str">
        <f>IF(ISNUMBER(FIND(analysismethod3,'III_Plan comp 438.68 {Plan 1}'!BO$15)),"",'III_Plan comp 438.68 {Plan 1}'!BO$15&amp;analysismethod3)</f>
        <v/>
      </c>
      <c r="DW18" s="254" t="str">
        <f>IF(ISNUMBER(FIND(analysismethod3,'III_Plan comp 438.68 {Plan 1}'!BP$15)),"",'III_Plan comp 438.68 {Plan 1}'!BP$15&amp;analysismethod3)</f>
        <v/>
      </c>
      <c r="DX18" s="254" t="str">
        <f>IF(ISNUMBER(FIND(analysismethod3,'III_Plan comp 438.68 {Plan 1}'!BQ$15)),"",'III_Plan comp 438.68 {Plan 1}'!BQ$15&amp;analysismethod3)</f>
        <v/>
      </c>
      <c r="DY18" s="254" t="str">
        <f>IF(ISNUMBER(FIND(analysismethod3,'III_Plan comp 438.68 {Plan 1}'!BR$15)),"",'III_Plan comp 438.68 {Plan 1}'!BR$15&amp;analysismethod3)</f>
        <v/>
      </c>
      <c r="DZ18" s="254" t="str">
        <f>IF(ISNUMBER(FIND(analysismethod3,'III_Plan comp 438.68 {Plan 1}'!BS$15)),"",'III_Plan comp 438.68 {Plan 1}'!BS$15&amp;analysismethod3)</f>
        <v/>
      </c>
      <c r="EA18" s="254" t="str">
        <f>IF(ISNUMBER(FIND(analysismethod3,'III_Plan comp 438.68 {Plan 1}'!BT$15)),"",'III_Plan comp 438.68 {Plan 1}'!BT$15&amp;analysismethod3)</f>
        <v/>
      </c>
      <c r="EB18" s="254" t="str">
        <f>IF(ISNUMBER(FIND(analysismethod3,'III_Plan comp 438.68 {Plan 1}'!BU$15)),"",'III_Plan comp 438.68 {Plan 1}'!BU$15&amp;analysismethod3)</f>
        <v/>
      </c>
      <c r="EC18" s="254" t="str">
        <f>IF(ISNUMBER(FIND(analysismethod3,'III_Plan comp 438.68 {Plan 1}'!BV$15)),"",'III_Plan comp 438.68 {Plan 1}'!BV$15&amp;analysismethod3)</f>
        <v/>
      </c>
      <c r="ED18" s="254" t="str">
        <f>IF(ISNUMBER(FIND(analysismethod3,'III_Plan comp 438.68 {Plan 1}'!BW$15)),"",'III_Plan comp 438.68 {Plan 1}'!BW$15&amp;analysismethod3)</f>
        <v/>
      </c>
      <c r="EE18" s="254" t="str">
        <f>IF(ISNUMBER(FIND(analysismethod3,'III_Plan comp 438.68 {Plan 1}'!BX$15)),"",'III_Plan comp 438.68 {Plan 1}'!BX$15&amp;analysismethod3)</f>
        <v/>
      </c>
      <c r="EF18" s="254" t="str">
        <f>IF(ISNUMBER(FIND(analysismethod3,'III_Plan comp 438.68 {Plan 1}'!BY$15)),"",'III_Plan comp 438.68 {Plan 1}'!BY$15&amp;analysismethod3)</f>
        <v/>
      </c>
      <c r="EG18" s="254" t="str">
        <f>IF(ISNUMBER(FIND(analysismethod3,'III_Plan comp 438.68 {Plan 1}'!BZ$15)),"",'III_Plan comp 438.68 {Plan 1}'!BZ$15&amp;analysismethod3)</f>
        <v/>
      </c>
      <c r="EH18" s="254" t="str">
        <f>IF(ISNUMBER(FIND(analysismethod3,'III_Plan comp 438.68 {Plan 1}'!CA$15)),"",'III_Plan comp 438.68 {Plan 1}'!CA$15&amp;analysismethod3)</f>
        <v/>
      </c>
      <c r="EI18" s="254" t="str">
        <f>IF(ISNUMBER(FIND(analysismethod3,'III_Plan comp 438.68 {Plan 1}'!CB$15)),"",'III_Plan comp 438.68 {Plan 1}'!CB$15&amp;analysismethod3)</f>
        <v/>
      </c>
      <c r="EJ18" s="254" t="str">
        <f>IF(ISNUMBER(FIND(analysismethod3,'III_Plan comp 438.68 {Plan 1}'!CC$15)),"",'III_Plan comp 438.68 {Plan 1}'!CC$15&amp;analysismethod3)</f>
        <v/>
      </c>
      <c r="EK18" s="254" t="str">
        <f>IF(ISNUMBER(FIND(analysismethod3,'III_Plan comp 438.68 {Plan 1}'!CD$15)),"",'III_Plan comp 438.68 {Plan 1}'!CD$15&amp;analysismethod3)</f>
        <v/>
      </c>
      <c r="EL18" s="254" t="str">
        <f>IF(ISNUMBER(FIND(analysismethod3,'III_Plan comp 438.68 {Plan 1}'!CE$15)),"",'III_Plan comp 438.68 {Plan 1}'!CE$15&amp;analysismethod3)</f>
        <v/>
      </c>
      <c r="EM18" s="254" t="str">
        <f>IF(ISNUMBER(FIND(analysismethod3,'III_Plan comp 438.68 {Plan 1}'!CF$15)),"",'III_Plan comp 438.68 {Plan 1}'!CF$15&amp;analysismethod3)</f>
        <v/>
      </c>
      <c r="EN18" s="254" t="str">
        <f>IF(ISNUMBER(FIND(analysismethod3,'III_Plan comp 438.68 {Plan 1}'!CG$15)),"",'III_Plan comp 438.68 {Plan 1}'!CG$15&amp;analysismethod3)</f>
        <v/>
      </c>
      <c r="EO18" s="254" t="str">
        <f>IF(ISNUMBER(FIND(analysismethod3,'III_Plan comp 438.68 {Plan 1}'!CH$15)),"",'III_Plan comp 438.68 {Plan 1}'!CH$15&amp;analysismethod3)</f>
        <v/>
      </c>
      <c r="EP18" s="254" t="str">
        <f>IF(ISNUMBER(FIND(analysismethod3,'III_Plan comp 438.68 {Plan 1}'!CI$15)),"",'III_Plan comp 438.68 {Plan 1}'!CI$15&amp;analysismethod3)</f>
        <v/>
      </c>
      <c r="EQ18" s="254" t="str">
        <f>IF(ISNUMBER(FIND(analysismethod3,'III_Plan comp 438.68 {Plan 1}'!CJ$15)),"",'III_Plan comp 438.68 {Plan 1}'!CJ$15&amp;analysismethod3)</f>
        <v/>
      </c>
      <c r="ER18" s="254" t="str">
        <f>IF(ISNUMBER(FIND(analysismethod3,'III_Plan comp 438.68 {Plan 1}'!CK$15)),"",'III_Plan comp 438.68 {Plan 1}'!CK$15&amp;analysismethod3)</f>
        <v/>
      </c>
      <c r="ES18" s="254" t="str">
        <f>IF(ISNUMBER(FIND(analysismethod3,'III_Plan comp 438.68 {Plan 1}'!CL$15)),"",'III_Plan comp 438.68 {Plan 1}'!CL$15&amp;analysismethod3)</f>
        <v/>
      </c>
      <c r="ET18" s="254" t="str">
        <f>IF(ISNUMBER(FIND(analysismethod3,'III_Plan comp 438.68 {Plan 1}'!CM$15)),"",'III_Plan comp 438.68 {Plan 1}'!CM$15&amp;analysismethod3)</f>
        <v/>
      </c>
      <c r="EU18" s="254" t="str">
        <f>IF(ISNUMBER(FIND(analysismethod3,'III_Plan comp 438.68 {Plan 1}'!CN$15)),"",'III_Plan comp 438.68 {Plan 1}'!CN$15&amp;analysismethod3)</f>
        <v/>
      </c>
      <c r="EV18" s="254" t="str">
        <f>IF(ISNUMBER(FIND(analysismethod3,'III_Plan comp 438.68 {Plan 1}'!CO$15)),"",'III_Plan comp 438.68 {Plan 1}'!CO$15&amp;analysismethod3)</f>
        <v/>
      </c>
      <c r="EW18" s="254" t="str">
        <f>IF(ISNUMBER(FIND(analysismethod3,'III_Plan comp 438.68 {Plan 1}'!CP$15)),"",'III_Plan comp 438.68 {Plan 1}'!CP$15&amp;analysismethod3)</f>
        <v/>
      </c>
      <c r="EX18" s="254" t="str">
        <f>IF(ISNUMBER(FIND(analysismethod3,'III_Plan comp 438.68 {Plan 1}'!CQ$15)),"",'III_Plan comp 438.68 {Plan 1}'!CQ$15&amp;analysismethod3)</f>
        <v/>
      </c>
      <c r="EY18" s="254" t="str">
        <f>IF(ISNUMBER(FIND(analysismethod3,'III_Plan comp 438.68 {Plan 1}'!CR$15)),"",'III_Plan comp 438.68 {Plan 1}'!CR$15&amp;analysismethod3)</f>
        <v/>
      </c>
      <c r="EZ18" s="254" t="str">
        <f>IF(ISNUMBER(FIND(analysismethod3,'III_Plan comp 438.68 {Plan 1}'!CS$15)),"",'III_Plan comp 438.68 {Plan 1}'!CS$15&amp;analysismethod3)</f>
        <v/>
      </c>
      <c r="FA18" s="254" t="str">
        <f>IF(ISNUMBER(FIND(analysismethod3,'III_Plan comp 438.68 {Plan 1}'!CT$15)),"",'III_Plan comp 438.68 {Plan 1}'!CT$15&amp;analysismethod3)</f>
        <v/>
      </c>
      <c r="FB18" s="254" t="str">
        <f>IF(ISNUMBER(FIND(analysismethod3,'III_Plan comp 438.68 {Plan 1}'!CU$15)),"",'III_Plan comp 438.68 {Plan 1}'!CU$15&amp;analysismethod3)</f>
        <v/>
      </c>
      <c r="FC18" s="254" t="str">
        <f>IF(ISNUMBER(FIND(analysismethod3,'III_Plan comp 438.68 {Plan 1}'!CV$15)),"",'III_Plan comp 438.68 {Plan 1}'!CV$15&amp;analysismethod3)</f>
        <v/>
      </c>
      <c r="FD18" s="254" t="str">
        <f>IF(ISNUMBER(FIND(analysismethod3,'III_Plan comp 438.68 {Plan 1}'!CW$15)),"",'III_Plan comp 438.68 {Plan 1}'!CW$15&amp;analysismethod3)</f>
        <v/>
      </c>
      <c r="FE18" s="254" t="str">
        <f>IF(ISNUMBER(FIND(analysismethod3,'III_Plan comp 438.68 {Plan 1}'!CX$15)),"",'III_Plan comp 438.68 {Plan 1}'!CX$15&amp;analysismethod3)</f>
        <v/>
      </c>
      <c r="FF18" s="254" t="str">
        <f>IF(ISNUMBER(FIND(analysismethod3,'III_Plan comp 438.68 {Plan 1}'!CY$15)),"",'III_Plan comp 438.68 {Plan 1}'!CY$15&amp;analysismethod3)</f>
        <v/>
      </c>
      <c r="FG18" s="254" t="str">
        <f>IF(ISNUMBER(FIND(analysismethod3,'III_Plan comp 438.68 {Plan 1}'!CZ$15)),"",'III_Plan comp 438.68 {Plan 1}'!CZ$15&amp;analysismethod3)</f>
        <v/>
      </c>
    </row>
    <row r="19" spans="2:163" x14ac:dyDescent="0.2">
      <c r="B19" s="11" t="s">
        <v>23</v>
      </c>
      <c r="C19" s="11"/>
      <c r="D19" s="11"/>
      <c r="E19" s="11"/>
      <c r="F19" s="11"/>
      <c r="G19" s="11"/>
      <c r="J19" s="94"/>
      <c r="K19" s="93"/>
      <c r="L19" s="93"/>
      <c r="M19" s="93"/>
      <c r="N19" s="93"/>
      <c r="O19" s="93"/>
      <c r="P19" s="93"/>
      <c r="Q19" s="93"/>
      <c r="R19" s="93"/>
      <c r="S19" s="93"/>
      <c r="T19" s="93"/>
      <c r="BK19" s="253" t="str">
        <f>IF('I_State and program information'!$E$62="Yes","Secret Shopper: Appointment Availability"&amp;"; "&amp;CHAR(10)&amp;CHAR(10),"")</f>
        <v/>
      </c>
      <c r="BL19" s="254" t="str">
        <f>IF(ISNUMBER(FIND(analysismethod4,'III_Plan comp 438.68 {Plan 1}'!E$15)),"",'III_Plan comp 438.68 {Plan 1}'!E$15&amp;analysismethod4)</f>
        <v/>
      </c>
      <c r="BM19" s="254" t="str">
        <f>IF(ISNUMBER(FIND(analysismethod4,'III_Plan comp 438.68 {Plan 1}'!F$15)),"",'III_Plan comp 438.68 {Plan 1}'!F$15&amp;analysismethod4)</f>
        <v/>
      </c>
      <c r="BN19" s="254" t="str">
        <f>IF(ISNUMBER(FIND(analysismethod4,'III_Plan comp 438.68 {Plan 1}'!G$15)),"",'III_Plan comp 438.68 {Plan 1}'!G$15&amp;analysismethod4)</f>
        <v/>
      </c>
      <c r="BO19" s="254" t="str">
        <f>IF(ISNUMBER(FIND(analysismethod4,'III_Plan comp 438.68 {Plan 1}'!H$15)),"",'III_Plan comp 438.68 {Plan 1}'!H$15&amp;analysismethod4)</f>
        <v/>
      </c>
      <c r="BP19" s="254" t="str">
        <f>IF(ISNUMBER(FIND(analysismethod4,'III_Plan comp 438.68 {Plan 1}'!I$15)),"",'III_Plan comp 438.68 {Plan 1}'!I$15&amp;analysismethod4)</f>
        <v/>
      </c>
      <c r="BQ19" s="254" t="str">
        <f>IF(ISNUMBER(FIND(analysismethod4,'III_Plan comp 438.68 {Plan 1}'!J$15)),"",'III_Plan comp 438.68 {Plan 1}'!J$15&amp;analysismethod4)</f>
        <v/>
      </c>
      <c r="BR19" s="254" t="str">
        <f>IF(ISNUMBER(FIND(analysismethod4,'III_Plan comp 438.68 {Plan 1}'!K$15)),"",'III_Plan comp 438.68 {Plan 1}'!K$15&amp;analysismethod4)</f>
        <v/>
      </c>
      <c r="BS19" s="254" t="str">
        <f>IF(ISNUMBER(FIND(analysismethod4,'III_Plan comp 438.68 {Plan 1}'!L$15)),"",'III_Plan comp 438.68 {Plan 1}'!L$15&amp;analysismethod4)</f>
        <v/>
      </c>
      <c r="BT19" s="254" t="str">
        <f>IF(ISNUMBER(FIND(analysismethod4,'III_Plan comp 438.68 {Plan 1}'!M$15)),"",'III_Plan comp 438.68 {Plan 1}'!M$15&amp;analysismethod4)</f>
        <v/>
      </c>
      <c r="BU19" s="254" t="str">
        <f>IF(ISNUMBER(FIND(analysismethod4,'III_Plan comp 438.68 {Plan 1}'!N$15)),"",'III_Plan comp 438.68 {Plan 1}'!N$15&amp;analysismethod4)</f>
        <v/>
      </c>
      <c r="BV19" s="254" t="str">
        <f>IF(ISNUMBER(FIND(analysismethod4,'III_Plan comp 438.68 {Plan 1}'!O$15)),"",'III_Plan comp 438.68 {Plan 1}'!O$15&amp;analysismethod4)</f>
        <v/>
      </c>
      <c r="BW19" s="254" t="str">
        <f>IF(ISNUMBER(FIND(analysismethod4,'III_Plan comp 438.68 {Plan 1}'!P$15)),"",'III_Plan comp 438.68 {Plan 1}'!P$15&amp;analysismethod4)</f>
        <v/>
      </c>
      <c r="BX19" s="254" t="str">
        <f>IF(ISNUMBER(FIND(analysismethod4,'III_Plan comp 438.68 {Plan 1}'!Q$15)),"",'III_Plan comp 438.68 {Plan 1}'!Q$15&amp;analysismethod4)</f>
        <v/>
      </c>
      <c r="BY19" s="254" t="str">
        <f>IF(ISNUMBER(FIND(analysismethod4,'III_Plan comp 438.68 {Plan 1}'!R$15)),"",'III_Plan comp 438.68 {Plan 1}'!R$15&amp;analysismethod4)</f>
        <v/>
      </c>
      <c r="BZ19" s="254" t="str">
        <f>IF(ISNUMBER(FIND(analysismethod4,'III_Plan comp 438.68 {Plan 1}'!S$15)),"",'III_Plan comp 438.68 {Plan 1}'!S$15&amp;analysismethod4)</f>
        <v/>
      </c>
      <c r="CA19" s="254" t="str">
        <f>IF(ISNUMBER(FIND(analysismethod4,'III_Plan comp 438.68 {Plan 1}'!T$15)),"",'III_Plan comp 438.68 {Plan 1}'!T$15&amp;analysismethod4)</f>
        <v/>
      </c>
      <c r="CB19" s="254" t="str">
        <f>IF(ISNUMBER(FIND(analysismethod4,'III_Plan comp 438.68 {Plan 1}'!U$15)),"",'III_Plan comp 438.68 {Plan 1}'!U$15&amp;analysismethod4)</f>
        <v/>
      </c>
      <c r="CC19" s="254" t="str">
        <f>IF(ISNUMBER(FIND(analysismethod4,'III_Plan comp 438.68 {Plan 1}'!V$15)),"",'III_Plan comp 438.68 {Plan 1}'!V$15&amp;analysismethod4)</f>
        <v/>
      </c>
      <c r="CD19" s="254" t="str">
        <f>IF(ISNUMBER(FIND(analysismethod4,'III_Plan comp 438.68 {Plan 1}'!W$15)),"",'III_Plan comp 438.68 {Plan 1}'!W$15&amp;analysismethod4)</f>
        <v/>
      </c>
      <c r="CE19" s="254" t="str">
        <f>IF(ISNUMBER(FIND(analysismethod4,'III_Plan comp 438.68 {Plan 1}'!X$15)),"",'III_Plan comp 438.68 {Plan 1}'!X$15&amp;analysismethod4)</f>
        <v/>
      </c>
      <c r="CF19" s="254" t="str">
        <f>IF(ISNUMBER(FIND(analysismethod4,'III_Plan comp 438.68 {Plan 1}'!Y$15)),"",'III_Plan comp 438.68 {Plan 1}'!Y$15&amp;analysismethod4)</f>
        <v/>
      </c>
      <c r="CG19" s="254" t="str">
        <f>IF(ISNUMBER(FIND(analysismethod4,'III_Plan comp 438.68 {Plan 1}'!Z$15)),"",'III_Plan comp 438.68 {Plan 1}'!Z$15&amp;analysismethod4)</f>
        <v/>
      </c>
      <c r="CH19" s="254" t="str">
        <f>IF(ISNUMBER(FIND(analysismethod4,'III_Plan comp 438.68 {Plan 1}'!AA$15)),"",'III_Plan comp 438.68 {Plan 1}'!AA$15&amp;analysismethod4)</f>
        <v/>
      </c>
      <c r="CI19" s="254" t="str">
        <f>IF(ISNUMBER(FIND(analysismethod4,'III_Plan comp 438.68 {Plan 1}'!AB$15)),"",'III_Plan comp 438.68 {Plan 1}'!AB$15&amp;analysismethod4)</f>
        <v/>
      </c>
      <c r="CJ19" s="254" t="str">
        <f>IF(ISNUMBER(FIND(analysismethod4,'III_Plan comp 438.68 {Plan 1}'!AC$15)),"",'III_Plan comp 438.68 {Plan 1}'!AC$15&amp;analysismethod4)</f>
        <v/>
      </c>
      <c r="CK19" s="254" t="str">
        <f>IF(ISNUMBER(FIND(analysismethod4,'III_Plan comp 438.68 {Plan 1}'!AD$15)),"",'III_Plan comp 438.68 {Plan 1}'!AD$15&amp;analysismethod4)</f>
        <v/>
      </c>
      <c r="CL19" s="254" t="str">
        <f>IF(ISNUMBER(FIND(analysismethod4,'III_Plan comp 438.68 {Plan 1}'!AE$15)),"",'III_Plan comp 438.68 {Plan 1}'!AE$15&amp;analysismethod4)</f>
        <v/>
      </c>
      <c r="CM19" s="254" t="str">
        <f>IF(ISNUMBER(FIND(analysismethod4,'III_Plan comp 438.68 {Plan 1}'!AF$15)),"",'III_Plan comp 438.68 {Plan 1}'!AF$15&amp;analysismethod4)</f>
        <v/>
      </c>
      <c r="CN19" s="254" t="str">
        <f>IF(ISNUMBER(FIND(analysismethod4,'III_Plan comp 438.68 {Plan 1}'!AG$15)),"",'III_Plan comp 438.68 {Plan 1}'!AG$15&amp;analysismethod4)</f>
        <v/>
      </c>
      <c r="CO19" s="254" t="str">
        <f>IF(ISNUMBER(FIND(analysismethod4,'III_Plan comp 438.68 {Plan 1}'!AH$15)),"",'III_Plan comp 438.68 {Plan 1}'!AH$15&amp;analysismethod4)</f>
        <v/>
      </c>
      <c r="CP19" s="254" t="str">
        <f>IF(ISNUMBER(FIND(analysismethod4,'III_Plan comp 438.68 {Plan 1}'!AI$15)),"",'III_Plan comp 438.68 {Plan 1}'!AI$15&amp;analysismethod4)</f>
        <v/>
      </c>
      <c r="CQ19" s="254" t="str">
        <f>IF(ISNUMBER(FIND(analysismethod4,'III_Plan comp 438.68 {Plan 1}'!AJ$15)),"",'III_Plan comp 438.68 {Plan 1}'!AJ$15&amp;analysismethod4)</f>
        <v/>
      </c>
      <c r="CR19" s="254" t="str">
        <f>IF(ISNUMBER(FIND(analysismethod4,'III_Plan comp 438.68 {Plan 1}'!AK$15)),"",'III_Plan comp 438.68 {Plan 1}'!AK$15&amp;analysismethod4)</f>
        <v/>
      </c>
      <c r="CS19" s="254" t="str">
        <f>IF(ISNUMBER(FIND(analysismethod4,'III_Plan comp 438.68 {Plan 1}'!AL$15)),"",'III_Plan comp 438.68 {Plan 1}'!AL$15&amp;analysismethod4)</f>
        <v/>
      </c>
      <c r="CT19" s="254" t="str">
        <f>IF(ISNUMBER(FIND(analysismethod4,'III_Plan comp 438.68 {Plan 1}'!AM$15)),"",'III_Plan comp 438.68 {Plan 1}'!AM$15&amp;analysismethod4)</f>
        <v/>
      </c>
      <c r="CU19" s="254" t="str">
        <f>IF(ISNUMBER(FIND(analysismethod4,'III_Plan comp 438.68 {Plan 1}'!AN$15)),"",'III_Plan comp 438.68 {Plan 1}'!AN$15&amp;analysismethod4)</f>
        <v/>
      </c>
      <c r="CV19" s="254" t="str">
        <f>IF(ISNUMBER(FIND(analysismethod4,'III_Plan comp 438.68 {Plan 1}'!AO$15)),"",'III_Plan comp 438.68 {Plan 1}'!AO$15&amp;analysismethod4)</f>
        <v/>
      </c>
      <c r="CW19" s="254" t="str">
        <f>IF(ISNUMBER(FIND(analysismethod4,'III_Plan comp 438.68 {Plan 1}'!AP$15)),"",'III_Plan comp 438.68 {Plan 1}'!AP$15&amp;analysismethod4)</f>
        <v/>
      </c>
      <c r="CX19" s="254" t="str">
        <f>IF(ISNUMBER(FIND(analysismethod4,'III_Plan comp 438.68 {Plan 1}'!AQ$15)),"",'III_Plan comp 438.68 {Plan 1}'!AQ$15&amp;analysismethod4)</f>
        <v/>
      </c>
      <c r="CY19" s="254" t="str">
        <f>IF(ISNUMBER(FIND(analysismethod4,'III_Plan comp 438.68 {Plan 1}'!AR$15)),"",'III_Plan comp 438.68 {Plan 1}'!AR$15&amp;analysismethod4)</f>
        <v/>
      </c>
      <c r="CZ19" s="254" t="str">
        <f>IF(ISNUMBER(FIND(analysismethod4,'III_Plan comp 438.68 {Plan 1}'!AS$15)),"",'III_Plan comp 438.68 {Plan 1}'!AS$15&amp;analysismethod4)</f>
        <v/>
      </c>
      <c r="DA19" s="254" t="str">
        <f>IF(ISNUMBER(FIND(analysismethod4,'III_Plan comp 438.68 {Plan 1}'!AT$15)),"",'III_Plan comp 438.68 {Plan 1}'!AT$15&amp;analysismethod4)</f>
        <v/>
      </c>
      <c r="DB19" s="254" t="str">
        <f>IF(ISNUMBER(FIND(analysismethod4,'III_Plan comp 438.68 {Plan 1}'!AU$15)),"",'III_Plan comp 438.68 {Plan 1}'!AU$15&amp;analysismethod4)</f>
        <v/>
      </c>
      <c r="DC19" s="254" t="str">
        <f>IF(ISNUMBER(FIND(analysismethod4,'III_Plan comp 438.68 {Plan 1}'!AV$15)),"",'III_Plan comp 438.68 {Plan 1}'!AV$15&amp;analysismethod4)</f>
        <v/>
      </c>
      <c r="DD19" s="254" t="str">
        <f>IF(ISNUMBER(FIND(analysismethod4,'III_Plan comp 438.68 {Plan 1}'!AW$15)),"",'III_Plan comp 438.68 {Plan 1}'!AW$15&amp;analysismethod4)</f>
        <v/>
      </c>
      <c r="DE19" s="254" t="str">
        <f>IF(ISNUMBER(FIND(analysismethod4,'III_Plan comp 438.68 {Plan 1}'!AX$15)),"",'III_Plan comp 438.68 {Plan 1}'!AX$15&amp;analysismethod4)</f>
        <v/>
      </c>
      <c r="DF19" s="254" t="str">
        <f>IF(ISNUMBER(FIND(analysismethod4,'III_Plan comp 438.68 {Plan 1}'!AY$15)),"",'III_Plan comp 438.68 {Plan 1}'!AY$15&amp;analysismethod4)</f>
        <v/>
      </c>
      <c r="DG19" s="254" t="str">
        <f>IF(ISNUMBER(FIND(analysismethod4,'III_Plan comp 438.68 {Plan 1}'!AZ$15)),"",'III_Plan comp 438.68 {Plan 1}'!AZ$15&amp;analysismethod4)</f>
        <v/>
      </c>
      <c r="DH19" s="254" t="str">
        <f>IF(ISNUMBER(FIND(analysismethod4,'III_Plan comp 438.68 {Plan 1}'!BA$15)),"",'III_Plan comp 438.68 {Plan 1}'!BA$15&amp;analysismethod4)</f>
        <v/>
      </c>
      <c r="DI19" s="254" t="str">
        <f>IF(ISNUMBER(FIND(analysismethod4,'III_Plan comp 438.68 {Plan 1}'!BB$15)),"",'III_Plan comp 438.68 {Plan 1}'!BB$15&amp;analysismethod4)</f>
        <v/>
      </c>
      <c r="DJ19" s="254" t="str">
        <f>IF(ISNUMBER(FIND(analysismethod4,'III_Plan comp 438.68 {Plan 1}'!BC$15)),"",'III_Plan comp 438.68 {Plan 1}'!BC$15&amp;analysismethod4)</f>
        <v/>
      </c>
      <c r="DK19" s="254" t="str">
        <f>IF(ISNUMBER(FIND(analysismethod4,'III_Plan comp 438.68 {Plan 1}'!BD$15)),"",'III_Plan comp 438.68 {Plan 1}'!BD$15&amp;analysismethod4)</f>
        <v/>
      </c>
      <c r="DL19" s="254" t="str">
        <f>IF(ISNUMBER(FIND(analysismethod4,'III_Plan comp 438.68 {Plan 1}'!BE$15)),"",'III_Plan comp 438.68 {Plan 1}'!BE$15&amp;analysismethod4)</f>
        <v/>
      </c>
      <c r="DM19" s="254" t="str">
        <f>IF(ISNUMBER(FIND(analysismethod4,'III_Plan comp 438.68 {Plan 1}'!BF$15)),"",'III_Plan comp 438.68 {Plan 1}'!BF$15&amp;analysismethod4)</f>
        <v/>
      </c>
      <c r="DN19" s="254" t="str">
        <f>IF(ISNUMBER(FIND(analysismethod4,'III_Plan comp 438.68 {Plan 1}'!BG$15)),"",'III_Plan comp 438.68 {Plan 1}'!BG$15&amp;analysismethod4)</f>
        <v/>
      </c>
      <c r="DO19" s="254" t="str">
        <f>IF(ISNUMBER(FIND(analysismethod4,'III_Plan comp 438.68 {Plan 1}'!BH$15)),"",'III_Plan comp 438.68 {Plan 1}'!BH$15&amp;analysismethod4)</f>
        <v/>
      </c>
      <c r="DP19" s="254" t="str">
        <f>IF(ISNUMBER(FIND(analysismethod4,'III_Plan comp 438.68 {Plan 1}'!BI$15)),"",'III_Plan comp 438.68 {Plan 1}'!BI$15&amp;analysismethod4)</f>
        <v/>
      </c>
      <c r="DQ19" s="254" t="str">
        <f>IF(ISNUMBER(FIND(analysismethod4,'III_Plan comp 438.68 {Plan 1}'!BJ$15)),"",'III_Plan comp 438.68 {Plan 1}'!BJ$15&amp;analysismethod4)</f>
        <v/>
      </c>
      <c r="DR19" s="254" t="str">
        <f>IF(ISNUMBER(FIND(analysismethod4,'III_Plan comp 438.68 {Plan 1}'!BK$15)),"",'III_Plan comp 438.68 {Plan 1}'!BK$15&amp;analysismethod4)</f>
        <v/>
      </c>
      <c r="DS19" s="254" t="str">
        <f>IF(ISNUMBER(FIND(analysismethod4,'III_Plan comp 438.68 {Plan 1}'!BL$15)),"",'III_Plan comp 438.68 {Plan 1}'!BL$15&amp;analysismethod4)</f>
        <v/>
      </c>
      <c r="DT19" s="254" t="str">
        <f>IF(ISNUMBER(FIND(analysismethod4,'III_Plan comp 438.68 {Plan 1}'!BM$15)),"",'III_Plan comp 438.68 {Plan 1}'!BM$15&amp;analysismethod4)</f>
        <v/>
      </c>
      <c r="DU19" s="254" t="str">
        <f>IF(ISNUMBER(FIND(analysismethod4,'III_Plan comp 438.68 {Plan 1}'!BN$15)),"",'III_Plan comp 438.68 {Plan 1}'!BN$15&amp;analysismethod4)</f>
        <v/>
      </c>
      <c r="DV19" s="254" t="str">
        <f>IF(ISNUMBER(FIND(analysismethod4,'III_Plan comp 438.68 {Plan 1}'!BO$15)),"",'III_Plan comp 438.68 {Plan 1}'!BO$15&amp;analysismethod4)</f>
        <v/>
      </c>
      <c r="DW19" s="254" t="str">
        <f>IF(ISNUMBER(FIND(analysismethod4,'III_Plan comp 438.68 {Plan 1}'!BP$15)),"",'III_Plan comp 438.68 {Plan 1}'!BP$15&amp;analysismethod4)</f>
        <v/>
      </c>
      <c r="DX19" s="254" t="str">
        <f>IF(ISNUMBER(FIND(analysismethod4,'III_Plan comp 438.68 {Plan 1}'!BQ$15)),"",'III_Plan comp 438.68 {Plan 1}'!BQ$15&amp;analysismethod4)</f>
        <v/>
      </c>
      <c r="DY19" s="254" t="str">
        <f>IF(ISNUMBER(FIND(analysismethod4,'III_Plan comp 438.68 {Plan 1}'!BR$15)),"",'III_Plan comp 438.68 {Plan 1}'!BR$15&amp;analysismethod4)</f>
        <v/>
      </c>
      <c r="DZ19" s="254" t="str">
        <f>IF(ISNUMBER(FIND(analysismethod4,'III_Plan comp 438.68 {Plan 1}'!BS$15)),"",'III_Plan comp 438.68 {Plan 1}'!BS$15&amp;analysismethod4)</f>
        <v/>
      </c>
      <c r="EA19" s="254" t="str">
        <f>IF(ISNUMBER(FIND(analysismethod4,'III_Plan comp 438.68 {Plan 1}'!BT$15)),"",'III_Plan comp 438.68 {Plan 1}'!BT$15&amp;analysismethod4)</f>
        <v/>
      </c>
      <c r="EB19" s="254" t="str">
        <f>IF(ISNUMBER(FIND(analysismethod4,'III_Plan comp 438.68 {Plan 1}'!BU$15)),"",'III_Plan comp 438.68 {Plan 1}'!BU$15&amp;analysismethod4)</f>
        <v/>
      </c>
      <c r="EC19" s="254" t="str">
        <f>IF(ISNUMBER(FIND(analysismethod4,'III_Plan comp 438.68 {Plan 1}'!BV$15)),"",'III_Plan comp 438.68 {Plan 1}'!BV$15&amp;analysismethod4)</f>
        <v/>
      </c>
      <c r="ED19" s="254" t="str">
        <f>IF(ISNUMBER(FIND(analysismethod4,'III_Plan comp 438.68 {Plan 1}'!BW$15)),"",'III_Plan comp 438.68 {Plan 1}'!BW$15&amp;analysismethod4)</f>
        <v/>
      </c>
      <c r="EE19" s="254" t="str">
        <f>IF(ISNUMBER(FIND(analysismethod4,'III_Plan comp 438.68 {Plan 1}'!BX$15)),"",'III_Plan comp 438.68 {Plan 1}'!BX$15&amp;analysismethod4)</f>
        <v/>
      </c>
      <c r="EF19" s="254" t="str">
        <f>IF(ISNUMBER(FIND(analysismethod4,'III_Plan comp 438.68 {Plan 1}'!BY$15)),"",'III_Plan comp 438.68 {Plan 1}'!BY$15&amp;analysismethod4)</f>
        <v/>
      </c>
      <c r="EG19" s="254" t="str">
        <f>IF(ISNUMBER(FIND(analysismethod4,'III_Plan comp 438.68 {Plan 1}'!BZ$15)),"",'III_Plan comp 438.68 {Plan 1}'!BZ$15&amp;analysismethod4)</f>
        <v/>
      </c>
      <c r="EH19" s="254" t="str">
        <f>IF(ISNUMBER(FIND(analysismethod4,'III_Plan comp 438.68 {Plan 1}'!CA$15)),"",'III_Plan comp 438.68 {Plan 1}'!CA$15&amp;analysismethod4)</f>
        <v/>
      </c>
      <c r="EI19" s="254" t="str">
        <f>IF(ISNUMBER(FIND(analysismethod4,'III_Plan comp 438.68 {Plan 1}'!CB$15)),"",'III_Plan comp 438.68 {Plan 1}'!CB$15&amp;analysismethod4)</f>
        <v/>
      </c>
      <c r="EJ19" s="254" t="str">
        <f>IF(ISNUMBER(FIND(analysismethod4,'III_Plan comp 438.68 {Plan 1}'!CC$15)),"",'III_Plan comp 438.68 {Plan 1}'!CC$15&amp;analysismethod4)</f>
        <v/>
      </c>
      <c r="EK19" s="254" t="str">
        <f>IF(ISNUMBER(FIND(analysismethod4,'III_Plan comp 438.68 {Plan 1}'!CD$15)),"",'III_Plan comp 438.68 {Plan 1}'!CD$15&amp;analysismethod4)</f>
        <v/>
      </c>
      <c r="EL19" s="254" t="str">
        <f>IF(ISNUMBER(FIND(analysismethod4,'III_Plan comp 438.68 {Plan 1}'!CE$15)),"",'III_Plan comp 438.68 {Plan 1}'!CE$15&amp;analysismethod4)</f>
        <v/>
      </c>
      <c r="EM19" s="254" t="str">
        <f>IF(ISNUMBER(FIND(analysismethod4,'III_Plan comp 438.68 {Plan 1}'!CF$15)),"",'III_Plan comp 438.68 {Plan 1}'!CF$15&amp;analysismethod4)</f>
        <v/>
      </c>
      <c r="EN19" s="254" t="str">
        <f>IF(ISNUMBER(FIND(analysismethod4,'III_Plan comp 438.68 {Plan 1}'!CG$15)),"",'III_Plan comp 438.68 {Plan 1}'!CG$15&amp;analysismethod4)</f>
        <v/>
      </c>
      <c r="EO19" s="254" t="str">
        <f>IF(ISNUMBER(FIND(analysismethod4,'III_Plan comp 438.68 {Plan 1}'!CH$15)),"",'III_Plan comp 438.68 {Plan 1}'!CH$15&amp;analysismethod4)</f>
        <v/>
      </c>
      <c r="EP19" s="254" t="str">
        <f>IF(ISNUMBER(FIND(analysismethod4,'III_Plan comp 438.68 {Plan 1}'!CI$15)),"",'III_Plan comp 438.68 {Plan 1}'!CI$15&amp;analysismethod4)</f>
        <v/>
      </c>
      <c r="EQ19" s="254" t="str">
        <f>IF(ISNUMBER(FIND(analysismethod4,'III_Plan comp 438.68 {Plan 1}'!CJ$15)),"",'III_Plan comp 438.68 {Plan 1}'!CJ$15&amp;analysismethod4)</f>
        <v/>
      </c>
      <c r="ER19" s="254" t="str">
        <f>IF(ISNUMBER(FIND(analysismethod4,'III_Plan comp 438.68 {Plan 1}'!CK$15)),"",'III_Plan comp 438.68 {Plan 1}'!CK$15&amp;analysismethod4)</f>
        <v/>
      </c>
      <c r="ES19" s="254" t="str">
        <f>IF(ISNUMBER(FIND(analysismethod4,'III_Plan comp 438.68 {Plan 1}'!CL$15)),"",'III_Plan comp 438.68 {Plan 1}'!CL$15&amp;analysismethod4)</f>
        <v/>
      </c>
      <c r="ET19" s="254" t="str">
        <f>IF(ISNUMBER(FIND(analysismethod4,'III_Plan comp 438.68 {Plan 1}'!CM$15)),"",'III_Plan comp 438.68 {Plan 1}'!CM$15&amp;analysismethod4)</f>
        <v/>
      </c>
      <c r="EU19" s="254" t="str">
        <f>IF(ISNUMBER(FIND(analysismethod4,'III_Plan comp 438.68 {Plan 1}'!CN$15)),"",'III_Plan comp 438.68 {Plan 1}'!CN$15&amp;analysismethod4)</f>
        <v/>
      </c>
      <c r="EV19" s="254" t="str">
        <f>IF(ISNUMBER(FIND(analysismethod4,'III_Plan comp 438.68 {Plan 1}'!CO$15)),"",'III_Plan comp 438.68 {Plan 1}'!CO$15&amp;analysismethod4)</f>
        <v/>
      </c>
      <c r="EW19" s="254" t="str">
        <f>IF(ISNUMBER(FIND(analysismethod4,'III_Plan comp 438.68 {Plan 1}'!CP$15)),"",'III_Plan comp 438.68 {Plan 1}'!CP$15&amp;analysismethod4)</f>
        <v/>
      </c>
      <c r="EX19" s="254" t="str">
        <f>IF(ISNUMBER(FIND(analysismethod4,'III_Plan comp 438.68 {Plan 1}'!CQ$15)),"",'III_Plan comp 438.68 {Plan 1}'!CQ$15&amp;analysismethod4)</f>
        <v/>
      </c>
      <c r="EY19" s="254" t="str">
        <f>IF(ISNUMBER(FIND(analysismethod4,'III_Plan comp 438.68 {Plan 1}'!CR$15)),"",'III_Plan comp 438.68 {Plan 1}'!CR$15&amp;analysismethod4)</f>
        <v/>
      </c>
      <c r="EZ19" s="254" t="str">
        <f>IF(ISNUMBER(FIND(analysismethod4,'III_Plan comp 438.68 {Plan 1}'!CS$15)),"",'III_Plan comp 438.68 {Plan 1}'!CS$15&amp;analysismethod4)</f>
        <v/>
      </c>
      <c r="FA19" s="254" t="str">
        <f>IF(ISNUMBER(FIND(analysismethod4,'III_Plan comp 438.68 {Plan 1}'!CT$15)),"",'III_Plan comp 438.68 {Plan 1}'!CT$15&amp;analysismethod4)</f>
        <v/>
      </c>
      <c r="FB19" s="254" t="str">
        <f>IF(ISNUMBER(FIND(analysismethod4,'III_Plan comp 438.68 {Plan 1}'!CU$15)),"",'III_Plan comp 438.68 {Plan 1}'!CU$15&amp;analysismethod4)</f>
        <v/>
      </c>
      <c r="FC19" s="254" t="str">
        <f>IF(ISNUMBER(FIND(analysismethod4,'III_Plan comp 438.68 {Plan 1}'!CV$15)),"",'III_Plan comp 438.68 {Plan 1}'!CV$15&amp;analysismethod4)</f>
        <v/>
      </c>
      <c r="FD19" s="254" t="str">
        <f>IF(ISNUMBER(FIND(analysismethod4,'III_Plan comp 438.68 {Plan 1}'!CW$15)),"",'III_Plan comp 438.68 {Plan 1}'!CW$15&amp;analysismethod4)</f>
        <v/>
      </c>
      <c r="FE19" s="254" t="str">
        <f>IF(ISNUMBER(FIND(analysismethod4,'III_Plan comp 438.68 {Plan 1}'!CX$15)),"",'III_Plan comp 438.68 {Plan 1}'!CX$15&amp;analysismethod4)</f>
        <v/>
      </c>
      <c r="FF19" s="254" t="str">
        <f>IF(ISNUMBER(FIND(analysismethod4,'III_Plan comp 438.68 {Plan 1}'!CY$15)),"",'III_Plan comp 438.68 {Plan 1}'!CY$15&amp;analysismethod4)</f>
        <v/>
      </c>
      <c r="FG19" s="254" t="str">
        <f>IF(ISNUMBER(FIND(analysismethod4,'III_Plan comp 438.68 {Plan 1}'!CZ$15)),"",'III_Plan comp 438.68 {Plan 1}'!CZ$15&amp;analysismethod4)</f>
        <v/>
      </c>
    </row>
    <row r="20" spans="2:163" x14ac:dyDescent="0.2">
      <c r="B20" s="11" t="s">
        <v>24</v>
      </c>
      <c r="C20" s="11"/>
      <c r="D20" s="11"/>
      <c r="E20" s="11"/>
      <c r="F20" s="11"/>
      <c r="G20" s="11"/>
      <c r="J20" s="94"/>
      <c r="K20" s="93"/>
      <c r="L20" s="93"/>
      <c r="M20" s="93"/>
      <c r="N20" s="93"/>
      <c r="O20" s="93"/>
      <c r="P20" s="93"/>
      <c r="Q20" s="93"/>
      <c r="R20" s="93"/>
      <c r="S20" s="93"/>
      <c r="T20" s="93"/>
      <c r="BK20" s="253" t="str">
        <f>IF('I_State and program information'!$E$66="Yes","EVV Data Analysis"&amp;"; "&amp;CHAR(10)&amp;CHAR(10),"")</f>
        <v/>
      </c>
      <c r="BL20" s="254" t="str">
        <f>IF(ISNUMBER(FIND(analysismethod5,'III_Plan comp 438.68 {Plan 1}'!E$15)),"",'III_Plan comp 438.68 {Plan 1}'!E$15&amp;analysismethod5)</f>
        <v/>
      </c>
      <c r="BM20" s="254" t="str">
        <f>IF(ISNUMBER(FIND(analysismethod5,'III_Plan comp 438.68 {Plan 1}'!F$15)),"",'III_Plan comp 438.68 {Plan 1}'!F$15&amp;analysismethod5)</f>
        <v/>
      </c>
      <c r="BN20" s="254" t="str">
        <f>IF(ISNUMBER(FIND(analysismethod5,'III_Plan comp 438.68 {Plan 1}'!G$15)),"",'III_Plan comp 438.68 {Plan 1}'!G$15&amp;analysismethod5)</f>
        <v/>
      </c>
      <c r="BO20" s="254" t="str">
        <f>IF(ISNUMBER(FIND(analysismethod5,'III_Plan comp 438.68 {Plan 1}'!H$15)),"",'III_Plan comp 438.68 {Plan 1}'!H$15&amp;analysismethod5)</f>
        <v/>
      </c>
      <c r="BP20" s="254" t="str">
        <f>IF(ISNUMBER(FIND(analysismethod5,'III_Plan comp 438.68 {Plan 1}'!I$15)),"",'III_Plan comp 438.68 {Plan 1}'!I$15&amp;analysismethod5)</f>
        <v/>
      </c>
      <c r="BQ20" s="254" t="str">
        <f>IF(ISNUMBER(FIND(analysismethod5,'III_Plan comp 438.68 {Plan 1}'!J$15)),"",'III_Plan comp 438.68 {Plan 1}'!J$15&amp;analysismethod5)</f>
        <v/>
      </c>
      <c r="BR20" s="254" t="str">
        <f>IF(ISNUMBER(FIND(analysismethod5,'III_Plan comp 438.68 {Plan 1}'!K$15)),"",'III_Plan comp 438.68 {Plan 1}'!K$15&amp;analysismethod5)</f>
        <v/>
      </c>
      <c r="BS20" s="254" t="str">
        <f>IF(ISNUMBER(FIND(analysismethod5,'III_Plan comp 438.68 {Plan 1}'!L$15)),"",'III_Plan comp 438.68 {Plan 1}'!L$15&amp;analysismethod5)</f>
        <v/>
      </c>
      <c r="BT20" s="254" t="str">
        <f>IF(ISNUMBER(FIND(analysismethod5,'III_Plan comp 438.68 {Plan 1}'!M$15)),"",'III_Plan comp 438.68 {Plan 1}'!M$15&amp;analysismethod5)</f>
        <v/>
      </c>
      <c r="BU20" s="254" t="str">
        <f>IF(ISNUMBER(FIND(analysismethod5,'III_Plan comp 438.68 {Plan 1}'!N$15)),"",'III_Plan comp 438.68 {Plan 1}'!N$15&amp;analysismethod5)</f>
        <v/>
      </c>
      <c r="BV20" s="254" t="str">
        <f>IF(ISNUMBER(FIND(analysismethod5,'III_Plan comp 438.68 {Plan 1}'!O$15)),"",'III_Plan comp 438.68 {Plan 1}'!O$15&amp;analysismethod5)</f>
        <v/>
      </c>
      <c r="BW20" s="254" t="str">
        <f>IF(ISNUMBER(FIND(analysismethod5,'III_Plan comp 438.68 {Plan 1}'!P$15)),"",'III_Plan comp 438.68 {Plan 1}'!P$15&amp;analysismethod5)</f>
        <v/>
      </c>
      <c r="BX20" s="254" t="str">
        <f>IF(ISNUMBER(FIND(analysismethod5,'III_Plan comp 438.68 {Plan 1}'!Q$15)),"",'III_Plan comp 438.68 {Plan 1}'!Q$15&amp;analysismethod5)</f>
        <v/>
      </c>
      <c r="BY20" s="254" t="str">
        <f>IF(ISNUMBER(FIND(analysismethod5,'III_Plan comp 438.68 {Plan 1}'!R$15)),"",'III_Plan comp 438.68 {Plan 1}'!R$15&amp;analysismethod5)</f>
        <v/>
      </c>
      <c r="BZ20" s="254" t="str">
        <f>IF(ISNUMBER(FIND(analysismethod5,'III_Plan comp 438.68 {Plan 1}'!S$15)),"",'III_Plan comp 438.68 {Plan 1}'!S$15&amp;analysismethod5)</f>
        <v/>
      </c>
      <c r="CA20" s="254" t="str">
        <f>IF(ISNUMBER(FIND(analysismethod5,'III_Plan comp 438.68 {Plan 1}'!T$15)),"",'III_Plan comp 438.68 {Plan 1}'!T$15&amp;analysismethod5)</f>
        <v/>
      </c>
      <c r="CB20" s="254" t="str">
        <f>IF(ISNUMBER(FIND(analysismethod5,'III_Plan comp 438.68 {Plan 1}'!U$15)),"",'III_Plan comp 438.68 {Plan 1}'!U$15&amp;analysismethod5)</f>
        <v/>
      </c>
      <c r="CC20" s="254" t="str">
        <f>IF(ISNUMBER(FIND(analysismethod5,'III_Plan comp 438.68 {Plan 1}'!V$15)),"",'III_Plan comp 438.68 {Plan 1}'!V$15&amp;analysismethod5)</f>
        <v/>
      </c>
      <c r="CD20" s="254" t="str">
        <f>IF(ISNUMBER(FIND(analysismethod5,'III_Plan comp 438.68 {Plan 1}'!W$15)),"",'III_Plan comp 438.68 {Plan 1}'!W$15&amp;analysismethod5)</f>
        <v/>
      </c>
      <c r="CE20" s="254" t="str">
        <f>IF(ISNUMBER(FIND(analysismethod5,'III_Plan comp 438.68 {Plan 1}'!X$15)),"",'III_Plan comp 438.68 {Plan 1}'!X$15&amp;analysismethod5)</f>
        <v/>
      </c>
      <c r="CF20" s="254" t="str">
        <f>IF(ISNUMBER(FIND(analysismethod5,'III_Plan comp 438.68 {Plan 1}'!Y$15)),"",'III_Plan comp 438.68 {Plan 1}'!Y$15&amp;analysismethod5)</f>
        <v/>
      </c>
      <c r="CG20" s="254" t="str">
        <f>IF(ISNUMBER(FIND(analysismethod5,'III_Plan comp 438.68 {Plan 1}'!Z$15)),"",'III_Plan comp 438.68 {Plan 1}'!Z$15&amp;analysismethod5)</f>
        <v/>
      </c>
      <c r="CH20" s="254" t="str">
        <f>IF(ISNUMBER(FIND(analysismethod5,'III_Plan comp 438.68 {Plan 1}'!AA$15)),"",'III_Plan comp 438.68 {Plan 1}'!AA$15&amp;analysismethod5)</f>
        <v/>
      </c>
      <c r="CI20" s="254" t="str">
        <f>IF(ISNUMBER(FIND(analysismethod5,'III_Plan comp 438.68 {Plan 1}'!AB$15)),"",'III_Plan comp 438.68 {Plan 1}'!AB$15&amp;analysismethod5)</f>
        <v/>
      </c>
      <c r="CJ20" s="254" t="str">
        <f>IF(ISNUMBER(FIND(analysismethod5,'III_Plan comp 438.68 {Plan 1}'!AC$15)),"",'III_Plan comp 438.68 {Plan 1}'!AC$15&amp;analysismethod5)</f>
        <v/>
      </c>
      <c r="CK20" s="254" t="str">
        <f>IF(ISNUMBER(FIND(analysismethod5,'III_Plan comp 438.68 {Plan 1}'!AD$15)),"",'III_Plan comp 438.68 {Plan 1}'!AD$15&amp;analysismethod5)</f>
        <v/>
      </c>
      <c r="CL20" s="254" t="str">
        <f>IF(ISNUMBER(FIND(analysismethod5,'III_Plan comp 438.68 {Plan 1}'!AE$15)),"",'III_Plan comp 438.68 {Plan 1}'!AE$15&amp;analysismethod5)</f>
        <v/>
      </c>
      <c r="CM20" s="254" t="str">
        <f>IF(ISNUMBER(FIND(analysismethod5,'III_Plan comp 438.68 {Plan 1}'!AF$15)),"",'III_Plan comp 438.68 {Plan 1}'!AF$15&amp;analysismethod5)</f>
        <v/>
      </c>
      <c r="CN20" s="254" t="str">
        <f>IF(ISNUMBER(FIND(analysismethod5,'III_Plan comp 438.68 {Plan 1}'!AG$15)),"",'III_Plan comp 438.68 {Plan 1}'!AG$15&amp;analysismethod5)</f>
        <v/>
      </c>
      <c r="CO20" s="254" t="str">
        <f>IF(ISNUMBER(FIND(analysismethod5,'III_Plan comp 438.68 {Plan 1}'!AH$15)),"",'III_Plan comp 438.68 {Plan 1}'!AH$15&amp;analysismethod5)</f>
        <v/>
      </c>
      <c r="CP20" s="254" t="str">
        <f>IF(ISNUMBER(FIND(analysismethod5,'III_Plan comp 438.68 {Plan 1}'!AI$15)),"",'III_Plan comp 438.68 {Plan 1}'!AI$15&amp;analysismethod5)</f>
        <v/>
      </c>
      <c r="CQ20" s="254" t="str">
        <f>IF(ISNUMBER(FIND(analysismethod5,'III_Plan comp 438.68 {Plan 1}'!AJ$15)),"",'III_Plan comp 438.68 {Plan 1}'!AJ$15&amp;analysismethod5)</f>
        <v/>
      </c>
      <c r="CR20" s="254" t="str">
        <f>IF(ISNUMBER(FIND(analysismethod5,'III_Plan comp 438.68 {Plan 1}'!AK$15)),"",'III_Plan comp 438.68 {Plan 1}'!AK$15&amp;analysismethod5)</f>
        <v/>
      </c>
      <c r="CS20" s="254" t="str">
        <f>IF(ISNUMBER(FIND(analysismethod5,'III_Plan comp 438.68 {Plan 1}'!AL$15)),"",'III_Plan comp 438.68 {Plan 1}'!AL$15&amp;analysismethod5)</f>
        <v/>
      </c>
      <c r="CT20" s="254" t="str">
        <f>IF(ISNUMBER(FIND(analysismethod5,'III_Plan comp 438.68 {Plan 1}'!AM$15)),"",'III_Plan comp 438.68 {Plan 1}'!AM$15&amp;analysismethod5)</f>
        <v/>
      </c>
      <c r="CU20" s="254" t="str">
        <f>IF(ISNUMBER(FIND(analysismethod5,'III_Plan comp 438.68 {Plan 1}'!AN$15)),"",'III_Plan comp 438.68 {Plan 1}'!AN$15&amp;analysismethod5)</f>
        <v/>
      </c>
      <c r="CV20" s="254" t="str">
        <f>IF(ISNUMBER(FIND(analysismethod5,'III_Plan comp 438.68 {Plan 1}'!AO$15)),"",'III_Plan comp 438.68 {Plan 1}'!AO$15&amp;analysismethod5)</f>
        <v/>
      </c>
      <c r="CW20" s="254" t="str">
        <f>IF(ISNUMBER(FIND(analysismethod5,'III_Plan comp 438.68 {Plan 1}'!AP$15)),"",'III_Plan comp 438.68 {Plan 1}'!AP$15&amp;analysismethod5)</f>
        <v/>
      </c>
      <c r="CX20" s="254" t="str">
        <f>IF(ISNUMBER(FIND(analysismethod5,'III_Plan comp 438.68 {Plan 1}'!AQ$15)),"",'III_Plan comp 438.68 {Plan 1}'!AQ$15&amp;analysismethod5)</f>
        <v/>
      </c>
      <c r="CY20" s="254" t="str">
        <f>IF(ISNUMBER(FIND(analysismethod5,'III_Plan comp 438.68 {Plan 1}'!AR$15)),"",'III_Plan comp 438.68 {Plan 1}'!AR$15&amp;analysismethod5)</f>
        <v/>
      </c>
      <c r="CZ20" s="254" t="str">
        <f>IF(ISNUMBER(FIND(analysismethod5,'III_Plan comp 438.68 {Plan 1}'!AS$15)),"",'III_Plan comp 438.68 {Plan 1}'!AS$15&amp;analysismethod5)</f>
        <v/>
      </c>
      <c r="DA20" s="254" t="str">
        <f>IF(ISNUMBER(FIND(analysismethod5,'III_Plan comp 438.68 {Plan 1}'!AT$15)),"",'III_Plan comp 438.68 {Plan 1}'!AT$15&amp;analysismethod5)</f>
        <v/>
      </c>
      <c r="DB20" s="254" t="str">
        <f>IF(ISNUMBER(FIND(analysismethod5,'III_Plan comp 438.68 {Plan 1}'!AU$15)),"",'III_Plan comp 438.68 {Plan 1}'!AU$15&amp;analysismethod5)</f>
        <v/>
      </c>
      <c r="DC20" s="254" t="str">
        <f>IF(ISNUMBER(FIND(analysismethod5,'III_Plan comp 438.68 {Plan 1}'!AV$15)),"",'III_Plan comp 438.68 {Plan 1}'!AV$15&amp;analysismethod5)</f>
        <v/>
      </c>
      <c r="DD20" s="254" t="str">
        <f>IF(ISNUMBER(FIND(analysismethod5,'III_Plan comp 438.68 {Plan 1}'!AW$15)),"",'III_Plan comp 438.68 {Plan 1}'!AW$15&amp;analysismethod5)</f>
        <v/>
      </c>
      <c r="DE20" s="254" t="str">
        <f>IF(ISNUMBER(FIND(analysismethod5,'III_Plan comp 438.68 {Plan 1}'!AX$15)),"",'III_Plan comp 438.68 {Plan 1}'!AX$15&amp;analysismethod5)</f>
        <v/>
      </c>
      <c r="DF20" s="254" t="str">
        <f>IF(ISNUMBER(FIND(analysismethod5,'III_Plan comp 438.68 {Plan 1}'!AY$15)),"",'III_Plan comp 438.68 {Plan 1}'!AY$15&amp;analysismethod5)</f>
        <v/>
      </c>
      <c r="DG20" s="254" t="str">
        <f>IF(ISNUMBER(FIND(analysismethod5,'III_Plan comp 438.68 {Plan 1}'!AZ$15)),"",'III_Plan comp 438.68 {Plan 1}'!AZ$15&amp;analysismethod5)</f>
        <v/>
      </c>
      <c r="DH20" s="254" t="str">
        <f>IF(ISNUMBER(FIND(analysismethod5,'III_Plan comp 438.68 {Plan 1}'!BA$15)),"",'III_Plan comp 438.68 {Plan 1}'!BA$15&amp;analysismethod5)</f>
        <v/>
      </c>
      <c r="DI20" s="254" t="str">
        <f>IF(ISNUMBER(FIND(analysismethod5,'III_Plan comp 438.68 {Plan 1}'!BB$15)),"",'III_Plan comp 438.68 {Plan 1}'!BB$15&amp;analysismethod5)</f>
        <v/>
      </c>
      <c r="DJ20" s="254" t="str">
        <f>IF(ISNUMBER(FIND(analysismethod5,'III_Plan comp 438.68 {Plan 1}'!BC$15)),"",'III_Plan comp 438.68 {Plan 1}'!BC$15&amp;analysismethod5)</f>
        <v/>
      </c>
      <c r="DK20" s="254" t="str">
        <f>IF(ISNUMBER(FIND(analysismethod5,'III_Plan comp 438.68 {Plan 1}'!BD$15)),"",'III_Plan comp 438.68 {Plan 1}'!BD$15&amp;analysismethod5)</f>
        <v/>
      </c>
      <c r="DL20" s="254" t="str">
        <f>IF(ISNUMBER(FIND(analysismethod5,'III_Plan comp 438.68 {Plan 1}'!BE$15)),"",'III_Plan comp 438.68 {Plan 1}'!BE$15&amp;analysismethod5)</f>
        <v/>
      </c>
      <c r="DM20" s="254" t="str">
        <f>IF(ISNUMBER(FIND(analysismethod5,'III_Plan comp 438.68 {Plan 1}'!BF$15)),"",'III_Plan comp 438.68 {Plan 1}'!BF$15&amp;analysismethod5)</f>
        <v/>
      </c>
      <c r="DN20" s="254" t="str">
        <f>IF(ISNUMBER(FIND(analysismethod5,'III_Plan comp 438.68 {Plan 1}'!BG$15)),"",'III_Plan comp 438.68 {Plan 1}'!BG$15&amp;analysismethod5)</f>
        <v/>
      </c>
      <c r="DO20" s="254" t="str">
        <f>IF(ISNUMBER(FIND(analysismethod5,'III_Plan comp 438.68 {Plan 1}'!BH$15)),"",'III_Plan comp 438.68 {Plan 1}'!BH$15&amp;analysismethod5)</f>
        <v/>
      </c>
      <c r="DP20" s="254" t="str">
        <f>IF(ISNUMBER(FIND(analysismethod5,'III_Plan comp 438.68 {Plan 1}'!BI$15)),"",'III_Plan comp 438.68 {Plan 1}'!BI$15&amp;analysismethod5)</f>
        <v/>
      </c>
      <c r="DQ20" s="254" t="str">
        <f>IF(ISNUMBER(FIND(analysismethod5,'III_Plan comp 438.68 {Plan 1}'!BJ$15)),"",'III_Plan comp 438.68 {Plan 1}'!BJ$15&amp;analysismethod5)</f>
        <v/>
      </c>
      <c r="DR20" s="254" t="str">
        <f>IF(ISNUMBER(FIND(analysismethod5,'III_Plan comp 438.68 {Plan 1}'!BK$15)),"",'III_Plan comp 438.68 {Plan 1}'!BK$15&amp;analysismethod5)</f>
        <v/>
      </c>
      <c r="DS20" s="254" t="str">
        <f>IF(ISNUMBER(FIND(analysismethod5,'III_Plan comp 438.68 {Plan 1}'!BL$15)),"",'III_Plan comp 438.68 {Plan 1}'!BL$15&amp;analysismethod5)</f>
        <v/>
      </c>
      <c r="DT20" s="254" t="str">
        <f>IF(ISNUMBER(FIND(analysismethod5,'III_Plan comp 438.68 {Plan 1}'!BM$15)),"",'III_Plan comp 438.68 {Plan 1}'!BM$15&amp;analysismethod5)</f>
        <v/>
      </c>
      <c r="DU20" s="254" t="str">
        <f>IF(ISNUMBER(FIND(analysismethod5,'III_Plan comp 438.68 {Plan 1}'!BN$15)),"",'III_Plan comp 438.68 {Plan 1}'!BN$15&amp;analysismethod5)</f>
        <v/>
      </c>
      <c r="DV20" s="254" t="str">
        <f>IF(ISNUMBER(FIND(analysismethod5,'III_Plan comp 438.68 {Plan 1}'!BO$15)),"",'III_Plan comp 438.68 {Plan 1}'!BO$15&amp;analysismethod5)</f>
        <v/>
      </c>
      <c r="DW20" s="254" t="str">
        <f>IF(ISNUMBER(FIND(analysismethod5,'III_Plan comp 438.68 {Plan 1}'!BP$15)),"",'III_Plan comp 438.68 {Plan 1}'!BP$15&amp;analysismethod5)</f>
        <v/>
      </c>
      <c r="DX20" s="254" t="str">
        <f>IF(ISNUMBER(FIND(analysismethod5,'III_Plan comp 438.68 {Plan 1}'!BQ$15)),"",'III_Plan comp 438.68 {Plan 1}'!BQ$15&amp;analysismethod5)</f>
        <v/>
      </c>
      <c r="DY20" s="254" t="str">
        <f>IF(ISNUMBER(FIND(analysismethod5,'III_Plan comp 438.68 {Plan 1}'!BR$15)),"",'III_Plan comp 438.68 {Plan 1}'!BR$15&amp;analysismethod5)</f>
        <v/>
      </c>
      <c r="DZ20" s="254" t="str">
        <f>IF(ISNUMBER(FIND(analysismethod5,'III_Plan comp 438.68 {Plan 1}'!BS$15)),"",'III_Plan comp 438.68 {Plan 1}'!BS$15&amp;analysismethod5)</f>
        <v/>
      </c>
      <c r="EA20" s="254" t="str">
        <f>IF(ISNUMBER(FIND(analysismethod5,'III_Plan comp 438.68 {Plan 1}'!BT$15)),"",'III_Plan comp 438.68 {Plan 1}'!BT$15&amp;analysismethod5)</f>
        <v/>
      </c>
      <c r="EB20" s="254" t="str">
        <f>IF(ISNUMBER(FIND(analysismethod5,'III_Plan comp 438.68 {Plan 1}'!BU$15)),"",'III_Plan comp 438.68 {Plan 1}'!BU$15&amp;analysismethod5)</f>
        <v/>
      </c>
      <c r="EC20" s="254" t="str">
        <f>IF(ISNUMBER(FIND(analysismethod5,'III_Plan comp 438.68 {Plan 1}'!BV$15)),"",'III_Plan comp 438.68 {Plan 1}'!BV$15&amp;analysismethod5)</f>
        <v/>
      </c>
      <c r="ED20" s="254" t="str">
        <f>IF(ISNUMBER(FIND(analysismethod5,'III_Plan comp 438.68 {Plan 1}'!BW$15)),"",'III_Plan comp 438.68 {Plan 1}'!BW$15&amp;analysismethod5)</f>
        <v/>
      </c>
      <c r="EE20" s="254" t="str">
        <f>IF(ISNUMBER(FIND(analysismethod5,'III_Plan comp 438.68 {Plan 1}'!BX$15)),"",'III_Plan comp 438.68 {Plan 1}'!BX$15&amp;analysismethod5)</f>
        <v/>
      </c>
      <c r="EF20" s="254" t="str">
        <f>IF(ISNUMBER(FIND(analysismethod5,'III_Plan comp 438.68 {Plan 1}'!BY$15)),"",'III_Plan comp 438.68 {Plan 1}'!BY$15&amp;analysismethod5)</f>
        <v/>
      </c>
      <c r="EG20" s="254" t="str">
        <f>IF(ISNUMBER(FIND(analysismethod5,'III_Plan comp 438.68 {Plan 1}'!BZ$15)),"",'III_Plan comp 438.68 {Plan 1}'!BZ$15&amp;analysismethod5)</f>
        <v/>
      </c>
      <c r="EH20" s="254" t="str">
        <f>IF(ISNUMBER(FIND(analysismethod5,'III_Plan comp 438.68 {Plan 1}'!CA$15)),"",'III_Plan comp 438.68 {Plan 1}'!CA$15&amp;analysismethod5)</f>
        <v/>
      </c>
      <c r="EI20" s="254" t="str">
        <f>IF(ISNUMBER(FIND(analysismethod5,'III_Plan comp 438.68 {Plan 1}'!CB$15)),"",'III_Plan comp 438.68 {Plan 1}'!CB$15&amp;analysismethod5)</f>
        <v/>
      </c>
      <c r="EJ20" s="254" t="str">
        <f>IF(ISNUMBER(FIND(analysismethod5,'III_Plan comp 438.68 {Plan 1}'!CC$15)),"",'III_Plan comp 438.68 {Plan 1}'!CC$15&amp;analysismethod5)</f>
        <v/>
      </c>
      <c r="EK20" s="254" t="str">
        <f>IF(ISNUMBER(FIND(analysismethod5,'III_Plan comp 438.68 {Plan 1}'!CD$15)),"",'III_Plan comp 438.68 {Plan 1}'!CD$15&amp;analysismethod5)</f>
        <v/>
      </c>
      <c r="EL20" s="254" t="str">
        <f>IF(ISNUMBER(FIND(analysismethod5,'III_Plan comp 438.68 {Plan 1}'!CE$15)),"",'III_Plan comp 438.68 {Plan 1}'!CE$15&amp;analysismethod5)</f>
        <v/>
      </c>
      <c r="EM20" s="254" t="str">
        <f>IF(ISNUMBER(FIND(analysismethod5,'III_Plan comp 438.68 {Plan 1}'!CF$15)),"",'III_Plan comp 438.68 {Plan 1}'!CF$15&amp;analysismethod5)</f>
        <v/>
      </c>
      <c r="EN20" s="254" t="str">
        <f>IF(ISNUMBER(FIND(analysismethod5,'III_Plan comp 438.68 {Plan 1}'!CG$15)),"",'III_Plan comp 438.68 {Plan 1}'!CG$15&amp;analysismethod5)</f>
        <v/>
      </c>
      <c r="EO20" s="254" t="str">
        <f>IF(ISNUMBER(FIND(analysismethod5,'III_Plan comp 438.68 {Plan 1}'!CH$15)),"",'III_Plan comp 438.68 {Plan 1}'!CH$15&amp;analysismethod5)</f>
        <v/>
      </c>
      <c r="EP20" s="254" t="str">
        <f>IF(ISNUMBER(FIND(analysismethod5,'III_Plan comp 438.68 {Plan 1}'!CI$15)),"",'III_Plan comp 438.68 {Plan 1}'!CI$15&amp;analysismethod5)</f>
        <v/>
      </c>
      <c r="EQ20" s="254" t="str">
        <f>IF(ISNUMBER(FIND(analysismethod5,'III_Plan comp 438.68 {Plan 1}'!CJ$15)),"",'III_Plan comp 438.68 {Plan 1}'!CJ$15&amp;analysismethod5)</f>
        <v/>
      </c>
      <c r="ER20" s="254" t="str">
        <f>IF(ISNUMBER(FIND(analysismethod5,'III_Plan comp 438.68 {Plan 1}'!CK$15)),"",'III_Plan comp 438.68 {Plan 1}'!CK$15&amp;analysismethod5)</f>
        <v/>
      </c>
      <c r="ES20" s="254" t="str">
        <f>IF(ISNUMBER(FIND(analysismethod5,'III_Plan comp 438.68 {Plan 1}'!CL$15)),"",'III_Plan comp 438.68 {Plan 1}'!CL$15&amp;analysismethod5)</f>
        <v/>
      </c>
      <c r="ET20" s="254" t="str">
        <f>IF(ISNUMBER(FIND(analysismethod5,'III_Plan comp 438.68 {Plan 1}'!CM$15)),"",'III_Plan comp 438.68 {Plan 1}'!CM$15&amp;analysismethod5)</f>
        <v/>
      </c>
      <c r="EU20" s="254" t="str">
        <f>IF(ISNUMBER(FIND(analysismethod5,'III_Plan comp 438.68 {Plan 1}'!CN$15)),"",'III_Plan comp 438.68 {Plan 1}'!CN$15&amp;analysismethod5)</f>
        <v/>
      </c>
      <c r="EV20" s="254" t="str">
        <f>IF(ISNUMBER(FIND(analysismethod5,'III_Plan comp 438.68 {Plan 1}'!CO$15)),"",'III_Plan comp 438.68 {Plan 1}'!CO$15&amp;analysismethod5)</f>
        <v/>
      </c>
      <c r="EW20" s="254" t="str">
        <f>IF(ISNUMBER(FIND(analysismethod5,'III_Plan comp 438.68 {Plan 1}'!CP$15)),"",'III_Plan comp 438.68 {Plan 1}'!CP$15&amp;analysismethod5)</f>
        <v/>
      </c>
      <c r="EX20" s="254" t="str">
        <f>IF(ISNUMBER(FIND(analysismethod5,'III_Plan comp 438.68 {Plan 1}'!CQ$15)),"",'III_Plan comp 438.68 {Plan 1}'!CQ$15&amp;analysismethod5)</f>
        <v/>
      </c>
      <c r="EY20" s="254" t="str">
        <f>IF(ISNUMBER(FIND(analysismethod5,'III_Plan comp 438.68 {Plan 1}'!CR$15)),"",'III_Plan comp 438.68 {Plan 1}'!CR$15&amp;analysismethod5)</f>
        <v/>
      </c>
      <c r="EZ20" s="254" t="str">
        <f>IF(ISNUMBER(FIND(analysismethod5,'III_Plan comp 438.68 {Plan 1}'!CS$15)),"",'III_Plan comp 438.68 {Plan 1}'!CS$15&amp;analysismethod5)</f>
        <v/>
      </c>
      <c r="FA20" s="254" t="str">
        <f>IF(ISNUMBER(FIND(analysismethod5,'III_Plan comp 438.68 {Plan 1}'!CT$15)),"",'III_Plan comp 438.68 {Plan 1}'!CT$15&amp;analysismethod5)</f>
        <v/>
      </c>
      <c r="FB20" s="254" t="str">
        <f>IF(ISNUMBER(FIND(analysismethod5,'III_Plan comp 438.68 {Plan 1}'!CU$15)),"",'III_Plan comp 438.68 {Plan 1}'!CU$15&amp;analysismethod5)</f>
        <v/>
      </c>
      <c r="FC20" s="254" t="str">
        <f>IF(ISNUMBER(FIND(analysismethod5,'III_Plan comp 438.68 {Plan 1}'!CV$15)),"",'III_Plan comp 438.68 {Plan 1}'!CV$15&amp;analysismethod5)</f>
        <v/>
      </c>
      <c r="FD20" s="254" t="str">
        <f>IF(ISNUMBER(FIND(analysismethod5,'III_Plan comp 438.68 {Plan 1}'!CW$15)),"",'III_Plan comp 438.68 {Plan 1}'!CW$15&amp;analysismethod5)</f>
        <v/>
      </c>
      <c r="FE20" s="254" t="str">
        <f>IF(ISNUMBER(FIND(analysismethod5,'III_Plan comp 438.68 {Plan 1}'!CX$15)),"",'III_Plan comp 438.68 {Plan 1}'!CX$15&amp;analysismethod5)</f>
        <v/>
      </c>
      <c r="FF20" s="254" t="str">
        <f>IF(ISNUMBER(FIND(analysismethod5,'III_Plan comp 438.68 {Plan 1}'!CY$15)),"",'III_Plan comp 438.68 {Plan 1}'!CY$15&amp;analysismethod5)</f>
        <v/>
      </c>
      <c r="FG20" s="254" t="str">
        <f>IF(ISNUMBER(FIND(analysismethod5,'III_Plan comp 438.68 {Plan 1}'!CZ$15)),"",'III_Plan comp 438.68 {Plan 1}'!CZ$15&amp;analysismethod5)</f>
        <v/>
      </c>
    </row>
    <row r="21" spans="2:163" x14ac:dyDescent="0.2">
      <c r="B21" s="11" t="s">
        <v>25</v>
      </c>
      <c r="C21" s="11"/>
      <c r="D21" s="11"/>
      <c r="E21" s="11"/>
      <c r="F21" s="11"/>
      <c r="G21" s="11"/>
      <c r="J21" s="94"/>
      <c r="K21" s="93"/>
      <c r="L21" s="93"/>
      <c r="M21" s="93"/>
      <c r="N21" s="93"/>
      <c r="O21" s="93"/>
      <c r="P21" s="93"/>
      <c r="Q21" s="93"/>
      <c r="R21" s="93"/>
      <c r="S21" s="93"/>
      <c r="T21" s="93"/>
      <c r="BK21" s="253" t="str">
        <f>IF('I_State and program information'!$E$70="Yes","Review of Grievances Related to Access"&amp;"; "&amp;CHAR(10)&amp;CHAR(10),"")</f>
        <v xml:space="preserve">Review of Grievances Related to Access; 
</v>
      </c>
      <c r="BL21" s="254" t="str">
        <f>IF(ISNUMBER(FIND(analysismethod6,'III_Plan comp 438.68 {Plan 1}'!E$15)),"",'III_Plan comp 438.68 {Plan 1}'!E$15&amp;analysismethod6)</f>
        <v xml:space="preserve">Review of Grievances Related to Access; 
</v>
      </c>
      <c r="BM21" s="254" t="str">
        <f>IF(ISNUMBER(FIND(analysismethod6,'III_Plan comp 438.68 {Plan 1}'!F$15)),"",'III_Plan comp 438.68 {Plan 1}'!F$15&amp;analysismethod6)</f>
        <v xml:space="preserve">Review of Grievances Related to Access; 
</v>
      </c>
      <c r="BN21" s="254" t="str">
        <f>IF(ISNUMBER(FIND(analysismethod6,'III_Plan comp 438.68 {Plan 1}'!G$15)),"",'III_Plan comp 438.68 {Plan 1}'!G$15&amp;analysismethod6)</f>
        <v xml:space="preserve">Review of Grievances Related to Access; 
</v>
      </c>
      <c r="BO21" s="254" t="str">
        <f>IF(ISNUMBER(FIND(analysismethod6,'III_Plan comp 438.68 {Plan 1}'!H$15)),"",'III_Plan comp 438.68 {Plan 1}'!H$15&amp;analysismethod6)</f>
        <v xml:space="preserve">Review of Grievances Related to Access; 
</v>
      </c>
      <c r="BP21" s="254" t="str">
        <f>IF(ISNUMBER(FIND(analysismethod6,'III_Plan comp 438.68 {Plan 1}'!I$15)),"",'III_Plan comp 438.68 {Plan 1}'!I$15&amp;analysismethod6)</f>
        <v xml:space="preserve">Review of Grievances Related to Access; 
</v>
      </c>
      <c r="BQ21" s="254" t="str">
        <f>IF(ISNUMBER(FIND(analysismethod6,'III_Plan comp 438.68 {Plan 1}'!J$15)),"",'III_Plan comp 438.68 {Plan 1}'!J$15&amp;analysismethod6)</f>
        <v xml:space="preserve">Review of Grievances Related to Access; 
</v>
      </c>
      <c r="BR21" s="254" t="str">
        <f>IF(ISNUMBER(FIND(analysismethod6,'III_Plan comp 438.68 {Plan 1}'!K$15)),"",'III_Plan comp 438.68 {Plan 1}'!K$15&amp;analysismethod6)</f>
        <v xml:space="preserve">Review of Grievances Related to Access; 
</v>
      </c>
      <c r="BS21" s="254" t="str">
        <f>IF(ISNUMBER(FIND(analysismethod6,'III_Plan comp 438.68 {Plan 1}'!L$15)),"",'III_Plan comp 438.68 {Plan 1}'!L$15&amp;analysismethod6)</f>
        <v xml:space="preserve">Review of Grievances Related to Access; 
</v>
      </c>
      <c r="BT21" s="254" t="str">
        <f>IF(ISNUMBER(FIND(analysismethod6,'III_Plan comp 438.68 {Plan 1}'!M$15)),"",'III_Plan comp 438.68 {Plan 1}'!M$15&amp;analysismethod6)</f>
        <v xml:space="preserve">Review of Grievances Related to Access; 
</v>
      </c>
      <c r="BU21" s="254" t="str">
        <f>IF(ISNUMBER(FIND(analysismethod6,'III_Plan comp 438.68 {Plan 1}'!N$15)),"",'III_Plan comp 438.68 {Plan 1}'!N$15&amp;analysismethod6)</f>
        <v xml:space="preserve">Review of Grievances Related to Access; 
</v>
      </c>
      <c r="BV21" s="254" t="str">
        <f>IF(ISNUMBER(FIND(analysismethod6,'III_Plan comp 438.68 {Plan 1}'!O$15)),"",'III_Plan comp 438.68 {Plan 1}'!O$15&amp;analysismethod6)</f>
        <v xml:space="preserve">Review of Grievances Related to Access; 
</v>
      </c>
      <c r="BW21" s="254" t="str">
        <f>IF(ISNUMBER(FIND(analysismethod6,'III_Plan comp 438.68 {Plan 1}'!P$15)),"",'III_Plan comp 438.68 {Plan 1}'!P$15&amp;analysismethod6)</f>
        <v xml:space="preserve">Review of Grievances Related to Access; 
</v>
      </c>
      <c r="BX21" s="254" t="str">
        <f>IF(ISNUMBER(FIND(analysismethod6,'III_Plan comp 438.68 {Plan 1}'!Q$15)),"",'III_Plan comp 438.68 {Plan 1}'!Q$15&amp;analysismethod6)</f>
        <v xml:space="preserve">Review of Grievances Related to Access; 
</v>
      </c>
      <c r="BY21" s="254" t="str">
        <f>IF(ISNUMBER(FIND(analysismethod6,'III_Plan comp 438.68 {Plan 1}'!R$15)),"",'III_Plan comp 438.68 {Plan 1}'!R$15&amp;analysismethod6)</f>
        <v xml:space="preserve">Review of Grievances Related to Access; 
</v>
      </c>
      <c r="BZ21" s="254" t="str">
        <f>IF(ISNUMBER(FIND(analysismethod6,'III_Plan comp 438.68 {Plan 1}'!S$15)),"",'III_Plan comp 438.68 {Plan 1}'!S$15&amp;analysismethod6)</f>
        <v xml:space="preserve">Review of Grievances Related to Access; 
</v>
      </c>
      <c r="CA21" s="254" t="str">
        <f>IF(ISNUMBER(FIND(analysismethod6,'III_Plan comp 438.68 {Plan 1}'!T$15)),"",'III_Plan comp 438.68 {Plan 1}'!T$15&amp;analysismethod6)</f>
        <v xml:space="preserve">Review of Grievances Related to Access; 
</v>
      </c>
      <c r="CB21" s="254" t="str">
        <f>IF(ISNUMBER(FIND(analysismethod6,'III_Plan comp 438.68 {Plan 1}'!U$15)),"",'III_Plan comp 438.68 {Plan 1}'!U$15&amp;analysismethod6)</f>
        <v xml:space="preserve">Review of Grievances Related to Access; 
</v>
      </c>
      <c r="CC21" s="254" t="str">
        <f>IF(ISNUMBER(FIND(analysismethod6,'III_Plan comp 438.68 {Plan 1}'!V$15)),"",'III_Plan comp 438.68 {Plan 1}'!V$15&amp;analysismethod6)</f>
        <v xml:space="preserve">Review of Grievances Related to Access; 
</v>
      </c>
      <c r="CD21" s="254" t="str">
        <f>IF(ISNUMBER(FIND(analysismethod6,'III_Plan comp 438.68 {Plan 1}'!W$15)),"",'III_Plan comp 438.68 {Plan 1}'!W$15&amp;analysismethod6)</f>
        <v xml:space="preserve">Review of Grievances Related to Access; 
</v>
      </c>
      <c r="CE21" s="254" t="str">
        <f>IF(ISNUMBER(FIND(analysismethod6,'III_Plan comp 438.68 {Plan 1}'!X$15)),"",'III_Plan comp 438.68 {Plan 1}'!X$15&amp;analysismethod6)</f>
        <v xml:space="preserve">Review of Grievances Related to Access; 
</v>
      </c>
      <c r="CF21" s="254" t="str">
        <f>IF(ISNUMBER(FIND(analysismethod6,'III_Plan comp 438.68 {Plan 1}'!Y$15)),"",'III_Plan comp 438.68 {Plan 1}'!Y$15&amp;analysismethod6)</f>
        <v xml:space="preserve">Review of Grievances Related to Access; 
</v>
      </c>
      <c r="CG21" s="254" t="str">
        <f>IF(ISNUMBER(FIND(analysismethod6,'III_Plan comp 438.68 {Plan 1}'!Z$15)),"",'III_Plan comp 438.68 {Plan 1}'!Z$15&amp;analysismethod6)</f>
        <v xml:space="preserve">Review of Grievances Related to Access; 
</v>
      </c>
      <c r="CH21" s="254" t="str">
        <f>IF(ISNUMBER(FIND(analysismethod6,'III_Plan comp 438.68 {Plan 1}'!AA$15)),"",'III_Plan comp 438.68 {Plan 1}'!AA$15&amp;analysismethod6)</f>
        <v xml:space="preserve">Review of Grievances Related to Access; 
</v>
      </c>
      <c r="CI21" s="254" t="str">
        <f>IF(ISNUMBER(FIND(analysismethod6,'III_Plan comp 438.68 {Plan 1}'!AB$15)),"",'III_Plan comp 438.68 {Plan 1}'!AB$15&amp;analysismethod6)</f>
        <v xml:space="preserve">Review of Grievances Related to Access; 
</v>
      </c>
      <c r="CJ21" s="254" t="str">
        <f>IF(ISNUMBER(FIND(analysismethod6,'III_Plan comp 438.68 {Plan 1}'!AC$15)),"",'III_Plan comp 438.68 {Plan 1}'!AC$15&amp;analysismethod6)</f>
        <v xml:space="preserve">Review of Grievances Related to Access; 
</v>
      </c>
      <c r="CK21" s="254" t="str">
        <f>IF(ISNUMBER(FIND(analysismethod6,'III_Plan comp 438.68 {Plan 1}'!AD$15)),"",'III_Plan comp 438.68 {Plan 1}'!AD$15&amp;analysismethod6)</f>
        <v xml:space="preserve">Review of Grievances Related to Access; 
</v>
      </c>
      <c r="CL21" s="254" t="str">
        <f>IF(ISNUMBER(FIND(analysismethod6,'III_Plan comp 438.68 {Plan 1}'!AE$15)),"",'III_Plan comp 438.68 {Plan 1}'!AE$15&amp;analysismethod6)</f>
        <v xml:space="preserve">Review of Grievances Related to Access; 
</v>
      </c>
      <c r="CM21" s="254" t="str">
        <f>IF(ISNUMBER(FIND(analysismethod6,'III_Plan comp 438.68 {Plan 1}'!AF$15)),"",'III_Plan comp 438.68 {Plan 1}'!AF$15&amp;analysismethod6)</f>
        <v xml:space="preserve">Review of Grievances Related to Access; 
</v>
      </c>
      <c r="CN21" s="254" t="str">
        <f>IF(ISNUMBER(FIND(analysismethod6,'III_Plan comp 438.68 {Plan 1}'!AG$15)),"",'III_Plan comp 438.68 {Plan 1}'!AG$15&amp;analysismethod6)</f>
        <v xml:space="preserve">Review of Grievances Related to Access; 
</v>
      </c>
      <c r="CO21" s="254" t="str">
        <f>IF(ISNUMBER(FIND(analysismethod6,'III_Plan comp 438.68 {Plan 1}'!AH$15)),"",'III_Plan comp 438.68 {Plan 1}'!AH$15&amp;analysismethod6)</f>
        <v xml:space="preserve">Review of Grievances Related to Access; 
</v>
      </c>
      <c r="CP21" s="254" t="str">
        <f>IF(ISNUMBER(FIND(analysismethod6,'III_Plan comp 438.68 {Plan 1}'!AI$15)),"",'III_Plan comp 438.68 {Plan 1}'!AI$15&amp;analysismethod6)</f>
        <v xml:space="preserve">Review of Grievances Related to Access; 
</v>
      </c>
      <c r="CQ21" s="254" t="str">
        <f>IF(ISNUMBER(FIND(analysismethod6,'III_Plan comp 438.68 {Plan 1}'!AJ$15)),"",'III_Plan comp 438.68 {Plan 1}'!AJ$15&amp;analysismethod6)</f>
        <v xml:space="preserve">Review of Grievances Related to Access; 
</v>
      </c>
      <c r="CR21" s="254" t="str">
        <f>IF(ISNUMBER(FIND(analysismethod6,'III_Plan comp 438.68 {Plan 1}'!AK$15)),"",'III_Plan comp 438.68 {Plan 1}'!AK$15&amp;analysismethod6)</f>
        <v xml:space="preserve">Review of Grievances Related to Access; 
</v>
      </c>
      <c r="CS21" s="254" t="str">
        <f>IF(ISNUMBER(FIND(analysismethod6,'III_Plan comp 438.68 {Plan 1}'!AL$15)),"",'III_Plan comp 438.68 {Plan 1}'!AL$15&amp;analysismethod6)</f>
        <v xml:space="preserve">Review of Grievances Related to Access; 
</v>
      </c>
      <c r="CT21" s="254" t="str">
        <f>IF(ISNUMBER(FIND(analysismethod6,'III_Plan comp 438.68 {Plan 1}'!AM$15)),"",'III_Plan comp 438.68 {Plan 1}'!AM$15&amp;analysismethod6)</f>
        <v xml:space="preserve">Review of Grievances Related to Access; 
</v>
      </c>
      <c r="CU21" s="254" t="str">
        <f>IF(ISNUMBER(FIND(analysismethod6,'III_Plan comp 438.68 {Plan 1}'!AN$15)),"",'III_Plan comp 438.68 {Plan 1}'!AN$15&amp;analysismethod6)</f>
        <v xml:space="preserve">Review of Grievances Related to Access; 
</v>
      </c>
      <c r="CV21" s="254" t="str">
        <f>IF(ISNUMBER(FIND(analysismethod6,'III_Plan comp 438.68 {Plan 1}'!AO$15)),"",'III_Plan comp 438.68 {Plan 1}'!AO$15&amp;analysismethod6)</f>
        <v xml:space="preserve">Review of Grievances Related to Access; 
</v>
      </c>
      <c r="CW21" s="254" t="str">
        <f>IF(ISNUMBER(FIND(analysismethod6,'III_Plan comp 438.68 {Plan 1}'!AP$15)),"",'III_Plan comp 438.68 {Plan 1}'!AP$15&amp;analysismethod6)</f>
        <v xml:space="preserve">Review of Grievances Related to Access; 
</v>
      </c>
      <c r="CX21" s="254" t="str">
        <f>IF(ISNUMBER(FIND(analysismethod6,'III_Plan comp 438.68 {Plan 1}'!AQ$15)),"",'III_Plan comp 438.68 {Plan 1}'!AQ$15&amp;analysismethod6)</f>
        <v xml:space="preserve">Review of Grievances Related to Access; 
</v>
      </c>
      <c r="CY21" s="254" t="str">
        <f>IF(ISNUMBER(FIND(analysismethod6,'III_Plan comp 438.68 {Plan 1}'!AR$15)),"",'III_Plan comp 438.68 {Plan 1}'!AR$15&amp;analysismethod6)</f>
        <v xml:space="preserve">Review of Grievances Related to Access; 
</v>
      </c>
      <c r="CZ21" s="254" t="str">
        <f>IF(ISNUMBER(FIND(analysismethod6,'III_Plan comp 438.68 {Plan 1}'!AS$15)),"",'III_Plan comp 438.68 {Plan 1}'!AS$15&amp;analysismethod6)</f>
        <v xml:space="preserve">Review of Grievances Related to Access; 
</v>
      </c>
      <c r="DA21" s="254" t="str">
        <f>IF(ISNUMBER(FIND(analysismethod6,'III_Plan comp 438.68 {Plan 1}'!AT$15)),"",'III_Plan comp 438.68 {Plan 1}'!AT$15&amp;analysismethod6)</f>
        <v xml:space="preserve">Review of Grievances Related to Access; 
</v>
      </c>
      <c r="DB21" s="254" t="str">
        <f>IF(ISNUMBER(FIND(analysismethod6,'III_Plan comp 438.68 {Plan 1}'!AU$15)),"",'III_Plan comp 438.68 {Plan 1}'!AU$15&amp;analysismethod6)</f>
        <v xml:space="preserve">Review of Grievances Related to Access; 
</v>
      </c>
      <c r="DC21" s="254" t="str">
        <f>IF(ISNUMBER(FIND(analysismethod6,'III_Plan comp 438.68 {Plan 1}'!AV$15)),"",'III_Plan comp 438.68 {Plan 1}'!AV$15&amp;analysismethod6)</f>
        <v xml:space="preserve">Review of Grievances Related to Access; 
</v>
      </c>
      <c r="DD21" s="254" t="str">
        <f>IF(ISNUMBER(FIND(analysismethod6,'III_Plan comp 438.68 {Plan 1}'!AW$15)),"",'III_Plan comp 438.68 {Plan 1}'!AW$15&amp;analysismethod6)</f>
        <v xml:space="preserve">Review of Grievances Related to Access; 
</v>
      </c>
      <c r="DE21" s="254" t="str">
        <f>IF(ISNUMBER(FIND(analysismethod6,'III_Plan comp 438.68 {Plan 1}'!AX$15)),"",'III_Plan comp 438.68 {Plan 1}'!AX$15&amp;analysismethod6)</f>
        <v xml:space="preserve">Review of Grievances Related to Access; 
</v>
      </c>
      <c r="DF21" s="254" t="str">
        <f>IF(ISNUMBER(FIND(analysismethod6,'III_Plan comp 438.68 {Plan 1}'!AY$15)),"",'III_Plan comp 438.68 {Plan 1}'!AY$15&amp;analysismethod6)</f>
        <v xml:space="preserve">Review of Grievances Related to Access; 
</v>
      </c>
      <c r="DG21" s="254" t="str">
        <f>IF(ISNUMBER(FIND(analysismethod6,'III_Plan comp 438.68 {Plan 1}'!AZ$15)),"",'III_Plan comp 438.68 {Plan 1}'!AZ$15&amp;analysismethod6)</f>
        <v xml:space="preserve">Review of Grievances Related to Access; 
</v>
      </c>
      <c r="DH21" s="254" t="str">
        <f>IF(ISNUMBER(FIND(analysismethod6,'III_Plan comp 438.68 {Plan 1}'!BA$15)),"",'III_Plan comp 438.68 {Plan 1}'!BA$15&amp;analysismethod6)</f>
        <v xml:space="preserve">Review of Grievances Related to Access; 
</v>
      </c>
      <c r="DI21" s="254" t="str">
        <f>IF(ISNUMBER(FIND(analysismethod6,'III_Plan comp 438.68 {Plan 1}'!BB$15)),"",'III_Plan comp 438.68 {Plan 1}'!BB$15&amp;analysismethod6)</f>
        <v xml:space="preserve">Review of Grievances Related to Access; 
</v>
      </c>
      <c r="DJ21" s="254" t="str">
        <f>IF(ISNUMBER(FIND(analysismethod6,'III_Plan comp 438.68 {Plan 1}'!BC$15)),"",'III_Plan comp 438.68 {Plan 1}'!BC$15&amp;analysismethod6)</f>
        <v xml:space="preserve">Review of Grievances Related to Access; 
</v>
      </c>
      <c r="DK21" s="254" t="str">
        <f>IF(ISNUMBER(FIND(analysismethod6,'III_Plan comp 438.68 {Plan 1}'!BD$15)),"",'III_Plan comp 438.68 {Plan 1}'!BD$15&amp;analysismethod6)</f>
        <v xml:space="preserve">Review of Grievances Related to Access; 
</v>
      </c>
      <c r="DL21" s="254" t="str">
        <f>IF(ISNUMBER(FIND(analysismethod6,'III_Plan comp 438.68 {Plan 1}'!BE$15)),"",'III_Plan comp 438.68 {Plan 1}'!BE$15&amp;analysismethod6)</f>
        <v xml:space="preserve">Review of Grievances Related to Access; 
</v>
      </c>
      <c r="DM21" s="254" t="str">
        <f>IF(ISNUMBER(FIND(analysismethod6,'III_Plan comp 438.68 {Plan 1}'!BF$15)),"",'III_Plan comp 438.68 {Plan 1}'!BF$15&amp;analysismethod6)</f>
        <v xml:space="preserve">Review of Grievances Related to Access; 
</v>
      </c>
      <c r="DN21" s="254" t="str">
        <f>IF(ISNUMBER(FIND(analysismethod6,'III_Plan comp 438.68 {Plan 1}'!BG$15)),"",'III_Plan comp 438.68 {Plan 1}'!BG$15&amp;analysismethod6)</f>
        <v xml:space="preserve">Review of Grievances Related to Access; 
</v>
      </c>
      <c r="DO21" s="254" t="str">
        <f>IF(ISNUMBER(FIND(analysismethod6,'III_Plan comp 438.68 {Plan 1}'!BH$15)),"",'III_Plan comp 438.68 {Plan 1}'!BH$15&amp;analysismethod6)</f>
        <v xml:space="preserve">Review of Grievances Related to Access; 
</v>
      </c>
      <c r="DP21" s="254" t="str">
        <f>IF(ISNUMBER(FIND(analysismethod6,'III_Plan comp 438.68 {Plan 1}'!BI$15)),"",'III_Plan comp 438.68 {Plan 1}'!BI$15&amp;analysismethod6)</f>
        <v xml:space="preserve">Review of Grievances Related to Access; 
</v>
      </c>
      <c r="DQ21" s="254" t="str">
        <f>IF(ISNUMBER(FIND(analysismethod6,'III_Plan comp 438.68 {Plan 1}'!BJ$15)),"",'III_Plan comp 438.68 {Plan 1}'!BJ$15&amp;analysismethod6)</f>
        <v xml:space="preserve">Review of Grievances Related to Access; 
</v>
      </c>
      <c r="DR21" s="254" t="str">
        <f>IF(ISNUMBER(FIND(analysismethod6,'III_Plan comp 438.68 {Plan 1}'!BK$15)),"",'III_Plan comp 438.68 {Plan 1}'!BK$15&amp;analysismethod6)</f>
        <v xml:space="preserve">Review of Grievances Related to Access; 
</v>
      </c>
      <c r="DS21" s="254" t="str">
        <f>IF(ISNUMBER(FIND(analysismethod6,'III_Plan comp 438.68 {Plan 1}'!BL$15)),"",'III_Plan comp 438.68 {Plan 1}'!BL$15&amp;analysismethod6)</f>
        <v xml:space="preserve">Review of Grievances Related to Access; 
</v>
      </c>
      <c r="DT21" s="254" t="str">
        <f>IF(ISNUMBER(FIND(analysismethod6,'III_Plan comp 438.68 {Plan 1}'!BM$15)),"",'III_Plan comp 438.68 {Plan 1}'!BM$15&amp;analysismethod6)</f>
        <v xml:space="preserve">Review of Grievances Related to Access; 
</v>
      </c>
      <c r="DU21" s="254" t="str">
        <f>IF(ISNUMBER(FIND(analysismethod6,'III_Plan comp 438.68 {Plan 1}'!BN$15)),"",'III_Plan comp 438.68 {Plan 1}'!BN$15&amp;analysismethod6)</f>
        <v xml:space="preserve">Review of Grievances Related to Access; 
</v>
      </c>
      <c r="DV21" s="254" t="str">
        <f>IF(ISNUMBER(FIND(analysismethod6,'III_Plan comp 438.68 {Plan 1}'!BO$15)),"",'III_Plan comp 438.68 {Plan 1}'!BO$15&amp;analysismethod6)</f>
        <v xml:space="preserve">Review of Grievances Related to Access; 
</v>
      </c>
      <c r="DW21" s="254" t="str">
        <f>IF(ISNUMBER(FIND(analysismethod6,'III_Plan comp 438.68 {Plan 1}'!BP$15)),"",'III_Plan comp 438.68 {Plan 1}'!BP$15&amp;analysismethod6)</f>
        <v xml:space="preserve">Review of Grievances Related to Access; 
</v>
      </c>
      <c r="DX21" s="254" t="str">
        <f>IF(ISNUMBER(FIND(analysismethod6,'III_Plan comp 438.68 {Plan 1}'!BQ$15)),"",'III_Plan comp 438.68 {Plan 1}'!BQ$15&amp;analysismethod6)</f>
        <v xml:space="preserve">Review of Grievances Related to Access; 
</v>
      </c>
      <c r="DY21" s="254" t="str">
        <f>IF(ISNUMBER(FIND(analysismethod6,'III_Plan comp 438.68 {Plan 1}'!BR$15)),"",'III_Plan comp 438.68 {Plan 1}'!BR$15&amp;analysismethod6)</f>
        <v xml:space="preserve">Review of Grievances Related to Access; 
</v>
      </c>
      <c r="DZ21" s="254" t="str">
        <f>IF(ISNUMBER(FIND(analysismethod6,'III_Plan comp 438.68 {Plan 1}'!BS$15)),"",'III_Plan comp 438.68 {Plan 1}'!BS$15&amp;analysismethod6)</f>
        <v xml:space="preserve">Review of Grievances Related to Access; 
</v>
      </c>
      <c r="EA21" s="254" t="str">
        <f>IF(ISNUMBER(FIND(analysismethod6,'III_Plan comp 438.68 {Plan 1}'!BT$15)),"",'III_Plan comp 438.68 {Plan 1}'!BT$15&amp;analysismethod6)</f>
        <v xml:space="preserve">Review of Grievances Related to Access; 
</v>
      </c>
      <c r="EB21" s="254" t="str">
        <f>IF(ISNUMBER(FIND(analysismethod6,'III_Plan comp 438.68 {Plan 1}'!BU$15)),"",'III_Plan comp 438.68 {Plan 1}'!BU$15&amp;analysismethod6)</f>
        <v xml:space="preserve">Review of Grievances Related to Access; 
</v>
      </c>
      <c r="EC21" s="254" t="str">
        <f>IF(ISNUMBER(FIND(analysismethod6,'III_Plan comp 438.68 {Plan 1}'!BV$15)),"",'III_Plan comp 438.68 {Plan 1}'!BV$15&amp;analysismethod6)</f>
        <v xml:space="preserve">Review of Grievances Related to Access; 
</v>
      </c>
      <c r="ED21" s="254" t="str">
        <f>IF(ISNUMBER(FIND(analysismethod6,'III_Plan comp 438.68 {Plan 1}'!BW$15)),"",'III_Plan comp 438.68 {Plan 1}'!BW$15&amp;analysismethod6)</f>
        <v xml:space="preserve">Review of Grievances Related to Access; 
</v>
      </c>
      <c r="EE21" s="254" t="str">
        <f>IF(ISNUMBER(FIND(analysismethod6,'III_Plan comp 438.68 {Plan 1}'!BX$15)),"",'III_Plan comp 438.68 {Plan 1}'!BX$15&amp;analysismethod6)</f>
        <v xml:space="preserve">Review of Grievances Related to Access; 
</v>
      </c>
      <c r="EF21" s="254" t="str">
        <f>IF(ISNUMBER(FIND(analysismethod6,'III_Plan comp 438.68 {Plan 1}'!BY$15)),"",'III_Plan comp 438.68 {Plan 1}'!BY$15&amp;analysismethod6)</f>
        <v xml:space="preserve">Review of Grievances Related to Access; 
</v>
      </c>
      <c r="EG21" s="254" t="str">
        <f>IF(ISNUMBER(FIND(analysismethod6,'III_Plan comp 438.68 {Plan 1}'!BZ$15)),"",'III_Plan comp 438.68 {Plan 1}'!BZ$15&amp;analysismethod6)</f>
        <v xml:space="preserve">Review of Grievances Related to Access; 
</v>
      </c>
      <c r="EH21" s="254" t="str">
        <f>IF(ISNUMBER(FIND(analysismethod6,'III_Plan comp 438.68 {Plan 1}'!CA$15)),"",'III_Plan comp 438.68 {Plan 1}'!CA$15&amp;analysismethod6)</f>
        <v xml:space="preserve">Review of Grievances Related to Access; 
</v>
      </c>
      <c r="EI21" s="254" t="str">
        <f>IF(ISNUMBER(FIND(analysismethod6,'III_Plan comp 438.68 {Plan 1}'!CB$15)),"",'III_Plan comp 438.68 {Plan 1}'!CB$15&amp;analysismethod6)</f>
        <v xml:space="preserve">Review of Grievances Related to Access; 
</v>
      </c>
      <c r="EJ21" s="254" t="str">
        <f>IF(ISNUMBER(FIND(analysismethod6,'III_Plan comp 438.68 {Plan 1}'!CC$15)),"",'III_Plan comp 438.68 {Plan 1}'!CC$15&amp;analysismethod6)</f>
        <v xml:space="preserve">Review of Grievances Related to Access; 
</v>
      </c>
      <c r="EK21" s="254" t="str">
        <f>IF(ISNUMBER(FIND(analysismethod6,'III_Plan comp 438.68 {Plan 1}'!CD$15)),"",'III_Plan comp 438.68 {Plan 1}'!CD$15&amp;analysismethod6)</f>
        <v xml:space="preserve">Review of Grievances Related to Access; 
</v>
      </c>
      <c r="EL21" s="254" t="str">
        <f>IF(ISNUMBER(FIND(analysismethod6,'III_Plan comp 438.68 {Plan 1}'!CE$15)),"",'III_Plan comp 438.68 {Plan 1}'!CE$15&amp;analysismethod6)</f>
        <v xml:space="preserve">Review of Grievances Related to Access; 
</v>
      </c>
      <c r="EM21" s="254" t="str">
        <f>IF(ISNUMBER(FIND(analysismethod6,'III_Plan comp 438.68 {Plan 1}'!CF$15)),"",'III_Plan comp 438.68 {Plan 1}'!CF$15&amp;analysismethod6)</f>
        <v xml:space="preserve">Review of Grievances Related to Access; 
</v>
      </c>
      <c r="EN21" s="254" t="str">
        <f>IF(ISNUMBER(FIND(analysismethod6,'III_Plan comp 438.68 {Plan 1}'!CG$15)),"",'III_Plan comp 438.68 {Plan 1}'!CG$15&amp;analysismethod6)</f>
        <v xml:space="preserve">Review of Grievances Related to Access; 
</v>
      </c>
      <c r="EO21" s="254" t="str">
        <f>IF(ISNUMBER(FIND(analysismethod6,'III_Plan comp 438.68 {Plan 1}'!CH$15)),"",'III_Plan comp 438.68 {Plan 1}'!CH$15&amp;analysismethod6)</f>
        <v xml:space="preserve">Review of Grievances Related to Access; 
</v>
      </c>
      <c r="EP21" s="254" t="str">
        <f>IF(ISNUMBER(FIND(analysismethod6,'III_Plan comp 438.68 {Plan 1}'!CI$15)),"",'III_Plan comp 438.68 {Plan 1}'!CI$15&amp;analysismethod6)</f>
        <v xml:space="preserve">Review of Grievances Related to Access; 
</v>
      </c>
      <c r="EQ21" s="254" t="str">
        <f>IF(ISNUMBER(FIND(analysismethod6,'III_Plan comp 438.68 {Plan 1}'!CJ$15)),"",'III_Plan comp 438.68 {Plan 1}'!CJ$15&amp;analysismethod6)</f>
        <v xml:space="preserve">Review of Grievances Related to Access; 
</v>
      </c>
      <c r="ER21" s="254" t="str">
        <f>IF(ISNUMBER(FIND(analysismethod6,'III_Plan comp 438.68 {Plan 1}'!CK$15)),"",'III_Plan comp 438.68 {Plan 1}'!CK$15&amp;analysismethod6)</f>
        <v xml:space="preserve">Review of Grievances Related to Access; 
</v>
      </c>
      <c r="ES21" s="254" t="str">
        <f>IF(ISNUMBER(FIND(analysismethod6,'III_Plan comp 438.68 {Plan 1}'!CL$15)),"",'III_Plan comp 438.68 {Plan 1}'!CL$15&amp;analysismethod6)</f>
        <v xml:space="preserve">Review of Grievances Related to Access; 
</v>
      </c>
      <c r="ET21" s="254" t="str">
        <f>IF(ISNUMBER(FIND(analysismethod6,'III_Plan comp 438.68 {Plan 1}'!CM$15)),"",'III_Plan comp 438.68 {Plan 1}'!CM$15&amp;analysismethod6)</f>
        <v xml:space="preserve">Review of Grievances Related to Access; 
</v>
      </c>
      <c r="EU21" s="254" t="str">
        <f>IF(ISNUMBER(FIND(analysismethod6,'III_Plan comp 438.68 {Plan 1}'!CN$15)),"",'III_Plan comp 438.68 {Plan 1}'!CN$15&amp;analysismethod6)</f>
        <v xml:space="preserve">Review of Grievances Related to Access; 
</v>
      </c>
      <c r="EV21" s="254" t="str">
        <f>IF(ISNUMBER(FIND(analysismethod6,'III_Plan comp 438.68 {Plan 1}'!CO$15)),"",'III_Plan comp 438.68 {Plan 1}'!CO$15&amp;analysismethod6)</f>
        <v xml:space="preserve">Review of Grievances Related to Access; 
</v>
      </c>
      <c r="EW21" s="254" t="str">
        <f>IF(ISNUMBER(FIND(analysismethod6,'III_Plan comp 438.68 {Plan 1}'!CP$15)),"",'III_Plan comp 438.68 {Plan 1}'!CP$15&amp;analysismethod6)</f>
        <v xml:space="preserve">Review of Grievances Related to Access; 
</v>
      </c>
      <c r="EX21" s="254" t="str">
        <f>IF(ISNUMBER(FIND(analysismethod6,'III_Plan comp 438.68 {Plan 1}'!CQ$15)),"",'III_Plan comp 438.68 {Plan 1}'!CQ$15&amp;analysismethod6)</f>
        <v xml:space="preserve">Review of Grievances Related to Access; 
</v>
      </c>
      <c r="EY21" s="254" t="str">
        <f>IF(ISNUMBER(FIND(analysismethod6,'III_Plan comp 438.68 {Plan 1}'!CR$15)),"",'III_Plan comp 438.68 {Plan 1}'!CR$15&amp;analysismethod6)</f>
        <v xml:space="preserve">Review of Grievances Related to Access; 
</v>
      </c>
      <c r="EZ21" s="254" t="str">
        <f>IF(ISNUMBER(FIND(analysismethod6,'III_Plan comp 438.68 {Plan 1}'!CS$15)),"",'III_Plan comp 438.68 {Plan 1}'!CS$15&amp;analysismethod6)</f>
        <v xml:space="preserve">Review of Grievances Related to Access; 
</v>
      </c>
      <c r="FA21" s="254" t="str">
        <f>IF(ISNUMBER(FIND(analysismethod6,'III_Plan comp 438.68 {Plan 1}'!CT$15)),"",'III_Plan comp 438.68 {Plan 1}'!CT$15&amp;analysismethod6)</f>
        <v xml:space="preserve">Review of Grievances Related to Access; 
</v>
      </c>
      <c r="FB21" s="254" t="str">
        <f>IF(ISNUMBER(FIND(analysismethod6,'III_Plan comp 438.68 {Plan 1}'!CU$15)),"",'III_Plan comp 438.68 {Plan 1}'!CU$15&amp;analysismethod6)</f>
        <v xml:space="preserve">Review of Grievances Related to Access; 
</v>
      </c>
      <c r="FC21" s="254" t="str">
        <f>IF(ISNUMBER(FIND(analysismethod6,'III_Plan comp 438.68 {Plan 1}'!CV$15)),"",'III_Plan comp 438.68 {Plan 1}'!CV$15&amp;analysismethod6)</f>
        <v xml:space="preserve">Review of Grievances Related to Access; 
</v>
      </c>
      <c r="FD21" s="254" t="str">
        <f>IF(ISNUMBER(FIND(analysismethod6,'III_Plan comp 438.68 {Plan 1}'!CW$15)),"",'III_Plan comp 438.68 {Plan 1}'!CW$15&amp;analysismethod6)</f>
        <v xml:space="preserve">Review of Grievances Related to Access; 
</v>
      </c>
      <c r="FE21" s="254" t="str">
        <f>IF(ISNUMBER(FIND(analysismethod6,'III_Plan comp 438.68 {Plan 1}'!CX$15)),"",'III_Plan comp 438.68 {Plan 1}'!CX$15&amp;analysismethod6)</f>
        <v xml:space="preserve">Review of Grievances Related to Access; 
</v>
      </c>
      <c r="FF21" s="254" t="str">
        <f>IF(ISNUMBER(FIND(analysismethod6,'III_Plan comp 438.68 {Plan 1}'!CY$15)),"",'III_Plan comp 438.68 {Plan 1}'!CY$15&amp;analysismethod6)</f>
        <v xml:space="preserve">Review of Grievances Related to Access; 
</v>
      </c>
      <c r="FG21" s="254" t="str">
        <f>IF(ISNUMBER(FIND(analysismethod6,'III_Plan comp 438.68 {Plan 1}'!CZ$15)),"",'III_Plan comp 438.68 {Plan 1}'!CZ$15&amp;analysismethod6)</f>
        <v xml:space="preserve">Review of Grievances Related to Access; 
</v>
      </c>
    </row>
    <row r="22" spans="2:163" x14ac:dyDescent="0.2">
      <c r="B22" s="11" t="s">
        <v>26</v>
      </c>
      <c r="C22" s="11"/>
      <c r="D22" s="11"/>
      <c r="E22" s="11"/>
      <c r="F22" s="11"/>
      <c r="G22" s="11"/>
      <c r="J22" s="94"/>
      <c r="K22" s="93"/>
      <c r="L22" s="93"/>
      <c r="M22" s="93"/>
      <c r="N22" s="93"/>
      <c r="O22" s="93"/>
      <c r="P22" s="93"/>
      <c r="Q22" s="93"/>
      <c r="R22" s="93"/>
      <c r="S22" s="93"/>
      <c r="T22" s="93"/>
      <c r="BK22" s="253" t="str">
        <f>IF('I_State and program information'!$E$74="Yes","Encounter Data Analysis"&amp;"; "&amp;CHAR(10)&amp;CHAR(10),"")</f>
        <v xml:space="preserve">Encounter Data Analysis; 
</v>
      </c>
      <c r="BL22" s="254" t="str">
        <f>IF(ISNUMBER(FIND(analysismethod7,'III_Plan comp 438.68 {Plan 1}'!E$15)),"",'III_Plan comp 438.68 {Plan 1}'!E$15&amp;analysismethod7)</f>
        <v xml:space="preserve">Encounter Data Analysis; 
</v>
      </c>
      <c r="BM22" s="254" t="str">
        <f>IF(ISNUMBER(FIND(analysismethod7,'III_Plan comp 438.68 {Plan 1}'!F$15)),"",'III_Plan comp 438.68 {Plan 1}'!F$15&amp;analysismethod7)</f>
        <v xml:space="preserve">Encounter Data Analysis; 
</v>
      </c>
      <c r="BN22" s="254" t="str">
        <f>IF(ISNUMBER(FIND(analysismethod7,'III_Plan comp 438.68 {Plan 1}'!G$15)),"",'III_Plan comp 438.68 {Plan 1}'!G$15&amp;analysismethod7)</f>
        <v xml:space="preserve">Encounter Data Analysis; 
</v>
      </c>
      <c r="BO22" s="254" t="str">
        <f>IF(ISNUMBER(FIND(analysismethod7,'III_Plan comp 438.68 {Plan 1}'!H$15)),"",'III_Plan comp 438.68 {Plan 1}'!H$15&amp;analysismethod7)</f>
        <v xml:space="preserve">Encounter Data Analysis; 
</v>
      </c>
      <c r="BP22" s="254" t="str">
        <f>IF(ISNUMBER(FIND(analysismethod7,'III_Plan comp 438.68 {Plan 1}'!I$15)),"",'III_Plan comp 438.68 {Plan 1}'!I$15&amp;analysismethod7)</f>
        <v xml:space="preserve">Encounter Data Analysis; 
</v>
      </c>
      <c r="BQ22" s="254" t="str">
        <f>IF(ISNUMBER(FIND(analysismethod7,'III_Plan comp 438.68 {Plan 1}'!J$15)),"",'III_Plan comp 438.68 {Plan 1}'!J$15&amp;analysismethod7)</f>
        <v xml:space="preserve">Encounter Data Analysis; 
</v>
      </c>
      <c r="BR22" s="254" t="str">
        <f>IF(ISNUMBER(FIND(analysismethod7,'III_Plan comp 438.68 {Plan 1}'!K$15)),"",'III_Plan comp 438.68 {Plan 1}'!K$15&amp;analysismethod7)</f>
        <v xml:space="preserve">Encounter Data Analysis; 
</v>
      </c>
      <c r="BS22" s="254" t="str">
        <f>IF(ISNUMBER(FIND(analysismethod7,'III_Plan comp 438.68 {Plan 1}'!L$15)),"",'III_Plan comp 438.68 {Plan 1}'!L$15&amp;analysismethod7)</f>
        <v xml:space="preserve">Encounter Data Analysis; 
</v>
      </c>
      <c r="BT22" s="254" t="str">
        <f>IF(ISNUMBER(FIND(analysismethod7,'III_Plan comp 438.68 {Plan 1}'!M$15)),"",'III_Plan comp 438.68 {Plan 1}'!M$15&amp;analysismethod7)</f>
        <v xml:space="preserve">Encounter Data Analysis; 
</v>
      </c>
      <c r="BU22" s="254" t="str">
        <f>IF(ISNUMBER(FIND(analysismethod7,'III_Plan comp 438.68 {Plan 1}'!N$15)),"",'III_Plan comp 438.68 {Plan 1}'!N$15&amp;analysismethod7)</f>
        <v xml:space="preserve">Encounter Data Analysis; 
</v>
      </c>
      <c r="BV22" s="254" t="str">
        <f>IF(ISNUMBER(FIND(analysismethod7,'III_Plan comp 438.68 {Plan 1}'!O$15)),"",'III_Plan comp 438.68 {Plan 1}'!O$15&amp;analysismethod7)</f>
        <v xml:space="preserve">Encounter Data Analysis; 
</v>
      </c>
      <c r="BW22" s="254" t="str">
        <f>IF(ISNUMBER(FIND(analysismethod7,'III_Plan comp 438.68 {Plan 1}'!P$15)),"",'III_Plan comp 438.68 {Plan 1}'!P$15&amp;analysismethod7)</f>
        <v xml:space="preserve">Encounter Data Analysis; 
</v>
      </c>
      <c r="BX22" s="254" t="str">
        <f>IF(ISNUMBER(FIND(analysismethod7,'III_Plan comp 438.68 {Plan 1}'!Q$15)),"",'III_Plan comp 438.68 {Plan 1}'!Q$15&amp;analysismethod7)</f>
        <v xml:space="preserve">Encounter Data Analysis; 
</v>
      </c>
      <c r="BY22" s="254" t="str">
        <f>IF(ISNUMBER(FIND(analysismethod7,'III_Plan comp 438.68 {Plan 1}'!R$15)),"",'III_Plan comp 438.68 {Plan 1}'!R$15&amp;analysismethod7)</f>
        <v xml:space="preserve">Encounter Data Analysis; 
</v>
      </c>
      <c r="BZ22" s="254" t="str">
        <f>IF(ISNUMBER(FIND(analysismethod7,'III_Plan comp 438.68 {Plan 1}'!S$15)),"",'III_Plan comp 438.68 {Plan 1}'!S$15&amp;analysismethod7)</f>
        <v xml:space="preserve">Encounter Data Analysis; 
</v>
      </c>
      <c r="CA22" s="254" t="str">
        <f>IF(ISNUMBER(FIND(analysismethod7,'III_Plan comp 438.68 {Plan 1}'!T$15)),"",'III_Plan comp 438.68 {Plan 1}'!T$15&amp;analysismethod7)</f>
        <v xml:space="preserve">Encounter Data Analysis; 
</v>
      </c>
      <c r="CB22" s="254" t="str">
        <f>IF(ISNUMBER(FIND(analysismethod7,'III_Plan comp 438.68 {Plan 1}'!U$15)),"",'III_Plan comp 438.68 {Plan 1}'!U$15&amp;analysismethod7)</f>
        <v xml:space="preserve">Encounter Data Analysis; 
</v>
      </c>
      <c r="CC22" s="254" t="str">
        <f>IF(ISNUMBER(FIND(analysismethod7,'III_Plan comp 438.68 {Plan 1}'!V$15)),"",'III_Plan comp 438.68 {Plan 1}'!V$15&amp;analysismethod7)</f>
        <v xml:space="preserve">Encounter Data Analysis; 
</v>
      </c>
      <c r="CD22" s="254" t="str">
        <f>IF(ISNUMBER(FIND(analysismethod7,'III_Plan comp 438.68 {Plan 1}'!W$15)),"",'III_Plan comp 438.68 {Plan 1}'!W$15&amp;analysismethod7)</f>
        <v xml:space="preserve">Encounter Data Analysis; 
</v>
      </c>
      <c r="CE22" s="254" t="str">
        <f>IF(ISNUMBER(FIND(analysismethod7,'III_Plan comp 438.68 {Plan 1}'!X$15)),"",'III_Plan comp 438.68 {Plan 1}'!X$15&amp;analysismethod7)</f>
        <v xml:space="preserve">Encounter Data Analysis; 
</v>
      </c>
      <c r="CF22" s="254" t="str">
        <f>IF(ISNUMBER(FIND(analysismethod7,'III_Plan comp 438.68 {Plan 1}'!Y$15)),"",'III_Plan comp 438.68 {Plan 1}'!Y$15&amp;analysismethod7)</f>
        <v xml:space="preserve">Encounter Data Analysis; 
</v>
      </c>
      <c r="CG22" s="254" t="str">
        <f>IF(ISNUMBER(FIND(analysismethod7,'III_Plan comp 438.68 {Plan 1}'!Z$15)),"",'III_Plan comp 438.68 {Plan 1}'!Z$15&amp;analysismethod7)</f>
        <v xml:space="preserve">Encounter Data Analysis; 
</v>
      </c>
      <c r="CH22" s="254" t="str">
        <f>IF(ISNUMBER(FIND(analysismethod7,'III_Plan comp 438.68 {Plan 1}'!AA$15)),"",'III_Plan comp 438.68 {Plan 1}'!AA$15&amp;analysismethod7)</f>
        <v xml:space="preserve">Encounter Data Analysis; 
</v>
      </c>
      <c r="CI22" s="254" t="str">
        <f>IF(ISNUMBER(FIND(analysismethod7,'III_Plan comp 438.68 {Plan 1}'!AB$15)),"",'III_Plan comp 438.68 {Plan 1}'!AB$15&amp;analysismethod7)</f>
        <v xml:space="preserve">Encounter Data Analysis; 
</v>
      </c>
      <c r="CJ22" s="254" t="str">
        <f>IF(ISNUMBER(FIND(analysismethod7,'III_Plan comp 438.68 {Plan 1}'!AC$15)),"",'III_Plan comp 438.68 {Plan 1}'!AC$15&amp;analysismethod7)</f>
        <v xml:space="preserve">Encounter Data Analysis; 
</v>
      </c>
      <c r="CK22" s="254" t="str">
        <f>IF(ISNUMBER(FIND(analysismethod7,'III_Plan comp 438.68 {Plan 1}'!AD$15)),"",'III_Plan comp 438.68 {Plan 1}'!AD$15&amp;analysismethod7)</f>
        <v xml:space="preserve">Encounter Data Analysis; 
</v>
      </c>
      <c r="CL22" s="254" t="str">
        <f>IF(ISNUMBER(FIND(analysismethod7,'III_Plan comp 438.68 {Plan 1}'!AE$15)),"",'III_Plan comp 438.68 {Plan 1}'!AE$15&amp;analysismethod7)</f>
        <v xml:space="preserve">Encounter Data Analysis; 
</v>
      </c>
      <c r="CM22" s="254" t="str">
        <f>IF(ISNUMBER(FIND(analysismethod7,'III_Plan comp 438.68 {Plan 1}'!AF$15)),"",'III_Plan comp 438.68 {Plan 1}'!AF$15&amp;analysismethod7)</f>
        <v xml:space="preserve">Encounter Data Analysis; 
</v>
      </c>
      <c r="CN22" s="254" t="str">
        <f>IF(ISNUMBER(FIND(analysismethod7,'III_Plan comp 438.68 {Plan 1}'!AG$15)),"",'III_Plan comp 438.68 {Plan 1}'!AG$15&amp;analysismethod7)</f>
        <v xml:space="preserve">Encounter Data Analysis; 
</v>
      </c>
      <c r="CO22" s="254" t="str">
        <f>IF(ISNUMBER(FIND(analysismethod7,'III_Plan comp 438.68 {Plan 1}'!AH$15)),"",'III_Plan comp 438.68 {Plan 1}'!AH$15&amp;analysismethod7)</f>
        <v xml:space="preserve">Encounter Data Analysis; 
</v>
      </c>
      <c r="CP22" s="254" t="str">
        <f>IF(ISNUMBER(FIND(analysismethod7,'III_Plan comp 438.68 {Plan 1}'!AI$15)),"",'III_Plan comp 438.68 {Plan 1}'!AI$15&amp;analysismethod7)</f>
        <v xml:space="preserve">Encounter Data Analysis; 
</v>
      </c>
      <c r="CQ22" s="254" t="str">
        <f>IF(ISNUMBER(FIND(analysismethod7,'III_Plan comp 438.68 {Plan 1}'!AJ$15)),"",'III_Plan comp 438.68 {Plan 1}'!AJ$15&amp;analysismethod7)</f>
        <v xml:space="preserve">Encounter Data Analysis; 
</v>
      </c>
      <c r="CR22" s="254" t="str">
        <f>IF(ISNUMBER(FIND(analysismethod7,'III_Plan comp 438.68 {Plan 1}'!AK$15)),"",'III_Plan comp 438.68 {Plan 1}'!AK$15&amp;analysismethod7)</f>
        <v xml:space="preserve">Encounter Data Analysis; 
</v>
      </c>
      <c r="CS22" s="254" t="str">
        <f>IF(ISNUMBER(FIND(analysismethod7,'III_Plan comp 438.68 {Plan 1}'!AL$15)),"",'III_Plan comp 438.68 {Plan 1}'!AL$15&amp;analysismethod7)</f>
        <v xml:space="preserve">Encounter Data Analysis; 
</v>
      </c>
      <c r="CT22" s="254" t="str">
        <f>IF(ISNUMBER(FIND(analysismethod7,'III_Plan comp 438.68 {Plan 1}'!AM$15)),"",'III_Plan comp 438.68 {Plan 1}'!AM$15&amp;analysismethod7)</f>
        <v xml:space="preserve">Encounter Data Analysis; 
</v>
      </c>
      <c r="CU22" s="254" t="str">
        <f>IF(ISNUMBER(FIND(analysismethod7,'III_Plan comp 438.68 {Plan 1}'!AN$15)),"",'III_Plan comp 438.68 {Plan 1}'!AN$15&amp;analysismethod7)</f>
        <v xml:space="preserve">Encounter Data Analysis; 
</v>
      </c>
      <c r="CV22" s="254" t="str">
        <f>IF(ISNUMBER(FIND(analysismethod7,'III_Plan comp 438.68 {Plan 1}'!AO$15)),"",'III_Plan comp 438.68 {Plan 1}'!AO$15&amp;analysismethod7)</f>
        <v xml:space="preserve">Encounter Data Analysis; 
</v>
      </c>
      <c r="CW22" s="254" t="str">
        <f>IF(ISNUMBER(FIND(analysismethod7,'III_Plan comp 438.68 {Plan 1}'!AP$15)),"",'III_Plan comp 438.68 {Plan 1}'!AP$15&amp;analysismethod7)</f>
        <v xml:space="preserve">Encounter Data Analysis; 
</v>
      </c>
      <c r="CX22" s="254" t="str">
        <f>IF(ISNUMBER(FIND(analysismethod7,'III_Plan comp 438.68 {Plan 1}'!AQ$15)),"",'III_Plan comp 438.68 {Plan 1}'!AQ$15&amp;analysismethod7)</f>
        <v xml:space="preserve">Encounter Data Analysis; 
</v>
      </c>
      <c r="CY22" s="254" t="str">
        <f>IF(ISNUMBER(FIND(analysismethod7,'III_Plan comp 438.68 {Plan 1}'!AR$15)),"",'III_Plan comp 438.68 {Plan 1}'!AR$15&amp;analysismethod7)</f>
        <v xml:space="preserve">Encounter Data Analysis; 
</v>
      </c>
      <c r="CZ22" s="254" t="str">
        <f>IF(ISNUMBER(FIND(analysismethod7,'III_Plan comp 438.68 {Plan 1}'!AS$15)),"",'III_Plan comp 438.68 {Plan 1}'!AS$15&amp;analysismethod7)</f>
        <v xml:space="preserve">Encounter Data Analysis; 
</v>
      </c>
      <c r="DA22" s="254" t="str">
        <f>IF(ISNUMBER(FIND(analysismethod7,'III_Plan comp 438.68 {Plan 1}'!AT$15)),"",'III_Plan comp 438.68 {Plan 1}'!AT$15&amp;analysismethod7)</f>
        <v xml:space="preserve">Encounter Data Analysis; 
</v>
      </c>
      <c r="DB22" s="254" t="str">
        <f>IF(ISNUMBER(FIND(analysismethod7,'III_Plan comp 438.68 {Plan 1}'!AU$15)),"",'III_Plan comp 438.68 {Plan 1}'!AU$15&amp;analysismethod7)</f>
        <v xml:space="preserve">Encounter Data Analysis; 
</v>
      </c>
      <c r="DC22" s="254" t="str">
        <f>IF(ISNUMBER(FIND(analysismethod7,'III_Plan comp 438.68 {Plan 1}'!AV$15)),"",'III_Plan comp 438.68 {Plan 1}'!AV$15&amp;analysismethod7)</f>
        <v xml:space="preserve">Encounter Data Analysis; 
</v>
      </c>
      <c r="DD22" s="254" t="str">
        <f>IF(ISNUMBER(FIND(analysismethod7,'III_Plan comp 438.68 {Plan 1}'!AW$15)),"",'III_Plan comp 438.68 {Plan 1}'!AW$15&amp;analysismethod7)</f>
        <v xml:space="preserve">Encounter Data Analysis; 
</v>
      </c>
      <c r="DE22" s="254" t="str">
        <f>IF(ISNUMBER(FIND(analysismethod7,'III_Plan comp 438.68 {Plan 1}'!AX$15)),"",'III_Plan comp 438.68 {Plan 1}'!AX$15&amp;analysismethod7)</f>
        <v xml:space="preserve">Encounter Data Analysis; 
</v>
      </c>
      <c r="DF22" s="254" t="str">
        <f>IF(ISNUMBER(FIND(analysismethod7,'III_Plan comp 438.68 {Plan 1}'!AY$15)),"",'III_Plan comp 438.68 {Plan 1}'!AY$15&amp;analysismethod7)</f>
        <v xml:space="preserve">Encounter Data Analysis; 
</v>
      </c>
      <c r="DG22" s="254" t="str">
        <f>IF(ISNUMBER(FIND(analysismethod7,'III_Plan comp 438.68 {Plan 1}'!AZ$15)),"",'III_Plan comp 438.68 {Plan 1}'!AZ$15&amp;analysismethod7)</f>
        <v xml:space="preserve">Encounter Data Analysis; 
</v>
      </c>
      <c r="DH22" s="254" t="str">
        <f>IF(ISNUMBER(FIND(analysismethod7,'III_Plan comp 438.68 {Plan 1}'!BA$15)),"",'III_Plan comp 438.68 {Plan 1}'!BA$15&amp;analysismethod7)</f>
        <v xml:space="preserve">Encounter Data Analysis; 
</v>
      </c>
      <c r="DI22" s="254" t="str">
        <f>IF(ISNUMBER(FIND(analysismethod7,'III_Plan comp 438.68 {Plan 1}'!BB$15)),"",'III_Plan comp 438.68 {Plan 1}'!BB$15&amp;analysismethod7)</f>
        <v xml:space="preserve">Encounter Data Analysis; 
</v>
      </c>
      <c r="DJ22" s="254" t="str">
        <f>IF(ISNUMBER(FIND(analysismethod7,'III_Plan comp 438.68 {Plan 1}'!BC$15)),"",'III_Plan comp 438.68 {Plan 1}'!BC$15&amp;analysismethod7)</f>
        <v xml:space="preserve">Encounter Data Analysis; 
</v>
      </c>
      <c r="DK22" s="254" t="str">
        <f>IF(ISNUMBER(FIND(analysismethod7,'III_Plan comp 438.68 {Plan 1}'!BD$15)),"",'III_Plan comp 438.68 {Plan 1}'!BD$15&amp;analysismethod7)</f>
        <v xml:space="preserve">Encounter Data Analysis; 
</v>
      </c>
      <c r="DL22" s="254" t="str">
        <f>IF(ISNUMBER(FIND(analysismethod7,'III_Plan comp 438.68 {Plan 1}'!BE$15)),"",'III_Plan comp 438.68 {Plan 1}'!BE$15&amp;analysismethod7)</f>
        <v xml:space="preserve">Encounter Data Analysis; 
</v>
      </c>
      <c r="DM22" s="254" t="str">
        <f>IF(ISNUMBER(FIND(analysismethod7,'III_Plan comp 438.68 {Plan 1}'!BF$15)),"",'III_Plan comp 438.68 {Plan 1}'!BF$15&amp;analysismethod7)</f>
        <v xml:space="preserve">Encounter Data Analysis; 
</v>
      </c>
      <c r="DN22" s="254" t="str">
        <f>IF(ISNUMBER(FIND(analysismethod7,'III_Plan comp 438.68 {Plan 1}'!BG$15)),"",'III_Plan comp 438.68 {Plan 1}'!BG$15&amp;analysismethod7)</f>
        <v xml:space="preserve">Encounter Data Analysis; 
</v>
      </c>
      <c r="DO22" s="254" t="str">
        <f>IF(ISNUMBER(FIND(analysismethod7,'III_Plan comp 438.68 {Plan 1}'!BH$15)),"",'III_Plan comp 438.68 {Plan 1}'!BH$15&amp;analysismethod7)</f>
        <v xml:space="preserve">Encounter Data Analysis; 
</v>
      </c>
      <c r="DP22" s="254" t="str">
        <f>IF(ISNUMBER(FIND(analysismethod7,'III_Plan comp 438.68 {Plan 1}'!BI$15)),"",'III_Plan comp 438.68 {Plan 1}'!BI$15&amp;analysismethod7)</f>
        <v xml:space="preserve">Encounter Data Analysis; 
</v>
      </c>
      <c r="DQ22" s="254" t="str">
        <f>IF(ISNUMBER(FIND(analysismethod7,'III_Plan comp 438.68 {Plan 1}'!BJ$15)),"",'III_Plan comp 438.68 {Plan 1}'!BJ$15&amp;analysismethod7)</f>
        <v xml:space="preserve">Encounter Data Analysis; 
</v>
      </c>
      <c r="DR22" s="254" t="str">
        <f>IF(ISNUMBER(FIND(analysismethod7,'III_Plan comp 438.68 {Plan 1}'!BK$15)),"",'III_Plan comp 438.68 {Plan 1}'!BK$15&amp;analysismethod7)</f>
        <v xml:space="preserve">Encounter Data Analysis; 
</v>
      </c>
      <c r="DS22" s="254" t="str">
        <f>IF(ISNUMBER(FIND(analysismethod7,'III_Plan comp 438.68 {Plan 1}'!BL$15)),"",'III_Plan comp 438.68 {Plan 1}'!BL$15&amp;analysismethod7)</f>
        <v xml:space="preserve">Encounter Data Analysis; 
</v>
      </c>
      <c r="DT22" s="254" t="str">
        <f>IF(ISNUMBER(FIND(analysismethod7,'III_Plan comp 438.68 {Plan 1}'!BM$15)),"",'III_Plan comp 438.68 {Plan 1}'!BM$15&amp;analysismethod7)</f>
        <v xml:space="preserve">Encounter Data Analysis; 
</v>
      </c>
      <c r="DU22" s="254" t="str">
        <f>IF(ISNUMBER(FIND(analysismethod7,'III_Plan comp 438.68 {Plan 1}'!BN$15)),"",'III_Plan comp 438.68 {Plan 1}'!BN$15&amp;analysismethod7)</f>
        <v xml:space="preserve">Encounter Data Analysis; 
</v>
      </c>
      <c r="DV22" s="254" t="str">
        <f>IF(ISNUMBER(FIND(analysismethod7,'III_Plan comp 438.68 {Plan 1}'!BO$15)),"",'III_Plan comp 438.68 {Plan 1}'!BO$15&amp;analysismethod7)</f>
        <v xml:space="preserve">Encounter Data Analysis; 
</v>
      </c>
      <c r="DW22" s="254" t="str">
        <f>IF(ISNUMBER(FIND(analysismethod7,'III_Plan comp 438.68 {Plan 1}'!BP$15)),"",'III_Plan comp 438.68 {Plan 1}'!BP$15&amp;analysismethod7)</f>
        <v xml:space="preserve">Encounter Data Analysis; 
</v>
      </c>
      <c r="DX22" s="254" t="str">
        <f>IF(ISNUMBER(FIND(analysismethod7,'III_Plan comp 438.68 {Plan 1}'!BQ$15)),"",'III_Plan comp 438.68 {Plan 1}'!BQ$15&amp;analysismethod7)</f>
        <v xml:space="preserve">Encounter Data Analysis; 
</v>
      </c>
      <c r="DY22" s="254" t="str">
        <f>IF(ISNUMBER(FIND(analysismethod7,'III_Plan comp 438.68 {Plan 1}'!BR$15)),"",'III_Plan comp 438.68 {Plan 1}'!BR$15&amp;analysismethod7)</f>
        <v xml:space="preserve">Encounter Data Analysis; 
</v>
      </c>
      <c r="DZ22" s="254" t="str">
        <f>IF(ISNUMBER(FIND(analysismethod7,'III_Plan comp 438.68 {Plan 1}'!BS$15)),"",'III_Plan comp 438.68 {Plan 1}'!BS$15&amp;analysismethod7)</f>
        <v xml:space="preserve">Encounter Data Analysis; 
</v>
      </c>
      <c r="EA22" s="254" t="str">
        <f>IF(ISNUMBER(FIND(analysismethod7,'III_Plan comp 438.68 {Plan 1}'!BT$15)),"",'III_Plan comp 438.68 {Plan 1}'!BT$15&amp;analysismethod7)</f>
        <v xml:space="preserve">Encounter Data Analysis; 
</v>
      </c>
      <c r="EB22" s="254" t="str">
        <f>IF(ISNUMBER(FIND(analysismethod7,'III_Plan comp 438.68 {Plan 1}'!BU$15)),"",'III_Plan comp 438.68 {Plan 1}'!BU$15&amp;analysismethod7)</f>
        <v xml:space="preserve">Encounter Data Analysis; 
</v>
      </c>
      <c r="EC22" s="254" t="str">
        <f>IF(ISNUMBER(FIND(analysismethod7,'III_Plan comp 438.68 {Plan 1}'!BV$15)),"",'III_Plan comp 438.68 {Plan 1}'!BV$15&amp;analysismethod7)</f>
        <v xml:space="preserve">Encounter Data Analysis; 
</v>
      </c>
      <c r="ED22" s="254" t="str">
        <f>IF(ISNUMBER(FIND(analysismethod7,'III_Plan comp 438.68 {Plan 1}'!BW$15)),"",'III_Plan comp 438.68 {Plan 1}'!BW$15&amp;analysismethod7)</f>
        <v xml:space="preserve">Encounter Data Analysis; 
</v>
      </c>
      <c r="EE22" s="254" t="str">
        <f>IF(ISNUMBER(FIND(analysismethod7,'III_Plan comp 438.68 {Plan 1}'!BX$15)),"",'III_Plan comp 438.68 {Plan 1}'!BX$15&amp;analysismethod7)</f>
        <v xml:space="preserve">Encounter Data Analysis; 
</v>
      </c>
      <c r="EF22" s="254" t="str">
        <f>IF(ISNUMBER(FIND(analysismethod7,'III_Plan comp 438.68 {Plan 1}'!BY$15)),"",'III_Plan comp 438.68 {Plan 1}'!BY$15&amp;analysismethod7)</f>
        <v xml:space="preserve">Encounter Data Analysis; 
</v>
      </c>
      <c r="EG22" s="254" t="str">
        <f>IF(ISNUMBER(FIND(analysismethod7,'III_Plan comp 438.68 {Plan 1}'!BZ$15)),"",'III_Plan comp 438.68 {Plan 1}'!BZ$15&amp;analysismethod7)</f>
        <v xml:space="preserve">Encounter Data Analysis; 
</v>
      </c>
      <c r="EH22" s="254" t="str">
        <f>IF(ISNUMBER(FIND(analysismethod7,'III_Plan comp 438.68 {Plan 1}'!CA$15)),"",'III_Plan comp 438.68 {Plan 1}'!CA$15&amp;analysismethod7)</f>
        <v xml:space="preserve">Encounter Data Analysis; 
</v>
      </c>
      <c r="EI22" s="254" t="str">
        <f>IF(ISNUMBER(FIND(analysismethod7,'III_Plan comp 438.68 {Plan 1}'!CB$15)),"",'III_Plan comp 438.68 {Plan 1}'!CB$15&amp;analysismethod7)</f>
        <v xml:space="preserve">Encounter Data Analysis; 
</v>
      </c>
      <c r="EJ22" s="254" t="str">
        <f>IF(ISNUMBER(FIND(analysismethod7,'III_Plan comp 438.68 {Plan 1}'!CC$15)),"",'III_Plan comp 438.68 {Plan 1}'!CC$15&amp;analysismethod7)</f>
        <v xml:space="preserve">Encounter Data Analysis; 
</v>
      </c>
      <c r="EK22" s="254" t="str">
        <f>IF(ISNUMBER(FIND(analysismethod7,'III_Plan comp 438.68 {Plan 1}'!CD$15)),"",'III_Plan comp 438.68 {Plan 1}'!CD$15&amp;analysismethod7)</f>
        <v xml:space="preserve">Encounter Data Analysis; 
</v>
      </c>
      <c r="EL22" s="254" t="str">
        <f>IF(ISNUMBER(FIND(analysismethod7,'III_Plan comp 438.68 {Plan 1}'!CE$15)),"",'III_Plan comp 438.68 {Plan 1}'!CE$15&amp;analysismethod7)</f>
        <v xml:space="preserve">Encounter Data Analysis; 
</v>
      </c>
      <c r="EM22" s="254" t="str">
        <f>IF(ISNUMBER(FIND(analysismethod7,'III_Plan comp 438.68 {Plan 1}'!CF$15)),"",'III_Plan comp 438.68 {Plan 1}'!CF$15&amp;analysismethod7)</f>
        <v xml:space="preserve">Encounter Data Analysis; 
</v>
      </c>
      <c r="EN22" s="254" t="str">
        <f>IF(ISNUMBER(FIND(analysismethod7,'III_Plan comp 438.68 {Plan 1}'!CG$15)),"",'III_Plan comp 438.68 {Plan 1}'!CG$15&amp;analysismethod7)</f>
        <v xml:space="preserve">Encounter Data Analysis; 
</v>
      </c>
      <c r="EO22" s="254" t="str">
        <f>IF(ISNUMBER(FIND(analysismethod7,'III_Plan comp 438.68 {Plan 1}'!CH$15)),"",'III_Plan comp 438.68 {Plan 1}'!CH$15&amp;analysismethod7)</f>
        <v xml:space="preserve">Encounter Data Analysis; 
</v>
      </c>
      <c r="EP22" s="254" t="str">
        <f>IF(ISNUMBER(FIND(analysismethod7,'III_Plan comp 438.68 {Plan 1}'!CI$15)),"",'III_Plan comp 438.68 {Plan 1}'!CI$15&amp;analysismethod7)</f>
        <v xml:space="preserve">Encounter Data Analysis; 
</v>
      </c>
      <c r="EQ22" s="254" t="str">
        <f>IF(ISNUMBER(FIND(analysismethod7,'III_Plan comp 438.68 {Plan 1}'!CJ$15)),"",'III_Plan comp 438.68 {Plan 1}'!CJ$15&amp;analysismethod7)</f>
        <v xml:space="preserve">Encounter Data Analysis; 
</v>
      </c>
      <c r="ER22" s="254" t="str">
        <f>IF(ISNUMBER(FIND(analysismethod7,'III_Plan comp 438.68 {Plan 1}'!CK$15)),"",'III_Plan comp 438.68 {Plan 1}'!CK$15&amp;analysismethod7)</f>
        <v xml:space="preserve">Encounter Data Analysis; 
</v>
      </c>
      <c r="ES22" s="254" t="str">
        <f>IF(ISNUMBER(FIND(analysismethod7,'III_Plan comp 438.68 {Plan 1}'!CL$15)),"",'III_Plan comp 438.68 {Plan 1}'!CL$15&amp;analysismethod7)</f>
        <v xml:space="preserve">Encounter Data Analysis; 
</v>
      </c>
      <c r="ET22" s="254" t="str">
        <f>IF(ISNUMBER(FIND(analysismethod7,'III_Plan comp 438.68 {Plan 1}'!CM$15)),"",'III_Plan comp 438.68 {Plan 1}'!CM$15&amp;analysismethod7)</f>
        <v xml:space="preserve">Encounter Data Analysis; 
</v>
      </c>
      <c r="EU22" s="254" t="str">
        <f>IF(ISNUMBER(FIND(analysismethod7,'III_Plan comp 438.68 {Plan 1}'!CN$15)),"",'III_Plan comp 438.68 {Plan 1}'!CN$15&amp;analysismethod7)</f>
        <v xml:space="preserve">Encounter Data Analysis; 
</v>
      </c>
      <c r="EV22" s="254" t="str">
        <f>IF(ISNUMBER(FIND(analysismethod7,'III_Plan comp 438.68 {Plan 1}'!CO$15)),"",'III_Plan comp 438.68 {Plan 1}'!CO$15&amp;analysismethod7)</f>
        <v xml:space="preserve">Encounter Data Analysis; 
</v>
      </c>
      <c r="EW22" s="254" t="str">
        <f>IF(ISNUMBER(FIND(analysismethod7,'III_Plan comp 438.68 {Plan 1}'!CP$15)),"",'III_Plan comp 438.68 {Plan 1}'!CP$15&amp;analysismethod7)</f>
        <v xml:space="preserve">Encounter Data Analysis; 
</v>
      </c>
      <c r="EX22" s="254" t="str">
        <f>IF(ISNUMBER(FIND(analysismethod7,'III_Plan comp 438.68 {Plan 1}'!CQ$15)),"",'III_Plan comp 438.68 {Plan 1}'!CQ$15&amp;analysismethod7)</f>
        <v xml:space="preserve">Encounter Data Analysis; 
</v>
      </c>
      <c r="EY22" s="254" t="str">
        <f>IF(ISNUMBER(FIND(analysismethod7,'III_Plan comp 438.68 {Plan 1}'!CR$15)),"",'III_Plan comp 438.68 {Plan 1}'!CR$15&amp;analysismethod7)</f>
        <v xml:space="preserve">Encounter Data Analysis; 
</v>
      </c>
      <c r="EZ22" s="254" t="str">
        <f>IF(ISNUMBER(FIND(analysismethod7,'III_Plan comp 438.68 {Plan 1}'!CS$15)),"",'III_Plan comp 438.68 {Plan 1}'!CS$15&amp;analysismethod7)</f>
        <v xml:space="preserve">Encounter Data Analysis; 
</v>
      </c>
      <c r="FA22" s="254" t="str">
        <f>IF(ISNUMBER(FIND(analysismethod7,'III_Plan comp 438.68 {Plan 1}'!CT$15)),"",'III_Plan comp 438.68 {Plan 1}'!CT$15&amp;analysismethod7)</f>
        <v xml:space="preserve">Encounter Data Analysis; 
</v>
      </c>
      <c r="FB22" s="254" t="str">
        <f>IF(ISNUMBER(FIND(analysismethod7,'III_Plan comp 438.68 {Plan 1}'!CU$15)),"",'III_Plan comp 438.68 {Plan 1}'!CU$15&amp;analysismethod7)</f>
        <v xml:space="preserve">Encounter Data Analysis; 
</v>
      </c>
      <c r="FC22" s="254" t="str">
        <f>IF(ISNUMBER(FIND(analysismethod7,'III_Plan comp 438.68 {Plan 1}'!CV$15)),"",'III_Plan comp 438.68 {Plan 1}'!CV$15&amp;analysismethod7)</f>
        <v xml:space="preserve">Encounter Data Analysis; 
</v>
      </c>
      <c r="FD22" s="254" t="str">
        <f>IF(ISNUMBER(FIND(analysismethod7,'III_Plan comp 438.68 {Plan 1}'!CW$15)),"",'III_Plan comp 438.68 {Plan 1}'!CW$15&amp;analysismethod7)</f>
        <v xml:space="preserve">Encounter Data Analysis; 
</v>
      </c>
      <c r="FE22" s="254" t="str">
        <f>IF(ISNUMBER(FIND(analysismethod7,'III_Plan comp 438.68 {Plan 1}'!CX$15)),"",'III_Plan comp 438.68 {Plan 1}'!CX$15&amp;analysismethod7)</f>
        <v xml:space="preserve">Encounter Data Analysis; 
</v>
      </c>
      <c r="FF22" s="254" t="str">
        <f>IF(ISNUMBER(FIND(analysismethod7,'III_Plan comp 438.68 {Plan 1}'!CY$15)),"",'III_Plan comp 438.68 {Plan 1}'!CY$15&amp;analysismethod7)</f>
        <v xml:space="preserve">Encounter Data Analysis; 
</v>
      </c>
      <c r="FG22" s="254" t="str">
        <f>IF(ISNUMBER(FIND(analysismethod7,'III_Plan comp 438.68 {Plan 1}'!CZ$15)),"",'III_Plan comp 438.68 {Plan 1}'!CZ$15&amp;analysismethod7)</f>
        <v xml:space="preserve">Encounter Data Analysis; 
</v>
      </c>
    </row>
    <row r="23" spans="2:163" x14ac:dyDescent="0.2">
      <c r="B23" s="11" t="s">
        <v>27</v>
      </c>
      <c r="C23" s="11"/>
      <c r="D23" s="11"/>
      <c r="E23" s="11"/>
      <c r="F23" s="11"/>
      <c r="G23" s="11"/>
      <c r="J23" s="94"/>
      <c r="K23" s="93"/>
      <c r="L23" s="93"/>
      <c r="M23" s="93"/>
      <c r="N23" s="93"/>
      <c r="O23" s="93"/>
      <c r="P23" s="93"/>
      <c r="Q23" s="93"/>
      <c r="R23" s="93"/>
      <c r="S23" s="93"/>
      <c r="T23" s="93"/>
      <c r="BK23" s="253" t="str">
        <f>IF('I_State and program information'!$E$79&lt;&gt;"",'I_State and program information'!E92&amp;"; "&amp;CHAR(10)&amp;CHAR(10),"")</f>
        <v/>
      </c>
      <c r="BL23" s="254" t="str">
        <f>IF(ISNUMBER(FIND(analysismethod8,'III_Plan comp 438.68 {Plan 1}'!E$15)),"",'III_Plan comp 438.68 {Plan 1}'!E$15&amp;analysismethod8)</f>
        <v/>
      </c>
      <c r="BM23" s="254" t="str">
        <f>IF(ISNUMBER(FIND(analysismethod8,'III_Plan comp 438.68 {Plan 1}'!F$15)),"",'III_Plan comp 438.68 {Plan 1}'!F$15&amp;analysismethod8)</f>
        <v/>
      </c>
      <c r="BN23" s="254" t="str">
        <f>IF(ISNUMBER(FIND(analysismethod8,'III_Plan comp 438.68 {Plan 1}'!G$15)),"",'III_Plan comp 438.68 {Plan 1}'!G$15&amp;analysismethod8)</f>
        <v/>
      </c>
      <c r="BO23" s="254" t="str">
        <f>IF(ISNUMBER(FIND(analysismethod8,'III_Plan comp 438.68 {Plan 1}'!H$15)),"",'III_Plan comp 438.68 {Plan 1}'!H$15&amp;analysismethod8)</f>
        <v/>
      </c>
      <c r="BP23" s="254" t="str">
        <f>IF(ISNUMBER(FIND(analysismethod8,'III_Plan comp 438.68 {Plan 1}'!I$15)),"",'III_Plan comp 438.68 {Plan 1}'!I$15&amp;analysismethod8)</f>
        <v/>
      </c>
      <c r="BQ23" s="254" t="str">
        <f>IF(ISNUMBER(FIND(analysismethod8,'III_Plan comp 438.68 {Plan 1}'!J$15)),"",'III_Plan comp 438.68 {Plan 1}'!J$15&amp;analysismethod8)</f>
        <v/>
      </c>
      <c r="BR23" s="254" t="str">
        <f>IF(ISNUMBER(FIND(analysismethod8,'III_Plan comp 438.68 {Plan 1}'!K$15)),"",'III_Plan comp 438.68 {Plan 1}'!K$15&amp;analysismethod8)</f>
        <v/>
      </c>
      <c r="BS23" s="254" t="str">
        <f>IF(ISNUMBER(FIND(analysismethod8,'III_Plan comp 438.68 {Plan 1}'!L$15)),"",'III_Plan comp 438.68 {Plan 1}'!L$15&amp;analysismethod8)</f>
        <v/>
      </c>
      <c r="BT23" s="254" t="str">
        <f>IF(ISNUMBER(FIND(analysismethod8,'III_Plan comp 438.68 {Plan 1}'!M$15)),"",'III_Plan comp 438.68 {Plan 1}'!M$15&amp;analysismethod8)</f>
        <v/>
      </c>
      <c r="BU23" s="254" t="str">
        <f>IF(ISNUMBER(FIND(analysismethod8,'III_Plan comp 438.68 {Plan 1}'!N$15)),"",'III_Plan comp 438.68 {Plan 1}'!N$15&amp;analysismethod8)</f>
        <v/>
      </c>
      <c r="BV23" s="254" t="str">
        <f>IF(ISNUMBER(FIND(analysismethod8,'III_Plan comp 438.68 {Plan 1}'!O$15)),"",'III_Plan comp 438.68 {Plan 1}'!O$15&amp;analysismethod8)</f>
        <v/>
      </c>
      <c r="BW23" s="254" t="str">
        <f>IF(ISNUMBER(FIND(analysismethod8,'III_Plan comp 438.68 {Plan 1}'!P$15)),"",'III_Plan comp 438.68 {Plan 1}'!P$15&amp;analysismethod8)</f>
        <v/>
      </c>
      <c r="BX23" s="254" t="str">
        <f>IF(ISNUMBER(FIND(analysismethod8,'III_Plan comp 438.68 {Plan 1}'!Q$15)),"",'III_Plan comp 438.68 {Plan 1}'!Q$15&amp;analysismethod8)</f>
        <v/>
      </c>
      <c r="BY23" s="254" t="str">
        <f>IF(ISNUMBER(FIND(analysismethod8,'III_Plan comp 438.68 {Plan 1}'!R$15)),"",'III_Plan comp 438.68 {Plan 1}'!R$15&amp;analysismethod8)</f>
        <v/>
      </c>
      <c r="BZ23" s="254" t="str">
        <f>IF(ISNUMBER(FIND(analysismethod8,'III_Plan comp 438.68 {Plan 1}'!S$15)),"",'III_Plan comp 438.68 {Plan 1}'!S$15&amp;analysismethod8)</f>
        <v/>
      </c>
      <c r="CA23" s="254" t="str">
        <f>IF(ISNUMBER(FIND(analysismethod8,'III_Plan comp 438.68 {Plan 1}'!T$15)),"",'III_Plan comp 438.68 {Plan 1}'!T$15&amp;analysismethod8)</f>
        <v/>
      </c>
      <c r="CB23" s="254" t="str">
        <f>IF(ISNUMBER(FIND(analysismethod8,'III_Plan comp 438.68 {Plan 1}'!U$15)),"",'III_Plan comp 438.68 {Plan 1}'!U$15&amp;analysismethod8)</f>
        <v/>
      </c>
      <c r="CC23" s="254" t="str">
        <f>IF(ISNUMBER(FIND(analysismethod8,'III_Plan comp 438.68 {Plan 1}'!V$15)),"",'III_Plan comp 438.68 {Plan 1}'!V$15&amp;analysismethod8)</f>
        <v/>
      </c>
      <c r="CD23" s="254" t="str">
        <f>IF(ISNUMBER(FIND(analysismethod8,'III_Plan comp 438.68 {Plan 1}'!W$15)),"",'III_Plan comp 438.68 {Plan 1}'!W$15&amp;analysismethod8)</f>
        <v/>
      </c>
      <c r="CE23" s="254" t="str">
        <f>IF(ISNUMBER(FIND(analysismethod8,'III_Plan comp 438.68 {Plan 1}'!X$15)),"",'III_Plan comp 438.68 {Plan 1}'!X$15&amp;analysismethod8)</f>
        <v/>
      </c>
      <c r="CF23" s="254" t="str">
        <f>IF(ISNUMBER(FIND(analysismethod8,'III_Plan comp 438.68 {Plan 1}'!Y$15)),"",'III_Plan comp 438.68 {Plan 1}'!Y$15&amp;analysismethod8)</f>
        <v/>
      </c>
      <c r="CG23" s="254" t="str">
        <f>IF(ISNUMBER(FIND(analysismethod8,'III_Plan comp 438.68 {Plan 1}'!Z$15)),"",'III_Plan comp 438.68 {Plan 1}'!Z$15&amp;analysismethod8)</f>
        <v/>
      </c>
      <c r="CH23" s="254" t="str">
        <f>IF(ISNUMBER(FIND(analysismethod8,'III_Plan comp 438.68 {Plan 1}'!AA$15)),"",'III_Plan comp 438.68 {Plan 1}'!AA$15&amp;analysismethod8)</f>
        <v/>
      </c>
      <c r="CI23" s="254" t="str">
        <f>IF(ISNUMBER(FIND(analysismethod8,'III_Plan comp 438.68 {Plan 1}'!AB$15)),"",'III_Plan comp 438.68 {Plan 1}'!AB$15&amp;analysismethod8)</f>
        <v/>
      </c>
      <c r="CJ23" s="254" t="str">
        <f>IF(ISNUMBER(FIND(analysismethod8,'III_Plan comp 438.68 {Plan 1}'!AC$15)),"",'III_Plan comp 438.68 {Plan 1}'!AC$15&amp;analysismethod8)</f>
        <v/>
      </c>
      <c r="CK23" s="254" t="str">
        <f>IF(ISNUMBER(FIND(analysismethod8,'III_Plan comp 438.68 {Plan 1}'!AD$15)),"",'III_Plan comp 438.68 {Plan 1}'!AD$15&amp;analysismethod8)</f>
        <v/>
      </c>
      <c r="CL23" s="254" t="str">
        <f>IF(ISNUMBER(FIND(analysismethod8,'III_Plan comp 438.68 {Plan 1}'!AE$15)),"",'III_Plan comp 438.68 {Plan 1}'!AE$15&amp;analysismethod8)</f>
        <v/>
      </c>
      <c r="CM23" s="254" t="str">
        <f>IF(ISNUMBER(FIND(analysismethod8,'III_Plan comp 438.68 {Plan 1}'!AF$15)),"",'III_Plan comp 438.68 {Plan 1}'!AF$15&amp;analysismethod8)</f>
        <v/>
      </c>
      <c r="CN23" s="254" t="str">
        <f>IF(ISNUMBER(FIND(analysismethod8,'III_Plan comp 438.68 {Plan 1}'!AG$15)),"",'III_Plan comp 438.68 {Plan 1}'!AG$15&amp;analysismethod8)</f>
        <v/>
      </c>
      <c r="CO23" s="254" t="str">
        <f>IF(ISNUMBER(FIND(analysismethod8,'III_Plan comp 438.68 {Plan 1}'!AH$15)),"",'III_Plan comp 438.68 {Plan 1}'!AH$15&amp;analysismethod8)</f>
        <v/>
      </c>
      <c r="CP23" s="254" t="str">
        <f>IF(ISNUMBER(FIND(analysismethod8,'III_Plan comp 438.68 {Plan 1}'!AI$15)),"",'III_Plan comp 438.68 {Plan 1}'!AI$15&amp;analysismethod8)</f>
        <v/>
      </c>
      <c r="CQ23" s="254" t="str">
        <f>IF(ISNUMBER(FIND(analysismethod8,'III_Plan comp 438.68 {Plan 1}'!AJ$15)),"",'III_Plan comp 438.68 {Plan 1}'!AJ$15&amp;analysismethod8)</f>
        <v/>
      </c>
      <c r="CR23" s="254" t="str">
        <f>IF(ISNUMBER(FIND(analysismethod8,'III_Plan comp 438.68 {Plan 1}'!AK$15)),"",'III_Plan comp 438.68 {Plan 1}'!AK$15&amp;analysismethod8)</f>
        <v/>
      </c>
      <c r="CS23" s="254" t="str">
        <f>IF(ISNUMBER(FIND(analysismethod8,'III_Plan comp 438.68 {Plan 1}'!AL$15)),"",'III_Plan comp 438.68 {Plan 1}'!AL$15&amp;analysismethod8)</f>
        <v/>
      </c>
      <c r="CT23" s="254" t="str">
        <f>IF(ISNUMBER(FIND(analysismethod8,'III_Plan comp 438.68 {Plan 1}'!AM$15)),"",'III_Plan comp 438.68 {Plan 1}'!AM$15&amp;analysismethod8)</f>
        <v/>
      </c>
      <c r="CU23" s="254" t="str">
        <f>IF(ISNUMBER(FIND(analysismethod8,'III_Plan comp 438.68 {Plan 1}'!AN$15)),"",'III_Plan comp 438.68 {Plan 1}'!AN$15&amp;analysismethod8)</f>
        <v/>
      </c>
      <c r="CV23" s="254" t="str">
        <f>IF(ISNUMBER(FIND(analysismethod8,'III_Plan comp 438.68 {Plan 1}'!AO$15)),"",'III_Plan comp 438.68 {Plan 1}'!AO$15&amp;analysismethod8)</f>
        <v/>
      </c>
      <c r="CW23" s="254" t="str">
        <f>IF(ISNUMBER(FIND(analysismethod8,'III_Plan comp 438.68 {Plan 1}'!AP$15)),"",'III_Plan comp 438.68 {Plan 1}'!AP$15&amp;analysismethod8)</f>
        <v/>
      </c>
      <c r="CX23" s="254" t="str">
        <f>IF(ISNUMBER(FIND(analysismethod8,'III_Plan comp 438.68 {Plan 1}'!AQ$15)),"",'III_Plan comp 438.68 {Plan 1}'!AQ$15&amp;analysismethod8)</f>
        <v/>
      </c>
      <c r="CY23" s="254" t="str">
        <f>IF(ISNUMBER(FIND(analysismethod8,'III_Plan comp 438.68 {Plan 1}'!AR$15)),"",'III_Plan comp 438.68 {Plan 1}'!AR$15&amp;analysismethod8)</f>
        <v/>
      </c>
      <c r="CZ23" s="254" t="str">
        <f>IF(ISNUMBER(FIND(analysismethod8,'III_Plan comp 438.68 {Plan 1}'!AS$15)),"",'III_Plan comp 438.68 {Plan 1}'!AS$15&amp;analysismethod8)</f>
        <v/>
      </c>
      <c r="DA23" s="254" t="str">
        <f>IF(ISNUMBER(FIND(analysismethod8,'III_Plan comp 438.68 {Plan 1}'!AT$15)),"",'III_Plan comp 438.68 {Plan 1}'!AT$15&amp;analysismethod8)</f>
        <v/>
      </c>
      <c r="DB23" s="254" t="str">
        <f>IF(ISNUMBER(FIND(analysismethod8,'III_Plan comp 438.68 {Plan 1}'!AU$15)),"",'III_Plan comp 438.68 {Plan 1}'!AU$15&amp;analysismethod8)</f>
        <v/>
      </c>
      <c r="DC23" s="254" t="str">
        <f>IF(ISNUMBER(FIND(analysismethod8,'III_Plan comp 438.68 {Plan 1}'!AV$15)),"",'III_Plan comp 438.68 {Plan 1}'!AV$15&amp;analysismethod8)</f>
        <v/>
      </c>
      <c r="DD23" s="254" t="str">
        <f>IF(ISNUMBER(FIND(analysismethod8,'III_Plan comp 438.68 {Plan 1}'!AW$15)),"",'III_Plan comp 438.68 {Plan 1}'!AW$15&amp;analysismethod8)</f>
        <v/>
      </c>
      <c r="DE23" s="254" t="str">
        <f>IF(ISNUMBER(FIND(analysismethod8,'III_Plan comp 438.68 {Plan 1}'!AX$15)),"",'III_Plan comp 438.68 {Plan 1}'!AX$15&amp;analysismethod8)</f>
        <v/>
      </c>
      <c r="DF23" s="254" t="str">
        <f>IF(ISNUMBER(FIND(analysismethod8,'III_Plan comp 438.68 {Plan 1}'!AY$15)),"",'III_Plan comp 438.68 {Plan 1}'!AY$15&amp;analysismethod8)</f>
        <v/>
      </c>
      <c r="DG23" s="254" t="str">
        <f>IF(ISNUMBER(FIND(analysismethod8,'III_Plan comp 438.68 {Plan 1}'!AZ$15)),"",'III_Plan comp 438.68 {Plan 1}'!AZ$15&amp;analysismethod8)</f>
        <v/>
      </c>
      <c r="DH23" s="254" t="str">
        <f>IF(ISNUMBER(FIND(analysismethod8,'III_Plan comp 438.68 {Plan 1}'!BA$15)),"",'III_Plan comp 438.68 {Plan 1}'!BA$15&amp;analysismethod8)</f>
        <v/>
      </c>
      <c r="DI23" s="254" t="str">
        <f>IF(ISNUMBER(FIND(analysismethod8,'III_Plan comp 438.68 {Plan 1}'!BB$15)),"",'III_Plan comp 438.68 {Plan 1}'!BB$15&amp;analysismethod8)</f>
        <v/>
      </c>
      <c r="DJ23" s="254" t="str">
        <f>IF(ISNUMBER(FIND(analysismethod8,'III_Plan comp 438.68 {Plan 1}'!BC$15)),"",'III_Plan comp 438.68 {Plan 1}'!BC$15&amp;analysismethod8)</f>
        <v/>
      </c>
      <c r="DK23" s="254" t="str">
        <f>IF(ISNUMBER(FIND(analysismethod8,'III_Plan comp 438.68 {Plan 1}'!BD$15)),"",'III_Plan comp 438.68 {Plan 1}'!BD$15&amp;analysismethod8)</f>
        <v/>
      </c>
      <c r="DL23" s="254" t="str">
        <f>IF(ISNUMBER(FIND(analysismethod8,'III_Plan comp 438.68 {Plan 1}'!BE$15)),"",'III_Plan comp 438.68 {Plan 1}'!BE$15&amp;analysismethod8)</f>
        <v/>
      </c>
      <c r="DM23" s="254" t="str">
        <f>IF(ISNUMBER(FIND(analysismethod8,'III_Plan comp 438.68 {Plan 1}'!BF$15)),"",'III_Plan comp 438.68 {Plan 1}'!BF$15&amp;analysismethod8)</f>
        <v/>
      </c>
      <c r="DN23" s="254" t="str">
        <f>IF(ISNUMBER(FIND(analysismethod8,'III_Plan comp 438.68 {Plan 1}'!BG$15)),"",'III_Plan comp 438.68 {Plan 1}'!BG$15&amp;analysismethod8)</f>
        <v/>
      </c>
      <c r="DO23" s="254" t="str">
        <f>IF(ISNUMBER(FIND(analysismethod8,'III_Plan comp 438.68 {Plan 1}'!BH$15)),"",'III_Plan comp 438.68 {Plan 1}'!BH$15&amp;analysismethod8)</f>
        <v/>
      </c>
      <c r="DP23" s="254" t="str">
        <f>IF(ISNUMBER(FIND(analysismethod8,'III_Plan comp 438.68 {Plan 1}'!BI$15)),"",'III_Plan comp 438.68 {Plan 1}'!BI$15&amp;analysismethod8)</f>
        <v/>
      </c>
      <c r="DQ23" s="254" t="str">
        <f>IF(ISNUMBER(FIND(analysismethod8,'III_Plan comp 438.68 {Plan 1}'!BJ$15)),"",'III_Plan comp 438.68 {Plan 1}'!BJ$15&amp;analysismethod8)</f>
        <v/>
      </c>
      <c r="DR23" s="254" t="str">
        <f>IF(ISNUMBER(FIND(analysismethod8,'III_Plan comp 438.68 {Plan 1}'!BK$15)),"",'III_Plan comp 438.68 {Plan 1}'!BK$15&amp;analysismethod8)</f>
        <v/>
      </c>
      <c r="DS23" s="254" t="str">
        <f>IF(ISNUMBER(FIND(analysismethod8,'III_Plan comp 438.68 {Plan 1}'!BL$15)),"",'III_Plan comp 438.68 {Plan 1}'!BL$15&amp;analysismethod8)</f>
        <v/>
      </c>
      <c r="DT23" s="254" t="str">
        <f>IF(ISNUMBER(FIND(analysismethod8,'III_Plan comp 438.68 {Plan 1}'!BM$15)),"",'III_Plan comp 438.68 {Plan 1}'!BM$15&amp;analysismethod8)</f>
        <v/>
      </c>
      <c r="DU23" s="254" t="str">
        <f>IF(ISNUMBER(FIND(analysismethod8,'III_Plan comp 438.68 {Plan 1}'!BN$15)),"",'III_Plan comp 438.68 {Plan 1}'!BN$15&amp;analysismethod8)</f>
        <v/>
      </c>
      <c r="DV23" s="254" t="str">
        <f>IF(ISNUMBER(FIND(analysismethod8,'III_Plan comp 438.68 {Plan 1}'!BO$15)),"",'III_Plan comp 438.68 {Plan 1}'!BO$15&amp;analysismethod8)</f>
        <v/>
      </c>
      <c r="DW23" s="254" t="str">
        <f>IF(ISNUMBER(FIND(analysismethod8,'III_Plan comp 438.68 {Plan 1}'!BP$15)),"",'III_Plan comp 438.68 {Plan 1}'!BP$15&amp;analysismethod8)</f>
        <v/>
      </c>
      <c r="DX23" s="254" t="str">
        <f>IF(ISNUMBER(FIND(analysismethod8,'III_Plan comp 438.68 {Plan 1}'!BQ$15)),"",'III_Plan comp 438.68 {Plan 1}'!BQ$15&amp;analysismethod8)</f>
        <v/>
      </c>
      <c r="DY23" s="254" t="str">
        <f>IF(ISNUMBER(FIND(analysismethod8,'III_Plan comp 438.68 {Plan 1}'!BR$15)),"",'III_Plan comp 438.68 {Plan 1}'!BR$15&amp;analysismethod8)</f>
        <v/>
      </c>
      <c r="DZ23" s="254" t="str">
        <f>IF(ISNUMBER(FIND(analysismethod8,'III_Plan comp 438.68 {Plan 1}'!BS$15)),"",'III_Plan comp 438.68 {Plan 1}'!BS$15&amp;analysismethod8)</f>
        <v/>
      </c>
      <c r="EA23" s="254" t="str">
        <f>IF(ISNUMBER(FIND(analysismethod8,'III_Plan comp 438.68 {Plan 1}'!BT$15)),"",'III_Plan comp 438.68 {Plan 1}'!BT$15&amp;analysismethod8)</f>
        <v/>
      </c>
      <c r="EB23" s="254" t="str">
        <f>IF(ISNUMBER(FIND(analysismethod8,'III_Plan comp 438.68 {Plan 1}'!BU$15)),"",'III_Plan comp 438.68 {Plan 1}'!BU$15&amp;analysismethod8)</f>
        <v/>
      </c>
      <c r="EC23" s="254" t="str">
        <f>IF(ISNUMBER(FIND(analysismethod8,'III_Plan comp 438.68 {Plan 1}'!BV$15)),"",'III_Plan comp 438.68 {Plan 1}'!BV$15&amp;analysismethod8)</f>
        <v/>
      </c>
      <c r="ED23" s="254" t="str">
        <f>IF(ISNUMBER(FIND(analysismethod8,'III_Plan comp 438.68 {Plan 1}'!BW$15)),"",'III_Plan comp 438.68 {Plan 1}'!BW$15&amp;analysismethod8)</f>
        <v/>
      </c>
      <c r="EE23" s="254" t="str">
        <f>IF(ISNUMBER(FIND(analysismethod8,'III_Plan comp 438.68 {Plan 1}'!BX$15)),"",'III_Plan comp 438.68 {Plan 1}'!BX$15&amp;analysismethod8)</f>
        <v/>
      </c>
      <c r="EF23" s="254" t="str">
        <f>IF(ISNUMBER(FIND(analysismethod8,'III_Plan comp 438.68 {Plan 1}'!BY$15)),"",'III_Plan comp 438.68 {Plan 1}'!BY$15&amp;analysismethod8)</f>
        <v/>
      </c>
      <c r="EG23" s="254" t="str">
        <f>IF(ISNUMBER(FIND(analysismethod8,'III_Plan comp 438.68 {Plan 1}'!BZ$15)),"",'III_Plan comp 438.68 {Plan 1}'!BZ$15&amp;analysismethod8)</f>
        <v/>
      </c>
      <c r="EH23" s="254" t="str">
        <f>IF(ISNUMBER(FIND(analysismethod8,'III_Plan comp 438.68 {Plan 1}'!CA$15)),"",'III_Plan comp 438.68 {Plan 1}'!CA$15&amp;analysismethod8)</f>
        <v/>
      </c>
      <c r="EI23" s="254" t="str">
        <f>IF(ISNUMBER(FIND(analysismethod8,'III_Plan comp 438.68 {Plan 1}'!CB$15)),"",'III_Plan comp 438.68 {Plan 1}'!CB$15&amp;analysismethod8)</f>
        <v/>
      </c>
      <c r="EJ23" s="254" t="str">
        <f>IF(ISNUMBER(FIND(analysismethod8,'III_Plan comp 438.68 {Plan 1}'!CC$15)),"",'III_Plan comp 438.68 {Plan 1}'!CC$15&amp;analysismethod8)</f>
        <v/>
      </c>
      <c r="EK23" s="254" t="str">
        <f>IF(ISNUMBER(FIND(analysismethod8,'III_Plan comp 438.68 {Plan 1}'!CD$15)),"",'III_Plan comp 438.68 {Plan 1}'!CD$15&amp;analysismethod8)</f>
        <v/>
      </c>
      <c r="EL23" s="254" t="str">
        <f>IF(ISNUMBER(FIND(analysismethod8,'III_Plan comp 438.68 {Plan 1}'!CE$15)),"",'III_Plan comp 438.68 {Plan 1}'!CE$15&amp;analysismethod8)</f>
        <v/>
      </c>
      <c r="EM23" s="254" t="str">
        <f>IF(ISNUMBER(FIND(analysismethod8,'III_Plan comp 438.68 {Plan 1}'!CF$15)),"",'III_Plan comp 438.68 {Plan 1}'!CF$15&amp;analysismethod8)</f>
        <v/>
      </c>
      <c r="EN23" s="254" t="str">
        <f>IF(ISNUMBER(FIND(analysismethod8,'III_Plan comp 438.68 {Plan 1}'!CG$15)),"",'III_Plan comp 438.68 {Plan 1}'!CG$15&amp;analysismethod8)</f>
        <v/>
      </c>
      <c r="EO23" s="254" t="str">
        <f>IF(ISNUMBER(FIND(analysismethod8,'III_Plan comp 438.68 {Plan 1}'!CH$15)),"",'III_Plan comp 438.68 {Plan 1}'!CH$15&amp;analysismethod8)</f>
        <v/>
      </c>
      <c r="EP23" s="254" t="str">
        <f>IF(ISNUMBER(FIND(analysismethod8,'III_Plan comp 438.68 {Plan 1}'!CI$15)),"",'III_Plan comp 438.68 {Plan 1}'!CI$15&amp;analysismethod8)</f>
        <v/>
      </c>
      <c r="EQ23" s="254" t="str">
        <f>IF(ISNUMBER(FIND(analysismethod8,'III_Plan comp 438.68 {Plan 1}'!CJ$15)),"",'III_Plan comp 438.68 {Plan 1}'!CJ$15&amp;analysismethod8)</f>
        <v/>
      </c>
      <c r="ER23" s="254" t="str">
        <f>IF(ISNUMBER(FIND(analysismethod8,'III_Plan comp 438.68 {Plan 1}'!CK$15)),"",'III_Plan comp 438.68 {Plan 1}'!CK$15&amp;analysismethod8)</f>
        <v/>
      </c>
      <c r="ES23" s="254" t="str">
        <f>IF(ISNUMBER(FIND(analysismethod8,'III_Plan comp 438.68 {Plan 1}'!CL$15)),"",'III_Plan comp 438.68 {Plan 1}'!CL$15&amp;analysismethod8)</f>
        <v/>
      </c>
      <c r="ET23" s="254" t="str">
        <f>IF(ISNUMBER(FIND(analysismethod8,'III_Plan comp 438.68 {Plan 1}'!CM$15)),"",'III_Plan comp 438.68 {Plan 1}'!CM$15&amp;analysismethod8)</f>
        <v/>
      </c>
      <c r="EU23" s="254" t="str">
        <f>IF(ISNUMBER(FIND(analysismethod8,'III_Plan comp 438.68 {Plan 1}'!CN$15)),"",'III_Plan comp 438.68 {Plan 1}'!CN$15&amp;analysismethod8)</f>
        <v/>
      </c>
      <c r="EV23" s="254" t="str">
        <f>IF(ISNUMBER(FIND(analysismethod8,'III_Plan comp 438.68 {Plan 1}'!CO$15)),"",'III_Plan comp 438.68 {Plan 1}'!CO$15&amp;analysismethod8)</f>
        <v/>
      </c>
      <c r="EW23" s="254" t="str">
        <f>IF(ISNUMBER(FIND(analysismethod8,'III_Plan comp 438.68 {Plan 1}'!CP$15)),"",'III_Plan comp 438.68 {Plan 1}'!CP$15&amp;analysismethod8)</f>
        <v/>
      </c>
      <c r="EX23" s="254" t="str">
        <f>IF(ISNUMBER(FIND(analysismethod8,'III_Plan comp 438.68 {Plan 1}'!CQ$15)),"",'III_Plan comp 438.68 {Plan 1}'!CQ$15&amp;analysismethod8)</f>
        <v/>
      </c>
      <c r="EY23" s="254" t="str">
        <f>IF(ISNUMBER(FIND(analysismethod8,'III_Plan comp 438.68 {Plan 1}'!CR$15)),"",'III_Plan comp 438.68 {Plan 1}'!CR$15&amp;analysismethod8)</f>
        <v/>
      </c>
      <c r="EZ23" s="254" t="str">
        <f>IF(ISNUMBER(FIND(analysismethod8,'III_Plan comp 438.68 {Plan 1}'!CS$15)),"",'III_Plan comp 438.68 {Plan 1}'!CS$15&amp;analysismethod8)</f>
        <v/>
      </c>
      <c r="FA23" s="254" t="str">
        <f>IF(ISNUMBER(FIND(analysismethod8,'III_Plan comp 438.68 {Plan 1}'!CT$15)),"",'III_Plan comp 438.68 {Plan 1}'!CT$15&amp;analysismethod8)</f>
        <v/>
      </c>
      <c r="FB23" s="254" t="str">
        <f>IF(ISNUMBER(FIND(analysismethod8,'III_Plan comp 438.68 {Plan 1}'!CU$15)),"",'III_Plan comp 438.68 {Plan 1}'!CU$15&amp;analysismethod8)</f>
        <v/>
      </c>
      <c r="FC23" s="254" t="str">
        <f>IF(ISNUMBER(FIND(analysismethod8,'III_Plan comp 438.68 {Plan 1}'!CV$15)),"",'III_Plan comp 438.68 {Plan 1}'!CV$15&amp;analysismethod8)</f>
        <v/>
      </c>
      <c r="FD23" s="254" t="str">
        <f>IF(ISNUMBER(FIND(analysismethod8,'III_Plan comp 438.68 {Plan 1}'!CW$15)),"",'III_Plan comp 438.68 {Plan 1}'!CW$15&amp;analysismethod8)</f>
        <v/>
      </c>
      <c r="FE23" s="254" t="str">
        <f>IF(ISNUMBER(FIND(analysismethod8,'III_Plan comp 438.68 {Plan 1}'!CX$15)),"",'III_Plan comp 438.68 {Plan 1}'!CX$15&amp;analysismethod8)</f>
        <v/>
      </c>
      <c r="FF23" s="254" t="str">
        <f>IF(ISNUMBER(FIND(analysismethod8,'III_Plan comp 438.68 {Plan 1}'!CY$15)),"",'III_Plan comp 438.68 {Plan 1}'!CY$15&amp;analysismethod8)</f>
        <v/>
      </c>
      <c r="FG23" s="254" t="str">
        <f>IF(ISNUMBER(FIND(analysismethod8,'III_Plan comp 438.68 {Plan 1}'!CZ$15)),"",'III_Plan comp 438.68 {Plan 1}'!CZ$15&amp;analysismethod8)</f>
        <v/>
      </c>
    </row>
    <row r="24" spans="2:163" x14ac:dyDescent="0.2">
      <c r="B24" s="11" t="s">
        <v>28</v>
      </c>
      <c r="C24" s="11"/>
      <c r="D24" s="11"/>
      <c r="E24" s="11"/>
      <c r="F24" s="11"/>
      <c r="G24" s="11"/>
      <c r="J24" s="94"/>
      <c r="K24" s="93"/>
      <c r="L24" s="93"/>
      <c r="M24" s="93"/>
      <c r="N24" s="93"/>
      <c r="O24" s="93"/>
      <c r="P24" s="93"/>
      <c r="Q24" s="93"/>
      <c r="R24" s="93"/>
      <c r="S24" s="93"/>
      <c r="T24" s="93"/>
      <c r="BK24" s="253" t="str">
        <f>IF('I_State and program information'!$E$85&lt;&gt;"",'I_State and program information'!E98&amp;"; "&amp;CHAR(10)&amp;CHAR(10),"")</f>
        <v/>
      </c>
      <c r="BL24" s="254" t="str">
        <f>IF(ISNUMBER(FIND(analysismethod9,'III_Plan comp 438.68 {Plan 1}'!E$15)),"",'III_Plan comp 438.68 {Plan 1}'!E$15&amp;analysismethod9)</f>
        <v/>
      </c>
      <c r="BM24" s="254" t="str">
        <f>IF(ISNUMBER(FIND(analysismethod9,'III_Plan comp 438.68 {Plan 1}'!F$15)),"",'III_Plan comp 438.68 {Plan 1}'!F$15&amp;analysismethod9)</f>
        <v/>
      </c>
      <c r="BN24" s="254" t="str">
        <f>IF(ISNUMBER(FIND(analysismethod9,'III_Plan comp 438.68 {Plan 1}'!G$15)),"",'III_Plan comp 438.68 {Plan 1}'!G$15&amp;analysismethod9)</f>
        <v/>
      </c>
      <c r="BO24" s="254" t="str">
        <f>IF(ISNUMBER(FIND(analysismethod9,'III_Plan comp 438.68 {Plan 1}'!H$15)),"",'III_Plan comp 438.68 {Plan 1}'!H$15&amp;analysismethod9)</f>
        <v/>
      </c>
      <c r="BP24" s="254" t="str">
        <f>IF(ISNUMBER(FIND(analysismethod9,'III_Plan comp 438.68 {Plan 1}'!I$15)),"",'III_Plan comp 438.68 {Plan 1}'!I$15&amp;analysismethod9)</f>
        <v/>
      </c>
      <c r="BQ24" s="254" t="str">
        <f>IF(ISNUMBER(FIND(analysismethod9,'III_Plan comp 438.68 {Plan 1}'!J$15)),"",'III_Plan comp 438.68 {Plan 1}'!J$15&amp;analysismethod9)</f>
        <v/>
      </c>
      <c r="BR24" s="254" t="str">
        <f>IF(ISNUMBER(FIND(analysismethod9,'III_Plan comp 438.68 {Plan 1}'!K$15)),"",'III_Plan comp 438.68 {Plan 1}'!K$15&amp;analysismethod9)</f>
        <v/>
      </c>
      <c r="BS24" s="254" t="str">
        <f>IF(ISNUMBER(FIND(analysismethod9,'III_Plan comp 438.68 {Plan 1}'!L$15)),"",'III_Plan comp 438.68 {Plan 1}'!L$15&amp;analysismethod9)</f>
        <v/>
      </c>
      <c r="BT24" s="254" t="str">
        <f>IF(ISNUMBER(FIND(analysismethod9,'III_Plan comp 438.68 {Plan 1}'!M$15)),"",'III_Plan comp 438.68 {Plan 1}'!M$15&amp;analysismethod9)</f>
        <v/>
      </c>
      <c r="BU24" s="254" t="str">
        <f>IF(ISNUMBER(FIND(analysismethod9,'III_Plan comp 438.68 {Plan 1}'!N$15)),"",'III_Plan comp 438.68 {Plan 1}'!N$15&amp;analysismethod9)</f>
        <v/>
      </c>
      <c r="BV24" s="254" t="str">
        <f>IF(ISNUMBER(FIND(analysismethod9,'III_Plan comp 438.68 {Plan 1}'!O$15)),"",'III_Plan comp 438.68 {Plan 1}'!O$15&amp;analysismethod9)</f>
        <v/>
      </c>
      <c r="BW24" s="254" t="str">
        <f>IF(ISNUMBER(FIND(analysismethod9,'III_Plan comp 438.68 {Plan 1}'!P$15)),"",'III_Plan comp 438.68 {Plan 1}'!P$15&amp;analysismethod9)</f>
        <v/>
      </c>
      <c r="BX24" s="254" t="str">
        <f>IF(ISNUMBER(FIND(analysismethod9,'III_Plan comp 438.68 {Plan 1}'!Q$15)),"",'III_Plan comp 438.68 {Plan 1}'!Q$15&amp;analysismethod9)</f>
        <v/>
      </c>
      <c r="BY24" s="254" t="str">
        <f>IF(ISNUMBER(FIND(analysismethod9,'III_Plan comp 438.68 {Plan 1}'!R$15)),"",'III_Plan comp 438.68 {Plan 1}'!R$15&amp;analysismethod9)</f>
        <v/>
      </c>
      <c r="BZ24" s="254" t="str">
        <f>IF(ISNUMBER(FIND(analysismethod9,'III_Plan comp 438.68 {Plan 1}'!S$15)),"",'III_Plan comp 438.68 {Plan 1}'!S$15&amp;analysismethod9)</f>
        <v/>
      </c>
      <c r="CA24" s="254" t="str">
        <f>IF(ISNUMBER(FIND(analysismethod9,'III_Plan comp 438.68 {Plan 1}'!T$15)),"",'III_Plan comp 438.68 {Plan 1}'!T$15&amp;analysismethod9)</f>
        <v/>
      </c>
      <c r="CB24" s="254" t="str">
        <f>IF(ISNUMBER(FIND(analysismethod9,'III_Plan comp 438.68 {Plan 1}'!U$15)),"",'III_Plan comp 438.68 {Plan 1}'!U$15&amp;analysismethod9)</f>
        <v/>
      </c>
      <c r="CC24" s="254" t="str">
        <f>IF(ISNUMBER(FIND(analysismethod9,'III_Plan comp 438.68 {Plan 1}'!V$15)),"",'III_Plan comp 438.68 {Plan 1}'!V$15&amp;analysismethod9)</f>
        <v/>
      </c>
      <c r="CD24" s="254" t="str">
        <f>IF(ISNUMBER(FIND(analysismethod9,'III_Plan comp 438.68 {Plan 1}'!W$15)),"",'III_Plan comp 438.68 {Plan 1}'!W$15&amp;analysismethod9)</f>
        <v/>
      </c>
      <c r="CE24" s="254" t="str">
        <f>IF(ISNUMBER(FIND(analysismethod9,'III_Plan comp 438.68 {Plan 1}'!X$15)),"",'III_Plan comp 438.68 {Plan 1}'!X$15&amp;analysismethod9)</f>
        <v/>
      </c>
      <c r="CF24" s="254" t="str">
        <f>IF(ISNUMBER(FIND(analysismethod9,'III_Plan comp 438.68 {Plan 1}'!Y$15)),"",'III_Plan comp 438.68 {Plan 1}'!Y$15&amp;analysismethod9)</f>
        <v/>
      </c>
      <c r="CG24" s="254" t="str">
        <f>IF(ISNUMBER(FIND(analysismethod9,'III_Plan comp 438.68 {Plan 1}'!Z$15)),"",'III_Plan comp 438.68 {Plan 1}'!Z$15&amp;analysismethod9)</f>
        <v/>
      </c>
      <c r="CH24" s="254" t="str">
        <f>IF(ISNUMBER(FIND(analysismethod9,'III_Plan comp 438.68 {Plan 1}'!AA$15)),"",'III_Plan comp 438.68 {Plan 1}'!AA$15&amp;analysismethod9)</f>
        <v/>
      </c>
      <c r="CI24" s="254" t="str">
        <f>IF(ISNUMBER(FIND(analysismethod9,'III_Plan comp 438.68 {Plan 1}'!AB$15)),"",'III_Plan comp 438.68 {Plan 1}'!AB$15&amp;analysismethod9)</f>
        <v/>
      </c>
      <c r="CJ24" s="254" t="str">
        <f>IF(ISNUMBER(FIND(analysismethod9,'III_Plan comp 438.68 {Plan 1}'!AC$15)),"",'III_Plan comp 438.68 {Plan 1}'!AC$15&amp;analysismethod9)</f>
        <v/>
      </c>
      <c r="CK24" s="254" t="str">
        <f>IF(ISNUMBER(FIND(analysismethod9,'III_Plan comp 438.68 {Plan 1}'!AD$15)),"",'III_Plan comp 438.68 {Plan 1}'!AD$15&amp;analysismethod9)</f>
        <v/>
      </c>
      <c r="CL24" s="254" t="str">
        <f>IF(ISNUMBER(FIND(analysismethod9,'III_Plan comp 438.68 {Plan 1}'!AE$15)),"",'III_Plan comp 438.68 {Plan 1}'!AE$15&amp;analysismethod9)</f>
        <v/>
      </c>
      <c r="CM24" s="254" t="str">
        <f>IF(ISNUMBER(FIND(analysismethod9,'III_Plan comp 438.68 {Plan 1}'!AF$15)),"",'III_Plan comp 438.68 {Plan 1}'!AF$15&amp;analysismethod9)</f>
        <v/>
      </c>
      <c r="CN24" s="254" t="str">
        <f>IF(ISNUMBER(FIND(analysismethod9,'III_Plan comp 438.68 {Plan 1}'!AG$15)),"",'III_Plan comp 438.68 {Plan 1}'!AG$15&amp;analysismethod9)</f>
        <v/>
      </c>
      <c r="CO24" s="254" t="str">
        <f>IF(ISNUMBER(FIND(analysismethod9,'III_Plan comp 438.68 {Plan 1}'!AH$15)),"",'III_Plan comp 438.68 {Plan 1}'!AH$15&amp;analysismethod9)</f>
        <v/>
      </c>
      <c r="CP24" s="254" t="str">
        <f>IF(ISNUMBER(FIND(analysismethod9,'III_Plan comp 438.68 {Plan 1}'!AI$15)),"",'III_Plan comp 438.68 {Plan 1}'!AI$15&amp;analysismethod9)</f>
        <v/>
      </c>
      <c r="CQ24" s="254" t="str">
        <f>IF(ISNUMBER(FIND(analysismethod9,'III_Plan comp 438.68 {Plan 1}'!AJ$15)),"",'III_Plan comp 438.68 {Plan 1}'!AJ$15&amp;analysismethod9)</f>
        <v/>
      </c>
      <c r="CR24" s="254" t="str">
        <f>IF(ISNUMBER(FIND(analysismethod9,'III_Plan comp 438.68 {Plan 1}'!AK$15)),"",'III_Plan comp 438.68 {Plan 1}'!AK$15&amp;analysismethod9)</f>
        <v/>
      </c>
      <c r="CS24" s="254" t="str">
        <f>IF(ISNUMBER(FIND(analysismethod9,'III_Plan comp 438.68 {Plan 1}'!AL$15)),"",'III_Plan comp 438.68 {Plan 1}'!AL$15&amp;analysismethod9)</f>
        <v/>
      </c>
      <c r="CT24" s="254" t="str">
        <f>IF(ISNUMBER(FIND(analysismethod9,'III_Plan comp 438.68 {Plan 1}'!AM$15)),"",'III_Plan comp 438.68 {Plan 1}'!AM$15&amp;analysismethod9)</f>
        <v/>
      </c>
      <c r="CU24" s="254" t="str">
        <f>IF(ISNUMBER(FIND(analysismethod9,'III_Plan comp 438.68 {Plan 1}'!AN$15)),"",'III_Plan comp 438.68 {Plan 1}'!AN$15&amp;analysismethod9)</f>
        <v/>
      </c>
      <c r="CV24" s="254" t="str">
        <f>IF(ISNUMBER(FIND(analysismethod9,'III_Plan comp 438.68 {Plan 1}'!AO$15)),"",'III_Plan comp 438.68 {Plan 1}'!AO$15&amp;analysismethod9)</f>
        <v/>
      </c>
      <c r="CW24" s="254" t="str">
        <f>IF(ISNUMBER(FIND(analysismethod9,'III_Plan comp 438.68 {Plan 1}'!AP$15)),"",'III_Plan comp 438.68 {Plan 1}'!AP$15&amp;analysismethod9)</f>
        <v/>
      </c>
      <c r="CX24" s="254" t="str">
        <f>IF(ISNUMBER(FIND(analysismethod9,'III_Plan comp 438.68 {Plan 1}'!AQ$15)),"",'III_Plan comp 438.68 {Plan 1}'!AQ$15&amp;analysismethod9)</f>
        <v/>
      </c>
      <c r="CY24" s="254" t="str">
        <f>IF(ISNUMBER(FIND(analysismethod9,'III_Plan comp 438.68 {Plan 1}'!AR$15)),"",'III_Plan comp 438.68 {Plan 1}'!AR$15&amp;analysismethod9)</f>
        <v/>
      </c>
      <c r="CZ24" s="254" t="str">
        <f>IF(ISNUMBER(FIND(analysismethod9,'III_Plan comp 438.68 {Plan 1}'!AS$15)),"",'III_Plan comp 438.68 {Plan 1}'!AS$15&amp;analysismethod9)</f>
        <v/>
      </c>
      <c r="DA24" s="254" t="str">
        <f>IF(ISNUMBER(FIND(analysismethod9,'III_Plan comp 438.68 {Plan 1}'!AT$15)),"",'III_Plan comp 438.68 {Plan 1}'!AT$15&amp;analysismethod9)</f>
        <v/>
      </c>
      <c r="DB24" s="254" t="str">
        <f>IF(ISNUMBER(FIND(analysismethod9,'III_Plan comp 438.68 {Plan 1}'!AU$15)),"",'III_Plan comp 438.68 {Plan 1}'!AU$15&amp;analysismethod9)</f>
        <v/>
      </c>
      <c r="DC24" s="254" t="str">
        <f>IF(ISNUMBER(FIND(analysismethod9,'III_Plan comp 438.68 {Plan 1}'!AV$15)),"",'III_Plan comp 438.68 {Plan 1}'!AV$15&amp;analysismethod9)</f>
        <v/>
      </c>
      <c r="DD24" s="254" t="str">
        <f>IF(ISNUMBER(FIND(analysismethod9,'III_Plan comp 438.68 {Plan 1}'!AW$15)),"",'III_Plan comp 438.68 {Plan 1}'!AW$15&amp;analysismethod9)</f>
        <v/>
      </c>
      <c r="DE24" s="254" t="str">
        <f>IF(ISNUMBER(FIND(analysismethod9,'III_Plan comp 438.68 {Plan 1}'!AX$15)),"",'III_Plan comp 438.68 {Plan 1}'!AX$15&amp;analysismethod9)</f>
        <v/>
      </c>
      <c r="DF24" s="254" t="str">
        <f>IF(ISNUMBER(FIND(analysismethod9,'III_Plan comp 438.68 {Plan 1}'!AY$15)),"",'III_Plan comp 438.68 {Plan 1}'!AY$15&amp;analysismethod9)</f>
        <v/>
      </c>
      <c r="DG24" s="254" t="str">
        <f>IF(ISNUMBER(FIND(analysismethod9,'III_Plan comp 438.68 {Plan 1}'!AZ$15)),"",'III_Plan comp 438.68 {Plan 1}'!AZ$15&amp;analysismethod9)</f>
        <v/>
      </c>
      <c r="DH24" s="254" t="str">
        <f>IF(ISNUMBER(FIND(analysismethod9,'III_Plan comp 438.68 {Plan 1}'!BA$15)),"",'III_Plan comp 438.68 {Plan 1}'!BA$15&amp;analysismethod9)</f>
        <v/>
      </c>
      <c r="DI24" s="254" t="str">
        <f>IF(ISNUMBER(FIND(analysismethod9,'III_Plan comp 438.68 {Plan 1}'!BB$15)),"",'III_Plan comp 438.68 {Plan 1}'!BB$15&amp;analysismethod9)</f>
        <v/>
      </c>
      <c r="DJ24" s="254" t="str">
        <f>IF(ISNUMBER(FIND(analysismethod9,'III_Plan comp 438.68 {Plan 1}'!BC$15)),"",'III_Plan comp 438.68 {Plan 1}'!BC$15&amp;analysismethod9)</f>
        <v/>
      </c>
      <c r="DK24" s="254" t="str">
        <f>IF(ISNUMBER(FIND(analysismethod9,'III_Plan comp 438.68 {Plan 1}'!BD$15)),"",'III_Plan comp 438.68 {Plan 1}'!BD$15&amp;analysismethod9)</f>
        <v/>
      </c>
      <c r="DL24" s="254" t="str">
        <f>IF(ISNUMBER(FIND(analysismethod9,'III_Plan comp 438.68 {Plan 1}'!BE$15)),"",'III_Plan comp 438.68 {Plan 1}'!BE$15&amp;analysismethod9)</f>
        <v/>
      </c>
      <c r="DM24" s="254" t="str">
        <f>IF(ISNUMBER(FIND(analysismethod9,'III_Plan comp 438.68 {Plan 1}'!BF$15)),"",'III_Plan comp 438.68 {Plan 1}'!BF$15&amp;analysismethod9)</f>
        <v/>
      </c>
      <c r="DN24" s="254" t="str">
        <f>IF(ISNUMBER(FIND(analysismethod9,'III_Plan comp 438.68 {Plan 1}'!BG$15)),"",'III_Plan comp 438.68 {Plan 1}'!BG$15&amp;analysismethod9)</f>
        <v/>
      </c>
      <c r="DO24" s="254" t="str">
        <f>IF(ISNUMBER(FIND(analysismethod9,'III_Plan comp 438.68 {Plan 1}'!BH$15)),"",'III_Plan comp 438.68 {Plan 1}'!BH$15&amp;analysismethod9)</f>
        <v/>
      </c>
      <c r="DP24" s="254" t="str">
        <f>IF(ISNUMBER(FIND(analysismethod9,'III_Plan comp 438.68 {Plan 1}'!BI$15)),"",'III_Plan comp 438.68 {Plan 1}'!BI$15&amp;analysismethod9)</f>
        <v/>
      </c>
      <c r="DQ24" s="254" t="str">
        <f>IF(ISNUMBER(FIND(analysismethod9,'III_Plan comp 438.68 {Plan 1}'!BJ$15)),"",'III_Plan comp 438.68 {Plan 1}'!BJ$15&amp;analysismethod9)</f>
        <v/>
      </c>
      <c r="DR24" s="254" t="str">
        <f>IF(ISNUMBER(FIND(analysismethod9,'III_Plan comp 438.68 {Plan 1}'!BK$15)),"",'III_Plan comp 438.68 {Plan 1}'!BK$15&amp;analysismethod9)</f>
        <v/>
      </c>
      <c r="DS24" s="254" t="str">
        <f>IF(ISNUMBER(FIND(analysismethod9,'III_Plan comp 438.68 {Plan 1}'!BL$15)),"",'III_Plan comp 438.68 {Plan 1}'!BL$15&amp;analysismethod9)</f>
        <v/>
      </c>
      <c r="DT24" s="254" t="str">
        <f>IF(ISNUMBER(FIND(analysismethod9,'III_Plan comp 438.68 {Plan 1}'!BM$15)),"",'III_Plan comp 438.68 {Plan 1}'!BM$15&amp;analysismethod9)</f>
        <v/>
      </c>
      <c r="DU24" s="254" t="str">
        <f>IF(ISNUMBER(FIND(analysismethod9,'III_Plan comp 438.68 {Plan 1}'!BN$15)),"",'III_Plan comp 438.68 {Plan 1}'!BN$15&amp;analysismethod9)</f>
        <v/>
      </c>
      <c r="DV24" s="254" t="str">
        <f>IF(ISNUMBER(FIND(analysismethod9,'III_Plan comp 438.68 {Plan 1}'!BO$15)),"",'III_Plan comp 438.68 {Plan 1}'!BO$15&amp;analysismethod9)</f>
        <v/>
      </c>
      <c r="DW24" s="254" t="str">
        <f>IF(ISNUMBER(FIND(analysismethod9,'III_Plan comp 438.68 {Plan 1}'!BP$15)),"",'III_Plan comp 438.68 {Plan 1}'!BP$15&amp;analysismethod9)</f>
        <v/>
      </c>
      <c r="DX24" s="254" t="str">
        <f>IF(ISNUMBER(FIND(analysismethod9,'III_Plan comp 438.68 {Plan 1}'!BQ$15)),"",'III_Plan comp 438.68 {Plan 1}'!BQ$15&amp;analysismethod9)</f>
        <v/>
      </c>
      <c r="DY24" s="254" t="str">
        <f>IF(ISNUMBER(FIND(analysismethod9,'III_Plan comp 438.68 {Plan 1}'!BR$15)),"",'III_Plan comp 438.68 {Plan 1}'!BR$15&amp;analysismethod9)</f>
        <v/>
      </c>
      <c r="DZ24" s="254" t="str">
        <f>IF(ISNUMBER(FIND(analysismethod9,'III_Plan comp 438.68 {Plan 1}'!BS$15)),"",'III_Plan comp 438.68 {Plan 1}'!BS$15&amp;analysismethod9)</f>
        <v/>
      </c>
      <c r="EA24" s="254" t="str">
        <f>IF(ISNUMBER(FIND(analysismethod9,'III_Plan comp 438.68 {Plan 1}'!BT$15)),"",'III_Plan comp 438.68 {Plan 1}'!BT$15&amp;analysismethod9)</f>
        <v/>
      </c>
      <c r="EB24" s="254" t="str">
        <f>IF(ISNUMBER(FIND(analysismethod9,'III_Plan comp 438.68 {Plan 1}'!BU$15)),"",'III_Plan comp 438.68 {Plan 1}'!BU$15&amp;analysismethod9)</f>
        <v/>
      </c>
      <c r="EC24" s="254" t="str">
        <f>IF(ISNUMBER(FIND(analysismethod9,'III_Plan comp 438.68 {Plan 1}'!BV$15)),"",'III_Plan comp 438.68 {Plan 1}'!BV$15&amp;analysismethod9)</f>
        <v/>
      </c>
      <c r="ED24" s="254" t="str">
        <f>IF(ISNUMBER(FIND(analysismethod9,'III_Plan comp 438.68 {Plan 1}'!BW$15)),"",'III_Plan comp 438.68 {Plan 1}'!BW$15&amp;analysismethod9)</f>
        <v/>
      </c>
      <c r="EE24" s="254" t="str">
        <f>IF(ISNUMBER(FIND(analysismethod9,'III_Plan comp 438.68 {Plan 1}'!BX$15)),"",'III_Plan comp 438.68 {Plan 1}'!BX$15&amp;analysismethod9)</f>
        <v/>
      </c>
      <c r="EF24" s="254" t="str">
        <f>IF(ISNUMBER(FIND(analysismethod9,'III_Plan comp 438.68 {Plan 1}'!BY$15)),"",'III_Plan comp 438.68 {Plan 1}'!BY$15&amp;analysismethod9)</f>
        <v/>
      </c>
      <c r="EG24" s="254" t="str">
        <f>IF(ISNUMBER(FIND(analysismethod9,'III_Plan comp 438.68 {Plan 1}'!BZ$15)),"",'III_Plan comp 438.68 {Plan 1}'!BZ$15&amp;analysismethod9)</f>
        <v/>
      </c>
      <c r="EH24" s="254" t="str">
        <f>IF(ISNUMBER(FIND(analysismethod9,'III_Plan comp 438.68 {Plan 1}'!CA$15)),"",'III_Plan comp 438.68 {Plan 1}'!CA$15&amp;analysismethod9)</f>
        <v/>
      </c>
      <c r="EI24" s="254" t="str">
        <f>IF(ISNUMBER(FIND(analysismethod9,'III_Plan comp 438.68 {Plan 1}'!CB$15)),"",'III_Plan comp 438.68 {Plan 1}'!CB$15&amp;analysismethod9)</f>
        <v/>
      </c>
      <c r="EJ24" s="254" t="str">
        <f>IF(ISNUMBER(FIND(analysismethod9,'III_Plan comp 438.68 {Plan 1}'!CC$15)),"",'III_Plan comp 438.68 {Plan 1}'!CC$15&amp;analysismethod9)</f>
        <v/>
      </c>
      <c r="EK24" s="254" t="str">
        <f>IF(ISNUMBER(FIND(analysismethod9,'III_Plan comp 438.68 {Plan 1}'!CD$15)),"",'III_Plan comp 438.68 {Plan 1}'!CD$15&amp;analysismethod9)</f>
        <v/>
      </c>
      <c r="EL24" s="254" t="str">
        <f>IF(ISNUMBER(FIND(analysismethod9,'III_Plan comp 438.68 {Plan 1}'!CE$15)),"",'III_Plan comp 438.68 {Plan 1}'!CE$15&amp;analysismethod9)</f>
        <v/>
      </c>
      <c r="EM24" s="254" t="str">
        <f>IF(ISNUMBER(FIND(analysismethod9,'III_Plan comp 438.68 {Plan 1}'!CF$15)),"",'III_Plan comp 438.68 {Plan 1}'!CF$15&amp;analysismethod9)</f>
        <v/>
      </c>
      <c r="EN24" s="254" t="str">
        <f>IF(ISNUMBER(FIND(analysismethod9,'III_Plan comp 438.68 {Plan 1}'!CG$15)),"",'III_Plan comp 438.68 {Plan 1}'!CG$15&amp;analysismethod9)</f>
        <v/>
      </c>
      <c r="EO24" s="254" t="str">
        <f>IF(ISNUMBER(FIND(analysismethod9,'III_Plan comp 438.68 {Plan 1}'!CH$15)),"",'III_Plan comp 438.68 {Plan 1}'!CH$15&amp;analysismethod9)</f>
        <v/>
      </c>
      <c r="EP24" s="254" t="str">
        <f>IF(ISNUMBER(FIND(analysismethod9,'III_Plan comp 438.68 {Plan 1}'!CI$15)),"",'III_Plan comp 438.68 {Plan 1}'!CI$15&amp;analysismethod9)</f>
        <v/>
      </c>
      <c r="EQ24" s="254" t="str">
        <f>IF(ISNUMBER(FIND(analysismethod9,'III_Plan comp 438.68 {Plan 1}'!CJ$15)),"",'III_Plan comp 438.68 {Plan 1}'!CJ$15&amp;analysismethod9)</f>
        <v/>
      </c>
      <c r="ER24" s="254" t="str">
        <f>IF(ISNUMBER(FIND(analysismethod9,'III_Plan comp 438.68 {Plan 1}'!CK$15)),"",'III_Plan comp 438.68 {Plan 1}'!CK$15&amp;analysismethod9)</f>
        <v/>
      </c>
      <c r="ES24" s="254" t="str">
        <f>IF(ISNUMBER(FIND(analysismethod9,'III_Plan comp 438.68 {Plan 1}'!CL$15)),"",'III_Plan comp 438.68 {Plan 1}'!CL$15&amp;analysismethod9)</f>
        <v/>
      </c>
      <c r="ET24" s="254" t="str">
        <f>IF(ISNUMBER(FIND(analysismethod9,'III_Plan comp 438.68 {Plan 1}'!CM$15)),"",'III_Plan comp 438.68 {Plan 1}'!CM$15&amp;analysismethod9)</f>
        <v/>
      </c>
      <c r="EU24" s="254" t="str">
        <f>IF(ISNUMBER(FIND(analysismethod9,'III_Plan comp 438.68 {Plan 1}'!CN$15)),"",'III_Plan comp 438.68 {Plan 1}'!CN$15&amp;analysismethod9)</f>
        <v/>
      </c>
      <c r="EV24" s="254" t="str">
        <f>IF(ISNUMBER(FIND(analysismethod9,'III_Plan comp 438.68 {Plan 1}'!CO$15)),"",'III_Plan comp 438.68 {Plan 1}'!CO$15&amp;analysismethod9)</f>
        <v/>
      </c>
      <c r="EW24" s="254" t="str">
        <f>IF(ISNUMBER(FIND(analysismethod9,'III_Plan comp 438.68 {Plan 1}'!CP$15)),"",'III_Plan comp 438.68 {Plan 1}'!CP$15&amp;analysismethod9)</f>
        <v/>
      </c>
      <c r="EX24" s="254" t="str">
        <f>IF(ISNUMBER(FIND(analysismethod9,'III_Plan comp 438.68 {Plan 1}'!CQ$15)),"",'III_Plan comp 438.68 {Plan 1}'!CQ$15&amp;analysismethod9)</f>
        <v/>
      </c>
      <c r="EY24" s="254" t="str">
        <f>IF(ISNUMBER(FIND(analysismethod9,'III_Plan comp 438.68 {Plan 1}'!CR$15)),"",'III_Plan comp 438.68 {Plan 1}'!CR$15&amp;analysismethod9)</f>
        <v/>
      </c>
      <c r="EZ24" s="254" t="str">
        <f>IF(ISNUMBER(FIND(analysismethod9,'III_Plan comp 438.68 {Plan 1}'!CS$15)),"",'III_Plan comp 438.68 {Plan 1}'!CS$15&amp;analysismethod9)</f>
        <v/>
      </c>
      <c r="FA24" s="254" t="str">
        <f>IF(ISNUMBER(FIND(analysismethod9,'III_Plan comp 438.68 {Plan 1}'!CT$15)),"",'III_Plan comp 438.68 {Plan 1}'!CT$15&amp;analysismethod9)</f>
        <v/>
      </c>
      <c r="FB24" s="254" t="str">
        <f>IF(ISNUMBER(FIND(analysismethod9,'III_Plan comp 438.68 {Plan 1}'!CU$15)),"",'III_Plan comp 438.68 {Plan 1}'!CU$15&amp;analysismethod9)</f>
        <v/>
      </c>
      <c r="FC24" s="254" t="str">
        <f>IF(ISNUMBER(FIND(analysismethod9,'III_Plan comp 438.68 {Plan 1}'!CV$15)),"",'III_Plan comp 438.68 {Plan 1}'!CV$15&amp;analysismethod9)</f>
        <v/>
      </c>
      <c r="FD24" s="254" t="str">
        <f>IF(ISNUMBER(FIND(analysismethod9,'III_Plan comp 438.68 {Plan 1}'!CW$15)),"",'III_Plan comp 438.68 {Plan 1}'!CW$15&amp;analysismethod9)</f>
        <v/>
      </c>
      <c r="FE24" s="254" t="str">
        <f>IF(ISNUMBER(FIND(analysismethod9,'III_Plan comp 438.68 {Plan 1}'!CX$15)),"",'III_Plan comp 438.68 {Plan 1}'!CX$15&amp;analysismethod9)</f>
        <v/>
      </c>
      <c r="FF24" s="254" t="str">
        <f>IF(ISNUMBER(FIND(analysismethod9,'III_Plan comp 438.68 {Plan 1}'!CY$15)),"",'III_Plan comp 438.68 {Plan 1}'!CY$15&amp;analysismethod9)</f>
        <v/>
      </c>
      <c r="FG24" s="254" t="str">
        <f>IF(ISNUMBER(FIND(analysismethod9,'III_Plan comp 438.68 {Plan 1}'!CZ$15)),"",'III_Plan comp 438.68 {Plan 1}'!CZ$15&amp;analysismethod9)</f>
        <v/>
      </c>
    </row>
    <row r="25" spans="2:163" ht="15" thickBot="1" x14ac:dyDescent="0.25">
      <c r="B25" s="11" t="s">
        <v>29</v>
      </c>
      <c r="C25" s="11"/>
      <c r="D25" s="11"/>
      <c r="E25" s="11"/>
      <c r="F25" s="11"/>
      <c r="G25" s="11"/>
      <c r="J25" s="94"/>
      <c r="K25" s="93"/>
      <c r="L25" s="93"/>
      <c r="M25" s="93"/>
      <c r="N25" s="93"/>
      <c r="O25" s="93"/>
      <c r="P25" s="93"/>
      <c r="Q25" s="93"/>
      <c r="R25" s="93"/>
      <c r="S25" s="93"/>
      <c r="T25" s="93"/>
      <c r="BK25" s="256" t="str">
        <f>IF('I_State and program information'!$E$91&lt;&gt;"",'I_State and program information'!E104&amp;"; "&amp;CHAR(10)&amp;CHAR(10),"")</f>
        <v/>
      </c>
      <c r="BL25" s="257" t="str">
        <f>IF(ISNUMBER(FIND(analysismethod10,'III_Plan comp 438.68 {Plan 1}'!E$15)),"",'III_Plan comp 438.68 {Plan 1}'!E$15&amp;analysismethod10)</f>
        <v/>
      </c>
      <c r="BM25" s="257" t="str">
        <f>IF(ISNUMBER(FIND(analysismethod10,'III_Plan comp 438.68 {Plan 1}'!F$15)),"",'III_Plan comp 438.68 {Plan 1}'!F$15&amp;analysismethod10)</f>
        <v/>
      </c>
      <c r="BN25" s="257" t="str">
        <f>IF(ISNUMBER(FIND(analysismethod10,'III_Plan comp 438.68 {Plan 1}'!G$15)),"",'III_Plan comp 438.68 {Plan 1}'!G$15&amp;analysismethod10)</f>
        <v/>
      </c>
      <c r="BO25" s="257" t="str">
        <f>IF(ISNUMBER(FIND(analysismethod10,'III_Plan comp 438.68 {Plan 1}'!H$15)),"",'III_Plan comp 438.68 {Plan 1}'!H$15&amp;analysismethod10)</f>
        <v/>
      </c>
      <c r="BP25" s="257" t="str">
        <f>IF(ISNUMBER(FIND(analysismethod10,'III_Plan comp 438.68 {Plan 1}'!I$15)),"",'III_Plan comp 438.68 {Plan 1}'!I$15&amp;analysismethod10)</f>
        <v/>
      </c>
      <c r="BQ25" s="257" t="str">
        <f>IF(ISNUMBER(FIND(analysismethod10,'III_Plan comp 438.68 {Plan 1}'!J$15)),"",'III_Plan comp 438.68 {Plan 1}'!J$15&amp;analysismethod10)</f>
        <v/>
      </c>
      <c r="BR25" s="257" t="str">
        <f>IF(ISNUMBER(FIND(analysismethod10,'III_Plan comp 438.68 {Plan 1}'!K$15)),"",'III_Plan comp 438.68 {Plan 1}'!K$15&amp;analysismethod10)</f>
        <v/>
      </c>
      <c r="BS25" s="257" t="str">
        <f>IF(ISNUMBER(FIND(analysismethod10,'III_Plan comp 438.68 {Plan 1}'!L$15)),"",'III_Plan comp 438.68 {Plan 1}'!L$15&amp;analysismethod10)</f>
        <v/>
      </c>
      <c r="BT25" s="257" t="str">
        <f>IF(ISNUMBER(FIND(analysismethod10,'III_Plan comp 438.68 {Plan 1}'!M$15)),"",'III_Plan comp 438.68 {Plan 1}'!M$15&amp;analysismethod10)</f>
        <v/>
      </c>
      <c r="BU25" s="257" t="str">
        <f>IF(ISNUMBER(FIND(analysismethod10,'III_Plan comp 438.68 {Plan 1}'!N$15)),"",'III_Plan comp 438.68 {Plan 1}'!N$15&amp;analysismethod10)</f>
        <v/>
      </c>
      <c r="BV25" s="257" t="str">
        <f>IF(ISNUMBER(FIND(analysismethod10,'III_Plan comp 438.68 {Plan 1}'!O$15)),"",'III_Plan comp 438.68 {Plan 1}'!O$15&amp;analysismethod10)</f>
        <v/>
      </c>
      <c r="BW25" s="257" t="str">
        <f>IF(ISNUMBER(FIND(analysismethod10,'III_Plan comp 438.68 {Plan 1}'!P$15)),"",'III_Plan comp 438.68 {Plan 1}'!P$15&amp;analysismethod10)</f>
        <v/>
      </c>
      <c r="BX25" s="257" t="str">
        <f>IF(ISNUMBER(FIND(analysismethod10,'III_Plan comp 438.68 {Plan 1}'!Q$15)),"",'III_Plan comp 438.68 {Plan 1}'!Q$15&amp;analysismethod10)</f>
        <v/>
      </c>
      <c r="BY25" s="257" t="str">
        <f>IF(ISNUMBER(FIND(analysismethod10,'III_Plan comp 438.68 {Plan 1}'!R$15)),"",'III_Plan comp 438.68 {Plan 1}'!R$15&amp;analysismethod10)</f>
        <v/>
      </c>
      <c r="BZ25" s="257" t="str">
        <f>IF(ISNUMBER(FIND(analysismethod10,'III_Plan comp 438.68 {Plan 1}'!S$15)),"",'III_Plan comp 438.68 {Plan 1}'!S$15&amp;analysismethod10)</f>
        <v/>
      </c>
      <c r="CA25" s="257" t="str">
        <f>IF(ISNUMBER(FIND(analysismethod10,'III_Plan comp 438.68 {Plan 1}'!T$15)),"",'III_Plan comp 438.68 {Plan 1}'!T$15&amp;analysismethod10)</f>
        <v/>
      </c>
      <c r="CB25" s="257" t="str">
        <f>IF(ISNUMBER(FIND(analysismethod10,'III_Plan comp 438.68 {Plan 1}'!U$15)),"",'III_Plan comp 438.68 {Plan 1}'!U$15&amp;analysismethod10)</f>
        <v/>
      </c>
      <c r="CC25" s="257" t="str">
        <f>IF(ISNUMBER(FIND(analysismethod10,'III_Plan comp 438.68 {Plan 1}'!V$15)),"",'III_Plan comp 438.68 {Plan 1}'!V$15&amp;analysismethod10)</f>
        <v/>
      </c>
      <c r="CD25" s="257" t="str">
        <f>IF(ISNUMBER(FIND(analysismethod10,'III_Plan comp 438.68 {Plan 1}'!W$15)),"",'III_Plan comp 438.68 {Plan 1}'!W$15&amp;analysismethod10)</f>
        <v/>
      </c>
      <c r="CE25" s="257" t="str">
        <f>IF(ISNUMBER(FIND(analysismethod10,'III_Plan comp 438.68 {Plan 1}'!X$15)),"",'III_Plan comp 438.68 {Plan 1}'!X$15&amp;analysismethod10)</f>
        <v/>
      </c>
      <c r="CF25" s="257" t="str">
        <f>IF(ISNUMBER(FIND(analysismethod10,'III_Plan comp 438.68 {Plan 1}'!Y$15)),"",'III_Plan comp 438.68 {Plan 1}'!Y$15&amp;analysismethod10)</f>
        <v/>
      </c>
      <c r="CG25" s="257" t="str">
        <f>IF(ISNUMBER(FIND(analysismethod10,'III_Plan comp 438.68 {Plan 1}'!Z$15)),"",'III_Plan comp 438.68 {Plan 1}'!Z$15&amp;analysismethod10)</f>
        <v/>
      </c>
      <c r="CH25" s="257" t="str">
        <f>IF(ISNUMBER(FIND(analysismethod10,'III_Plan comp 438.68 {Plan 1}'!AA$15)),"",'III_Plan comp 438.68 {Plan 1}'!AA$15&amp;analysismethod10)</f>
        <v/>
      </c>
      <c r="CI25" s="257" t="str">
        <f>IF(ISNUMBER(FIND(analysismethod10,'III_Plan comp 438.68 {Plan 1}'!AB$15)),"",'III_Plan comp 438.68 {Plan 1}'!AB$15&amp;analysismethod10)</f>
        <v/>
      </c>
      <c r="CJ25" s="257" t="str">
        <f>IF(ISNUMBER(FIND(analysismethod10,'III_Plan comp 438.68 {Plan 1}'!AC$15)),"",'III_Plan comp 438.68 {Plan 1}'!AC$15&amp;analysismethod10)</f>
        <v/>
      </c>
      <c r="CK25" s="257" t="str">
        <f>IF(ISNUMBER(FIND(analysismethod10,'III_Plan comp 438.68 {Plan 1}'!AD$15)),"",'III_Plan comp 438.68 {Plan 1}'!AD$15&amp;analysismethod10)</f>
        <v/>
      </c>
      <c r="CL25" s="257" t="str">
        <f>IF(ISNUMBER(FIND(analysismethod10,'III_Plan comp 438.68 {Plan 1}'!AE$15)),"",'III_Plan comp 438.68 {Plan 1}'!AE$15&amp;analysismethod10)</f>
        <v/>
      </c>
      <c r="CM25" s="257" t="str">
        <f>IF(ISNUMBER(FIND(analysismethod10,'III_Plan comp 438.68 {Plan 1}'!AF$15)),"",'III_Plan comp 438.68 {Plan 1}'!AF$15&amp;analysismethod10)</f>
        <v/>
      </c>
      <c r="CN25" s="257" t="str">
        <f>IF(ISNUMBER(FIND(analysismethod10,'III_Plan comp 438.68 {Plan 1}'!AG$15)),"",'III_Plan comp 438.68 {Plan 1}'!AG$15&amp;analysismethod10)</f>
        <v/>
      </c>
      <c r="CO25" s="257" t="str">
        <f>IF(ISNUMBER(FIND(analysismethod10,'III_Plan comp 438.68 {Plan 1}'!AH$15)),"",'III_Plan comp 438.68 {Plan 1}'!AH$15&amp;analysismethod10)</f>
        <v/>
      </c>
      <c r="CP25" s="257" t="str">
        <f>IF(ISNUMBER(FIND(analysismethod10,'III_Plan comp 438.68 {Plan 1}'!AI$15)),"",'III_Plan comp 438.68 {Plan 1}'!AI$15&amp;analysismethod10)</f>
        <v/>
      </c>
      <c r="CQ25" s="257" t="str">
        <f>IF(ISNUMBER(FIND(analysismethod10,'III_Plan comp 438.68 {Plan 1}'!AJ$15)),"",'III_Plan comp 438.68 {Plan 1}'!AJ$15&amp;analysismethod10)</f>
        <v/>
      </c>
      <c r="CR25" s="257" t="str">
        <f>IF(ISNUMBER(FIND(analysismethod10,'III_Plan comp 438.68 {Plan 1}'!AK$15)),"",'III_Plan comp 438.68 {Plan 1}'!AK$15&amp;analysismethod10)</f>
        <v/>
      </c>
      <c r="CS25" s="257" t="str">
        <f>IF(ISNUMBER(FIND(analysismethod10,'III_Plan comp 438.68 {Plan 1}'!AL$15)),"",'III_Plan comp 438.68 {Plan 1}'!AL$15&amp;analysismethod10)</f>
        <v/>
      </c>
      <c r="CT25" s="257" t="str">
        <f>IF(ISNUMBER(FIND(analysismethod10,'III_Plan comp 438.68 {Plan 1}'!AM$15)),"",'III_Plan comp 438.68 {Plan 1}'!AM$15&amp;analysismethod10)</f>
        <v/>
      </c>
      <c r="CU25" s="257" t="str">
        <f>IF(ISNUMBER(FIND(analysismethod10,'III_Plan comp 438.68 {Plan 1}'!AN$15)),"",'III_Plan comp 438.68 {Plan 1}'!AN$15&amp;analysismethod10)</f>
        <v/>
      </c>
      <c r="CV25" s="257" t="str">
        <f>IF(ISNUMBER(FIND(analysismethod10,'III_Plan comp 438.68 {Plan 1}'!AO$15)),"",'III_Plan comp 438.68 {Plan 1}'!AO$15&amp;analysismethod10)</f>
        <v/>
      </c>
      <c r="CW25" s="257" t="str">
        <f>IF(ISNUMBER(FIND(analysismethod10,'III_Plan comp 438.68 {Plan 1}'!AP$15)),"",'III_Plan comp 438.68 {Plan 1}'!AP$15&amp;analysismethod10)</f>
        <v/>
      </c>
      <c r="CX25" s="257" t="str">
        <f>IF(ISNUMBER(FIND(analysismethod10,'III_Plan comp 438.68 {Plan 1}'!AQ$15)),"",'III_Plan comp 438.68 {Plan 1}'!AQ$15&amp;analysismethod10)</f>
        <v/>
      </c>
      <c r="CY25" s="257" t="str">
        <f>IF(ISNUMBER(FIND(analysismethod10,'III_Plan comp 438.68 {Plan 1}'!AR$15)),"",'III_Plan comp 438.68 {Plan 1}'!AR$15&amp;analysismethod10)</f>
        <v/>
      </c>
      <c r="CZ25" s="257" t="str">
        <f>IF(ISNUMBER(FIND(analysismethod10,'III_Plan comp 438.68 {Plan 1}'!AS$15)),"",'III_Plan comp 438.68 {Plan 1}'!AS$15&amp;analysismethod10)</f>
        <v/>
      </c>
      <c r="DA25" s="257" t="str">
        <f>IF(ISNUMBER(FIND(analysismethod10,'III_Plan comp 438.68 {Plan 1}'!AT$15)),"",'III_Plan comp 438.68 {Plan 1}'!AT$15&amp;analysismethod10)</f>
        <v/>
      </c>
      <c r="DB25" s="257" t="str">
        <f>IF(ISNUMBER(FIND(analysismethod10,'III_Plan comp 438.68 {Plan 1}'!AU$15)),"",'III_Plan comp 438.68 {Plan 1}'!AU$15&amp;analysismethod10)</f>
        <v/>
      </c>
      <c r="DC25" s="257" t="str">
        <f>IF(ISNUMBER(FIND(analysismethod10,'III_Plan comp 438.68 {Plan 1}'!AV$15)),"",'III_Plan comp 438.68 {Plan 1}'!AV$15&amp;analysismethod10)</f>
        <v/>
      </c>
      <c r="DD25" s="257" t="str">
        <f>IF(ISNUMBER(FIND(analysismethod10,'III_Plan comp 438.68 {Plan 1}'!AW$15)),"",'III_Plan comp 438.68 {Plan 1}'!AW$15&amp;analysismethod10)</f>
        <v/>
      </c>
      <c r="DE25" s="257" t="str">
        <f>IF(ISNUMBER(FIND(analysismethod10,'III_Plan comp 438.68 {Plan 1}'!AX$15)),"",'III_Plan comp 438.68 {Plan 1}'!AX$15&amp;analysismethod10)</f>
        <v/>
      </c>
      <c r="DF25" s="257" t="str">
        <f>IF(ISNUMBER(FIND(analysismethod10,'III_Plan comp 438.68 {Plan 1}'!AY$15)),"",'III_Plan comp 438.68 {Plan 1}'!AY$15&amp;analysismethod10)</f>
        <v/>
      </c>
      <c r="DG25" s="257" t="str">
        <f>IF(ISNUMBER(FIND(analysismethod10,'III_Plan comp 438.68 {Plan 1}'!AZ$15)),"",'III_Plan comp 438.68 {Plan 1}'!AZ$15&amp;analysismethod10)</f>
        <v/>
      </c>
      <c r="DH25" s="257" t="str">
        <f>IF(ISNUMBER(FIND(analysismethod10,'III_Plan comp 438.68 {Plan 1}'!BA$15)),"",'III_Plan comp 438.68 {Plan 1}'!BA$15&amp;analysismethod10)</f>
        <v/>
      </c>
      <c r="DI25" s="257" t="str">
        <f>IF(ISNUMBER(FIND(analysismethod10,'III_Plan comp 438.68 {Plan 1}'!BB$15)),"",'III_Plan comp 438.68 {Plan 1}'!BB$15&amp;analysismethod10)</f>
        <v/>
      </c>
      <c r="DJ25" s="257" t="str">
        <f>IF(ISNUMBER(FIND(analysismethod10,'III_Plan comp 438.68 {Plan 1}'!BC$15)),"",'III_Plan comp 438.68 {Plan 1}'!BC$15&amp;analysismethod10)</f>
        <v/>
      </c>
      <c r="DK25" s="257" t="str">
        <f>IF(ISNUMBER(FIND(analysismethod10,'III_Plan comp 438.68 {Plan 1}'!BD$15)),"",'III_Plan comp 438.68 {Plan 1}'!BD$15&amp;analysismethod10)</f>
        <v/>
      </c>
      <c r="DL25" s="257" t="str">
        <f>IF(ISNUMBER(FIND(analysismethod10,'III_Plan comp 438.68 {Plan 1}'!BE$15)),"",'III_Plan comp 438.68 {Plan 1}'!BE$15&amp;analysismethod10)</f>
        <v/>
      </c>
      <c r="DM25" s="257" t="str">
        <f>IF(ISNUMBER(FIND(analysismethod10,'III_Plan comp 438.68 {Plan 1}'!BF$15)),"",'III_Plan comp 438.68 {Plan 1}'!BF$15&amp;analysismethod10)</f>
        <v/>
      </c>
      <c r="DN25" s="257" t="str">
        <f>IF(ISNUMBER(FIND(analysismethod10,'III_Plan comp 438.68 {Plan 1}'!BG$15)),"",'III_Plan comp 438.68 {Plan 1}'!BG$15&amp;analysismethod10)</f>
        <v/>
      </c>
      <c r="DO25" s="257" t="str">
        <f>IF(ISNUMBER(FIND(analysismethod10,'III_Plan comp 438.68 {Plan 1}'!BH$15)),"",'III_Plan comp 438.68 {Plan 1}'!BH$15&amp;analysismethod10)</f>
        <v/>
      </c>
      <c r="DP25" s="257" t="str">
        <f>IF(ISNUMBER(FIND(analysismethod10,'III_Plan comp 438.68 {Plan 1}'!BI$15)),"",'III_Plan comp 438.68 {Plan 1}'!BI$15&amp;analysismethod10)</f>
        <v/>
      </c>
      <c r="DQ25" s="257" t="str">
        <f>IF(ISNUMBER(FIND(analysismethod10,'III_Plan comp 438.68 {Plan 1}'!BJ$15)),"",'III_Plan comp 438.68 {Plan 1}'!BJ$15&amp;analysismethod10)</f>
        <v/>
      </c>
      <c r="DR25" s="257" t="str">
        <f>IF(ISNUMBER(FIND(analysismethod10,'III_Plan comp 438.68 {Plan 1}'!BK$15)),"",'III_Plan comp 438.68 {Plan 1}'!BK$15&amp;analysismethod10)</f>
        <v/>
      </c>
      <c r="DS25" s="257" t="str">
        <f>IF(ISNUMBER(FIND(analysismethod10,'III_Plan comp 438.68 {Plan 1}'!BL$15)),"",'III_Plan comp 438.68 {Plan 1}'!BL$15&amp;analysismethod10)</f>
        <v/>
      </c>
      <c r="DT25" s="257" t="str">
        <f>IF(ISNUMBER(FIND(analysismethod10,'III_Plan comp 438.68 {Plan 1}'!BM$15)),"",'III_Plan comp 438.68 {Plan 1}'!BM$15&amp;analysismethod10)</f>
        <v/>
      </c>
      <c r="DU25" s="257" t="str">
        <f>IF(ISNUMBER(FIND(analysismethod10,'III_Plan comp 438.68 {Plan 1}'!BN$15)),"",'III_Plan comp 438.68 {Plan 1}'!BN$15&amp;analysismethod10)</f>
        <v/>
      </c>
      <c r="DV25" s="257" t="str">
        <f>IF(ISNUMBER(FIND(analysismethod10,'III_Plan comp 438.68 {Plan 1}'!BO$15)),"",'III_Plan comp 438.68 {Plan 1}'!BO$15&amp;analysismethod10)</f>
        <v/>
      </c>
      <c r="DW25" s="257" t="str">
        <f>IF(ISNUMBER(FIND(analysismethod10,'III_Plan comp 438.68 {Plan 1}'!BP$15)),"",'III_Plan comp 438.68 {Plan 1}'!BP$15&amp;analysismethod10)</f>
        <v/>
      </c>
      <c r="DX25" s="257" t="str">
        <f>IF(ISNUMBER(FIND(analysismethod10,'III_Plan comp 438.68 {Plan 1}'!BQ$15)),"",'III_Plan comp 438.68 {Plan 1}'!BQ$15&amp;analysismethod10)</f>
        <v/>
      </c>
      <c r="DY25" s="257" t="str">
        <f>IF(ISNUMBER(FIND(analysismethod10,'III_Plan comp 438.68 {Plan 1}'!BR$15)),"",'III_Plan comp 438.68 {Plan 1}'!BR$15&amp;analysismethod10)</f>
        <v/>
      </c>
      <c r="DZ25" s="257" t="str">
        <f>IF(ISNUMBER(FIND(analysismethod10,'III_Plan comp 438.68 {Plan 1}'!BS$15)),"",'III_Plan comp 438.68 {Plan 1}'!BS$15&amp;analysismethod10)</f>
        <v/>
      </c>
      <c r="EA25" s="257" t="str">
        <f>IF(ISNUMBER(FIND(analysismethod10,'III_Plan comp 438.68 {Plan 1}'!BT$15)),"",'III_Plan comp 438.68 {Plan 1}'!BT$15&amp;analysismethod10)</f>
        <v/>
      </c>
      <c r="EB25" s="257" t="str">
        <f>IF(ISNUMBER(FIND(analysismethod10,'III_Plan comp 438.68 {Plan 1}'!BU$15)),"",'III_Plan comp 438.68 {Plan 1}'!BU$15&amp;analysismethod10)</f>
        <v/>
      </c>
      <c r="EC25" s="257" t="str">
        <f>IF(ISNUMBER(FIND(analysismethod10,'III_Plan comp 438.68 {Plan 1}'!BV$15)),"",'III_Plan comp 438.68 {Plan 1}'!BV$15&amp;analysismethod10)</f>
        <v/>
      </c>
      <c r="ED25" s="257" t="str">
        <f>IF(ISNUMBER(FIND(analysismethod10,'III_Plan comp 438.68 {Plan 1}'!BW$15)),"",'III_Plan comp 438.68 {Plan 1}'!BW$15&amp;analysismethod10)</f>
        <v/>
      </c>
      <c r="EE25" s="257" t="str">
        <f>IF(ISNUMBER(FIND(analysismethod10,'III_Plan comp 438.68 {Plan 1}'!BX$15)),"",'III_Plan comp 438.68 {Plan 1}'!BX$15&amp;analysismethod10)</f>
        <v/>
      </c>
      <c r="EF25" s="257" t="str">
        <f>IF(ISNUMBER(FIND(analysismethod10,'III_Plan comp 438.68 {Plan 1}'!BY$15)),"",'III_Plan comp 438.68 {Plan 1}'!BY$15&amp;analysismethod10)</f>
        <v/>
      </c>
      <c r="EG25" s="257" t="str">
        <f>IF(ISNUMBER(FIND(analysismethod10,'III_Plan comp 438.68 {Plan 1}'!BZ$15)),"",'III_Plan comp 438.68 {Plan 1}'!BZ$15&amp;analysismethod10)</f>
        <v/>
      </c>
      <c r="EH25" s="257" t="str">
        <f>IF(ISNUMBER(FIND(analysismethod10,'III_Plan comp 438.68 {Plan 1}'!CA$15)),"",'III_Plan comp 438.68 {Plan 1}'!CA$15&amp;analysismethod10)</f>
        <v/>
      </c>
      <c r="EI25" s="257" t="str">
        <f>IF(ISNUMBER(FIND(analysismethod10,'III_Plan comp 438.68 {Plan 1}'!CB$15)),"",'III_Plan comp 438.68 {Plan 1}'!CB$15&amp;analysismethod10)</f>
        <v/>
      </c>
      <c r="EJ25" s="257" t="str">
        <f>IF(ISNUMBER(FIND(analysismethod10,'III_Plan comp 438.68 {Plan 1}'!CC$15)),"",'III_Plan comp 438.68 {Plan 1}'!CC$15&amp;analysismethod10)</f>
        <v/>
      </c>
      <c r="EK25" s="257" t="str">
        <f>IF(ISNUMBER(FIND(analysismethod10,'III_Plan comp 438.68 {Plan 1}'!CD$15)),"",'III_Plan comp 438.68 {Plan 1}'!CD$15&amp;analysismethod10)</f>
        <v/>
      </c>
      <c r="EL25" s="257" t="str">
        <f>IF(ISNUMBER(FIND(analysismethod10,'III_Plan comp 438.68 {Plan 1}'!CE$15)),"",'III_Plan comp 438.68 {Plan 1}'!CE$15&amp;analysismethod10)</f>
        <v/>
      </c>
      <c r="EM25" s="257" t="str">
        <f>IF(ISNUMBER(FIND(analysismethod10,'III_Plan comp 438.68 {Plan 1}'!CF$15)),"",'III_Plan comp 438.68 {Plan 1}'!CF$15&amp;analysismethod10)</f>
        <v/>
      </c>
      <c r="EN25" s="257" t="str">
        <f>IF(ISNUMBER(FIND(analysismethod10,'III_Plan comp 438.68 {Plan 1}'!CG$15)),"",'III_Plan comp 438.68 {Plan 1}'!CG$15&amp;analysismethod10)</f>
        <v/>
      </c>
      <c r="EO25" s="257" t="str">
        <f>IF(ISNUMBER(FIND(analysismethod10,'III_Plan comp 438.68 {Plan 1}'!CH$15)),"",'III_Plan comp 438.68 {Plan 1}'!CH$15&amp;analysismethod10)</f>
        <v/>
      </c>
      <c r="EP25" s="257" t="str">
        <f>IF(ISNUMBER(FIND(analysismethod10,'III_Plan comp 438.68 {Plan 1}'!CI$15)),"",'III_Plan comp 438.68 {Plan 1}'!CI$15&amp;analysismethod10)</f>
        <v/>
      </c>
      <c r="EQ25" s="257" t="str">
        <f>IF(ISNUMBER(FIND(analysismethod10,'III_Plan comp 438.68 {Plan 1}'!CJ$15)),"",'III_Plan comp 438.68 {Plan 1}'!CJ$15&amp;analysismethod10)</f>
        <v/>
      </c>
      <c r="ER25" s="257" t="str">
        <f>IF(ISNUMBER(FIND(analysismethod10,'III_Plan comp 438.68 {Plan 1}'!CK$15)),"",'III_Plan comp 438.68 {Plan 1}'!CK$15&amp;analysismethod10)</f>
        <v/>
      </c>
      <c r="ES25" s="257" t="str">
        <f>IF(ISNUMBER(FIND(analysismethod10,'III_Plan comp 438.68 {Plan 1}'!CL$15)),"",'III_Plan comp 438.68 {Plan 1}'!CL$15&amp;analysismethod10)</f>
        <v/>
      </c>
      <c r="ET25" s="257" t="str">
        <f>IF(ISNUMBER(FIND(analysismethod10,'III_Plan comp 438.68 {Plan 1}'!CM$15)),"",'III_Plan comp 438.68 {Plan 1}'!CM$15&amp;analysismethod10)</f>
        <v/>
      </c>
      <c r="EU25" s="257" t="str">
        <f>IF(ISNUMBER(FIND(analysismethod10,'III_Plan comp 438.68 {Plan 1}'!CN$15)),"",'III_Plan comp 438.68 {Plan 1}'!CN$15&amp;analysismethod10)</f>
        <v/>
      </c>
      <c r="EV25" s="257" t="str">
        <f>IF(ISNUMBER(FIND(analysismethod10,'III_Plan comp 438.68 {Plan 1}'!CO$15)),"",'III_Plan comp 438.68 {Plan 1}'!CO$15&amp;analysismethod10)</f>
        <v/>
      </c>
      <c r="EW25" s="257" t="str">
        <f>IF(ISNUMBER(FIND(analysismethod10,'III_Plan comp 438.68 {Plan 1}'!CP$15)),"",'III_Plan comp 438.68 {Plan 1}'!CP$15&amp;analysismethod10)</f>
        <v/>
      </c>
      <c r="EX25" s="257" t="str">
        <f>IF(ISNUMBER(FIND(analysismethod10,'III_Plan comp 438.68 {Plan 1}'!CQ$15)),"",'III_Plan comp 438.68 {Plan 1}'!CQ$15&amp;analysismethod10)</f>
        <v/>
      </c>
      <c r="EY25" s="257" t="str">
        <f>IF(ISNUMBER(FIND(analysismethod10,'III_Plan comp 438.68 {Plan 1}'!CR$15)),"",'III_Plan comp 438.68 {Plan 1}'!CR$15&amp;analysismethod10)</f>
        <v/>
      </c>
      <c r="EZ25" s="257" t="str">
        <f>IF(ISNUMBER(FIND(analysismethod10,'III_Plan comp 438.68 {Plan 1}'!CS$15)),"",'III_Plan comp 438.68 {Plan 1}'!CS$15&amp;analysismethod10)</f>
        <v/>
      </c>
      <c r="FA25" s="257" t="str">
        <f>IF(ISNUMBER(FIND(analysismethod10,'III_Plan comp 438.68 {Plan 1}'!CT$15)),"",'III_Plan comp 438.68 {Plan 1}'!CT$15&amp;analysismethod10)</f>
        <v/>
      </c>
      <c r="FB25" s="257" t="str">
        <f>IF(ISNUMBER(FIND(analysismethod10,'III_Plan comp 438.68 {Plan 1}'!CU$15)),"",'III_Plan comp 438.68 {Plan 1}'!CU$15&amp;analysismethod10)</f>
        <v/>
      </c>
      <c r="FC25" s="257" t="str">
        <f>IF(ISNUMBER(FIND(analysismethod10,'III_Plan comp 438.68 {Plan 1}'!CV$15)),"",'III_Plan comp 438.68 {Plan 1}'!CV$15&amp;analysismethod10)</f>
        <v/>
      </c>
      <c r="FD25" s="257" t="str">
        <f>IF(ISNUMBER(FIND(analysismethod10,'III_Plan comp 438.68 {Plan 1}'!CW$15)),"",'III_Plan comp 438.68 {Plan 1}'!CW$15&amp;analysismethod10)</f>
        <v/>
      </c>
      <c r="FE25" s="257" t="str">
        <f>IF(ISNUMBER(FIND(analysismethod10,'III_Plan comp 438.68 {Plan 1}'!CX$15)),"",'III_Plan comp 438.68 {Plan 1}'!CX$15&amp;analysismethod10)</f>
        <v/>
      </c>
      <c r="FF25" s="257" t="str">
        <f>IF(ISNUMBER(FIND(analysismethod10,'III_Plan comp 438.68 {Plan 1}'!CY$15)),"",'III_Plan comp 438.68 {Plan 1}'!CY$15&amp;analysismethod10)</f>
        <v/>
      </c>
      <c r="FG25" s="257" t="str">
        <f>IF(ISNUMBER(FIND(analysismethod10,'III_Plan comp 438.68 {Plan 1}'!CZ$15)),"",'III_Plan comp 438.68 {Plan 1}'!CZ$15&amp;analysismethod10)</f>
        <v/>
      </c>
    </row>
    <row r="26" spans="2:163" ht="15" thickTop="1" x14ac:dyDescent="0.2">
      <c r="B26" s="11" t="s">
        <v>30</v>
      </c>
      <c r="C26" s="11"/>
      <c r="D26" s="11"/>
      <c r="E26" s="11"/>
      <c r="F26" s="11"/>
      <c r="G26" s="11"/>
      <c r="J26" s="94"/>
      <c r="K26" s="93"/>
      <c r="L26" s="93"/>
      <c r="M26" s="93"/>
      <c r="N26" s="93"/>
      <c r="O26" s="93"/>
      <c r="P26" s="93"/>
      <c r="Q26" s="93"/>
      <c r="R26" s="93"/>
      <c r="S26" s="93"/>
      <c r="T26" s="93"/>
      <c r="BK26" s="13"/>
      <c r="BL26" s="13"/>
    </row>
    <row r="27" spans="2:163" ht="15" thickBot="1" x14ac:dyDescent="0.25">
      <c r="B27" s="11" t="s">
        <v>31</v>
      </c>
      <c r="C27" s="11"/>
      <c r="D27" s="11"/>
      <c r="E27" s="11"/>
      <c r="F27" s="11"/>
      <c r="G27" s="11"/>
      <c r="J27" s="94"/>
      <c r="K27" s="93"/>
      <c r="L27" s="93"/>
      <c r="M27" s="93"/>
      <c r="N27" s="93"/>
      <c r="O27" s="93"/>
      <c r="P27" s="93"/>
      <c r="Q27" s="93"/>
      <c r="R27" s="93"/>
      <c r="S27" s="93"/>
      <c r="T27" s="93"/>
      <c r="BK27" s="13"/>
      <c r="BL27" s="13"/>
    </row>
    <row r="28" spans="2:163" ht="15.75" thickTop="1" x14ac:dyDescent="0.25">
      <c r="B28" s="11" t="s">
        <v>32</v>
      </c>
      <c r="C28" s="11"/>
      <c r="D28" s="11"/>
      <c r="E28" s="11"/>
      <c r="F28" s="11"/>
      <c r="G28" s="11"/>
      <c r="J28" s="94"/>
      <c r="K28" s="93"/>
      <c r="L28" s="93"/>
      <c r="M28" s="93"/>
      <c r="N28" s="93"/>
      <c r="O28" s="93"/>
      <c r="P28" s="93"/>
      <c r="Q28" s="93"/>
      <c r="R28" s="93"/>
      <c r="S28" s="93"/>
      <c r="T28" s="93"/>
      <c r="BJ28" s="271" t="s">
        <v>152</v>
      </c>
      <c r="BK28" s="250" t="str">
        <f>IF('I_State and program information'!$E$50="Yes","Geomapping"&amp;"; "&amp;CHAR(10)&amp;CHAR(10),"")</f>
        <v xml:space="preserve">Geomapping; 
</v>
      </c>
      <c r="BL28" s="251" t="str">
        <f>IF(ISNUMBER(FIND(analysismethod1,'III_Plan comp 438.68 {Plan 2}'!E$15)),"",'III_Plan comp 438.68 {Plan 2}'!E$15&amp;analysismethod1)</f>
        <v xml:space="preserve">Geomapping; 
</v>
      </c>
      <c r="BM28" s="251" t="str">
        <f>IF(ISNUMBER(FIND(analysismethod1,'III_Plan comp 438.68 {Plan 2}'!F$15)),"",'III_Plan comp 438.68 {Plan 2}'!F$15&amp;analysismethod1)</f>
        <v xml:space="preserve">Geomapping; 
</v>
      </c>
      <c r="BN28" s="251" t="str">
        <f>IF(ISNUMBER(FIND(analysismethod1,'III_Plan comp 438.68 {Plan 2}'!G$15)),"",'III_Plan comp 438.68 {Plan 2}'!G$15&amp;analysismethod1)</f>
        <v xml:space="preserve">Geomapping; 
</v>
      </c>
      <c r="BO28" s="251" t="str">
        <f>IF(ISNUMBER(FIND(analysismethod1,'III_Plan comp 438.68 {Plan 2}'!H$15)),"",'III_Plan comp 438.68 {Plan 2}'!H$15&amp;analysismethod1)</f>
        <v xml:space="preserve">Geomapping; 
</v>
      </c>
      <c r="BP28" s="251" t="str">
        <f>IF(ISNUMBER(FIND(analysismethod1,'III_Plan comp 438.68 {Plan 2}'!I$15)),"",'III_Plan comp 438.68 {Plan 2}'!I$15&amp;analysismethod1)</f>
        <v xml:space="preserve">Geomapping; 
</v>
      </c>
      <c r="BQ28" s="251" t="str">
        <f>IF(ISNUMBER(FIND(analysismethod1,'III_Plan comp 438.68 {Plan 2}'!J$15)),"",'III_Plan comp 438.68 {Plan 2}'!J$15&amp;analysismethod1)</f>
        <v xml:space="preserve">Geomapping; 
</v>
      </c>
      <c r="BR28" s="251" t="str">
        <f>IF(ISNUMBER(FIND(analysismethod1,'III_Plan comp 438.68 {Plan 2}'!K$15)),"",'III_Plan comp 438.68 {Plan 2}'!K$15&amp;analysismethod1)</f>
        <v xml:space="preserve">Geomapping; 
</v>
      </c>
      <c r="BS28" s="251" t="str">
        <f>IF(ISNUMBER(FIND(analysismethod1,'III_Plan comp 438.68 {Plan 2}'!L$15)),"",'III_Plan comp 438.68 {Plan 2}'!L$15&amp;analysismethod1)</f>
        <v xml:space="preserve">Geomapping; 
</v>
      </c>
      <c r="BT28" s="251" t="str">
        <f>IF(ISNUMBER(FIND(analysismethod1,'III_Plan comp 438.68 {Plan 2}'!M$15)),"",'III_Plan comp 438.68 {Plan 2}'!M$15&amp;analysismethod1)</f>
        <v xml:space="preserve">Geomapping; 
</v>
      </c>
      <c r="BU28" s="251" t="str">
        <f>IF(ISNUMBER(FIND(analysismethod1,'III_Plan comp 438.68 {Plan 2}'!N$15)),"",'III_Plan comp 438.68 {Plan 2}'!N$15&amp;analysismethod1)</f>
        <v xml:space="preserve">Geomapping; 
</v>
      </c>
      <c r="BV28" s="251" t="str">
        <f>IF(ISNUMBER(FIND(analysismethod1,'III_Plan comp 438.68 {Plan 2}'!O$15)),"",'III_Plan comp 438.68 {Plan 2}'!O$15&amp;analysismethod1)</f>
        <v xml:space="preserve">Geomapping; 
</v>
      </c>
      <c r="BW28" s="251" t="str">
        <f>IF(ISNUMBER(FIND(analysismethod1,'III_Plan comp 438.68 {Plan 2}'!P$15)),"",'III_Plan comp 438.68 {Plan 2}'!P$15&amp;analysismethod1)</f>
        <v xml:space="preserve">Geomapping; 
</v>
      </c>
      <c r="BX28" s="251" t="str">
        <f>IF(ISNUMBER(FIND(analysismethod1,'III_Plan comp 438.68 {Plan 2}'!Q$15)),"",'III_Plan comp 438.68 {Plan 2}'!Q$15&amp;analysismethod1)</f>
        <v xml:space="preserve">Geomapping; 
</v>
      </c>
      <c r="BY28" s="251" t="str">
        <f>IF(ISNUMBER(FIND(analysismethod1,'III_Plan comp 438.68 {Plan 2}'!R$15)),"",'III_Plan comp 438.68 {Plan 2}'!R$15&amp;analysismethod1)</f>
        <v xml:space="preserve">Geomapping; 
</v>
      </c>
      <c r="BZ28" s="251" t="str">
        <f>IF(ISNUMBER(FIND(analysismethod1,'III_Plan comp 438.68 {Plan 2}'!S$15)),"",'III_Plan comp 438.68 {Plan 2}'!S$15&amp;analysismethod1)</f>
        <v xml:space="preserve">Geomapping; 
</v>
      </c>
      <c r="CA28" s="251" t="str">
        <f>IF(ISNUMBER(FIND(analysismethod1,'III_Plan comp 438.68 {Plan 2}'!T$15)),"",'III_Plan comp 438.68 {Plan 2}'!T$15&amp;analysismethod1)</f>
        <v xml:space="preserve">Geomapping; 
</v>
      </c>
      <c r="CB28" s="251" t="str">
        <f>IF(ISNUMBER(FIND(analysismethod1,'III_Plan comp 438.68 {Plan 2}'!U$15)),"",'III_Plan comp 438.68 {Plan 2}'!U$15&amp;analysismethod1)</f>
        <v xml:space="preserve">Geomapping; 
</v>
      </c>
      <c r="CC28" s="251" t="str">
        <f>IF(ISNUMBER(FIND(analysismethod1,'III_Plan comp 438.68 {Plan 2}'!V$15)),"",'III_Plan comp 438.68 {Plan 2}'!V$15&amp;analysismethod1)</f>
        <v xml:space="preserve">Geomapping; 
</v>
      </c>
      <c r="CD28" s="251" t="str">
        <f>IF(ISNUMBER(FIND(analysismethod1,'III_Plan comp 438.68 {Plan 2}'!W$15)),"",'III_Plan comp 438.68 {Plan 2}'!W$15&amp;analysismethod1)</f>
        <v xml:space="preserve">Geomapping; 
</v>
      </c>
      <c r="CE28" s="251" t="str">
        <f>IF(ISNUMBER(FIND(analysismethod1,'III_Plan comp 438.68 {Plan 2}'!X$15)),"",'III_Plan comp 438.68 {Plan 2}'!X$15&amp;analysismethod1)</f>
        <v xml:space="preserve">Geomapping; 
</v>
      </c>
      <c r="CF28" s="251" t="str">
        <f>IF(ISNUMBER(FIND(analysismethod1,'III_Plan comp 438.68 {Plan 2}'!Y$15)),"",'III_Plan comp 438.68 {Plan 2}'!Y$15&amp;analysismethod1)</f>
        <v xml:space="preserve">Geomapping; 
</v>
      </c>
      <c r="CG28" s="251" t="str">
        <f>IF(ISNUMBER(FIND(analysismethod1,'III_Plan comp 438.68 {Plan 2}'!Z$15)),"",'III_Plan comp 438.68 {Plan 2}'!Z$15&amp;analysismethod1)</f>
        <v xml:space="preserve">Geomapping; 
</v>
      </c>
      <c r="CH28" s="251" t="str">
        <f>IF(ISNUMBER(FIND(analysismethod1,'III_Plan comp 438.68 {Plan 2}'!AA$15)),"",'III_Plan comp 438.68 {Plan 2}'!AA$15&amp;analysismethod1)</f>
        <v xml:space="preserve">Geomapping; 
</v>
      </c>
      <c r="CI28" s="251" t="str">
        <f>IF(ISNUMBER(FIND(analysismethod1,'III_Plan comp 438.68 {Plan 2}'!AB$15)),"",'III_Plan comp 438.68 {Plan 2}'!AB$15&amp;analysismethod1)</f>
        <v xml:space="preserve">Geomapping; 
</v>
      </c>
      <c r="CJ28" s="251" t="str">
        <f>IF(ISNUMBER(FIND(analysismethod1,'III_Plan comp 438.68 {Plan 2}'!AC$15)),"",'III_Plan comp 438.68 {Plan 2}'!AC$15&amp;analysismethod1)</f>
        <v xml:space="preserve">Geomapping; 
</v>
      </c>
      <c r="CK28" s="251" t="str">
        <f>IF(ISNUMBER(FIND(analysismethod1,'III_Plan comp 438.68 {Plan 2}'!AD$15)),"",'III_Plan comp 438.68 {Plan 2}'!AD$15&amp;analysismethod1)</f>
        <v xml:space="preserve">Geomapping; 
</v>
      </c>
      <c r="CL28" s="251" t="str">
        <f>IF(ISNUMBER(FIND(analysismethod1,'III_Plan comp 438.68 {Plan 2}'!AE$15)),"",'III_Plan comp 438.68 {Plan 2}'!AE$15&amp;analysismethod1)</f>
        <v xml:space="preserve">Geomapping; 
</v>
      </c>
      <c r="CM28" s="251" t="str">
        <f>IF(ISNUMBER(FIND(analysismethod1,'III_Plan comp 438.68 {Plan 2}'!AF$15)),"",'III_Plan comp 438.68 {Plan 2}'!AF$15&amp;analysismethod1)</f>
        <v xml:space="preserve">Geomapping; 
</v>
      </c>
      <c r="CN28" s="251" t="str">
        <f>IF(ISNUMBER(FIND(analysismethod1,'III_Plan comp 438.68 {Plan 2}'!AG$15)),"",'III_Plan comp 438.68 {Plan 2}'!AG$15&amp;analysismethod1)</f>
        <v xml:space="preserve">Geomapping; 
</v>
      </c>
      <c r="CO28" s="251" t="str">
        <f>IF(ISNUMBER(FIND(analysismethod1,'III_Plan comp 438.68 {Plan 2}'!AH$15)),"",'III_Plan comp 438.68 {Plan 2}'!AH$15&amp;analysismethod1)</f>
        <v xml:space="preserve">Geomapping; 
</v>
      </c>
      <c r="CP28" s="251" t="str">
        <f>IF(ISNUMBER(FIND(analysismethod1,'III_Plan comp 438.68 {Plan 2}'!AI$15)),"",'III_Plan comp 438.68 {Plan 2}'!AI$15&amp;analysismethod1)</f>
        <v xml:space="preserve">Geomapping; 
</v>
      </c>
      <c r="CQ28" s="251" t="str">
        <f>IF(ISNUMBER(FIND(analysismethod1,'III_Plan comp 438.68 {Plan 2}'!AJ$15)),"",'III_Plan comp 438.68 {Plan 2}'!AJ$15&amp;analysismethod1)</f>
        <v xml:space="preserve">Geomapping; 
</v>
      </c>
      <c r="CR28" s="251" t="str">
        <f>IF(ISNUMBER(FIND(analysismethod1,'III_Plan comp 438.68 {Plan 2}'!AK$15)),"",'III_Plan comp 438.68 {Plan 2}'!AK$15&amp;analysismethod1)</f>
        <v xml:space="preserve">Geomapping; 
</v>
      </c>
      <c r="CS28" s="251" t="str">
        <f>IF(ISNUMBER(FIND(analysismethod1,'III_Plan comp 438.68 {Plan 2}'!AL$15)),"",'III_Plan comp 438.68 {Plan 2}'!AL$15&amp;analysismethod1)</f>
        <v xml:space="preserve">Geomapping; 
</v>
      </c>
      <c r="CT28" s="251" t="str">
        <f>IF(ISNUMBER(FIND(analysismethod1,'III_Plan comp 438.68 {Plan 2}'!AM$15)),"",'III_Plan comp 438.68 {Plan 2}'!AM$15&amp;analysismethod1)</f>
        <v xml:space="preserve">Geomapping; 
</v>
      </c>
      <c r="CU28" s="251" t="str">
        <f>IF(ISNUMBER(FIND(analysismethod1,'III_Plan comp 438.68 {Plan 2}'!AN$15)),"",'III_Plan comp 438.68 {Plan 2}'!AN$15&amp;analysismethod1)</f>
        <v xml:space="preserve">Geomapping; 
</v>
      </c>
      <c r="CV28" s="251" t="str">
        <f>IF(ISNUMBER(FIND(analysismethod1,'III_Plan comp 438.68 {Plan 2}'!AO$15)),"",'III_Plan comp 438.68 {Plan 2}'!AO$15&amp;analysismethod1)</f>
        <v xml:space="preserve">Geomapping; 
</v>
      </c>
      <c r="CW28" s="251" t="str">
        <f>IF(ISNUMBER(FIND(analysismethod1,'III_Plan comp 438.68 {Plan 2}'!AP$15)),"",'III_Plan comp 438.68 {Plan 2}'!AP$15&amp;analysismethod1)</f>
        <v xml:space="preserve">Geomapping; 
</v>
      </c>
      <c r="CX28" s="251" t="str">
        <f>IF(ISNUMBER(FIND(analysismethod1,'III_Plan comp 438.68 {Plan 2}'!AQ$15)),"",'III_Plan comp 438.68 {Plan 2}'!AQ$15&amp;analysismethod1)</f>
        <v xml:space="preserve">Geomapping; 
</v>
      </c>
      <c r="CY28" s="251" t="str">
        <f>IF(ISNUMBER(FIND(analysismethod1,'III_Plan comp 438.68 {Plan 2}'!AR$15)),"",'III_Plan comp 438.68 {Plan 2}'!AR$15&amp;analysismethod1)</f>
        <v xml:space="preserve">Geomapping; 
</v>
      </c>
      <c r="CZ28" s="251" t="str">
        <f>IF(ISNUMBER(FIND(analysismethod1,'III_Plan comp 438.68 {Plan 2}'!AS$15)),"",'III_Plan comp 438.68 {Plan 2}'!AS$15&amp;analysismethod1)</f>
        <v xml:space="preserve">Geomapping; 
</v>
      </c>
      <c r="DA28" s="251" t="str">
        <f>IF(ISNUMBER(FIND(analysismethod1,'III_Plan comp 438.68 {Plan 2}'!AT$15)),"",'III_Plan comp 438.68 {Plan 2}'!AT$15&amp;analysismethod1)</f>
        <v xml:space="preserve">Geomapping; 
</v>
      </c>
      <c r="DB28" s="251" t="str">
        <f>IF(ISNUMBER(FIND(analysismethod1,'III_Plan comp 438.68 {Plan 2}'!AU$15)),"",'III_Plan comp 438.68 {Plan 2}'!AU$15&amp;analysismethod1)</f>
        <v xml:space="preserve">Geomapping; 
</v>
      </c>
      <c r="DC28" s="251" t="str">
        <f>IF(ISNUMBER(FIND(analysismethod1,'III_Plan comp 438.68 {Plan 2}'!AV$15)),"",'III_Plan comp 438.68 {Plan 2}'!AV$15&amp;analysismethod1)</f>
        <v xml:space="preserve">Geomapping; 
</v>
      </c>
      <c r="DD28" s="251" t="str">
        <f>IF(ISNUMBER(FIND(analysismethod1,'III_Plan comp 438.68 {Plan 2}'!AW$15)),"",'III_Plan comp 438.68 {Plan 2}'!AW$15&amp;analysismethod1)</f>
        <v xml:space="preserve">Geomapping; 
</v>
      </c>
      <c r="DE28" s="251" t="str">
        <f>IF(ISNUMBER(FIND(analysismethod1,'III_Plan comp 438.68 {Plan 2}'!AX$15)),"",'III_Plan comp 438.68 {Plan 2}'!AX$15&amp;analysismethod1)</f>
        <v xml:space="preserve">Geomapping; 
</v>
      </c>
      <c r="DF28" s="251" t="str">
        <f>IF(ISNUMBER(FIND(analysismethod1,'III_Plan comp 438.68 {Plan 2}'!AY$15)),"",'III_Plan comp 438.68 {Plan 2}'!AY$15&amp;analysismethod1)</f>
        <v xml:space="preserve">Geomapping; 
</v>
      </c>
      <c r="DG28" s="251" t="str">
        <f>IF(ISNUMBER(FIND(analysismethod1,'III_Plan comp 438.68 {Plan 2}'!AZ$15)),"",'III_Plan comp 438.68 {Plan 2}'!AZ$15&amp;analysismethod1)</f>
        <v xml:space="preserve">Geomapping; 
</v>
      </c>
      <c r="DH28" s="251" t="str">
        <f>IF(ISNUMBER(FIND(analysismethod1,'III_Plan comp 438.68 {Plan 2}'!BA$15)),"",'III_Plan comp 438.68 {Plan 2}'!BA$15&amp;analysismethod1)</f>
        <v xml:space="preserve">Geomapping; 
</v>
      </c>
      <c r="DI28" s="251" t="str">
        <f>IF(ISNUMBER(FIND(analysismethod1,'III_Plan comp 438.68 {Plan 2}'!BB$15)),"",'III_Plan comp 438.68 {Plan 2}'!BB$15&amp;analysismethod1)</f>
        <v xml:space="preserve">Geomapping; 
</v>
      </c>
      <c r="DJ28" s="251" t="str">
        <f>IF(ISNUMBER(FIND(analysismethod1,'III_Plan comp 438.68 {Plan 2}'!BC$15)),"",'III_Plan comp 438.68 {Plan 2}'!BC$15&amp;analysismethod1)</f>
        <v xml:space="preserve">Geomapping; 
</v>
      </c>
      <c r="DK28" s="251" t="str">
        <f>IF(ISNUMBER(FIND(analysismethod1,'III_Plan comp 438.68 {Plan 2}'!BD$15)),"",'III_Plan comp 438.68 {Plan 2}'!BD$15&amp;analysismethod1)</f>
        <v xml:space="preserve">Geomapping; 
</v>
      </c>
      <c r="DL28" s="251" t="str">
        <f>IF(ISNUMBER(FIND(analysismethod1,'III_Plan comp 438.68 {Plan 2}'!BE$15)),"",'III_Plan comp 438.68 {Plan 2}'!BE$15&amp;analysismethod1)</f>
        <v xml:space="preserve">Geomapping; 
</v>
      </c>
      <c r="DM28" s="251" t="str">
        <f>IF(ISNUMBER(FIND(analysismethod1,'III_Plan comp 438.68 {Plan 2}'!BF$15)),"",'III_Plan comp 438.68 {Plan 2}'!BF$15&amp;analysismethod1)</f>
        <v xml:space="preserve">Geomapping; 
</v>
      </c>
      <c r="DN28" s="251" t="str">
        <f>IF(ISNUMBER(FIND(analysismethod1,'III_Plan comp 438.68 {Plan 2}'!BG$15)),"",'III_Plan comp 438.68 {Plan 2}'!BG$15&amp;analysismethod1)</f>
        <v xml:space="preserve">Geomapping; 
</v>
      </c>
      <c r="DO28" s="251" t="str">
        <f>IF(ISNUMBER(FIND(analysismethod1,'III_Plan comp 438.68 {Plan 2}'!BH$15)),"",'III_Plan comp 438.68 {Plan 2}'!BH$15&amp;analysismethod1)</f>
        <v xml:space="preserve">Geomapping; 
</v>
      </c>
      <c r="DP28" s="251" t="str">
        <f>IF(ISNUMBER(FIND(analysismethod1,'III_Plan comp 438.68 {Plan 2}'!BI$15)),"",'III_Plan comp 438.68 {Plan 2}'!BI$15&amp;analysismethod1)</f>
        <v xml:space="preserve">Geomapping; 
</v>
      </c>
      <c r="DQ28" s="251" t="str">
        <f>IF(ISNUMBER(FIND(analysismethod1,'III_Plan comp 438.68 {Plan 2}'!BJ$15)),"",'III_Plan comp 438.68 {Plan 2}'!BJ$15&amp;analysismethod1)</f>
        <v xml:space="preserve">Geomapping; 
</v>
      </c>
      <c r="DR28" s="251" t="str">
        <f>IF(ISNUMBER(FIND(analysismethod1,'III_Plan comp 438.68 {Plan 2}'!BK$15)),"",'III_Plan comp 438.68 {Plan 2}'!BK$15&amp;analysismethod1)</f>
        <v xml:space="preserve">Geomapping; 
</v>
      </c>
      <c r="DS28" s="251" t="str">
        <f>IF(ISNUMBER(FIND(analysismethod1,'III_Plan comp 438.68 {Plan 2}'!BL$15)),"",'III_Plan comp 438.68 {Plan 2}'!BL$15&amp;analysismethod1)</f>
        <v xml:space="preserve">Geomapping; 
</v>
      </c>
      <c r="DT28" s="251" t="str">
        <f>IF(ISNUMBER(FIND(analysismethod1,'III_Plan comp 438.68 {Plan 2}'!BM$15)),"",'III_Plan comp 438.68 {Plan 2}'!BM$15&amp;analysismethod1)</f>
        <v xml:space="preserve">Geomapping; 
</v>
      </c>
      <c r="DU28" s="251" t="str">
        <f>IF(ISNUMBER(FIND(analysismethod1,'III_Plan comp 438.68 {Plan 2}'!BN$15)),"",'III_Plan comp 438.68 {Plan 2}'!BN$15&amp;analysismethod1)</f>
        <v xml:space="preserve">Geomapping; 
</v>
      </c>
      <c r="DV28" s="251" t="str">
        <f>IF(ISNUMBER(FIND(analysismethod1,'III_Plan comp 438.68 {Plan 2}'!BO$15)),"",'III_Plan comp 438.68 {Plan 2}'!BO$15&amp;analysismethod1)</f>
        <v xml:space="preserve">Geomapping; 
</v>
      </c>
      <c r="DW28" s="251" t="str">
        <f>IF(ISNUMBER(FIND(analysismethod1,'III_Plan comp 438.68 {Plan 2}'!BP$15)),"",'III_Plan comp 438.68 {Plan 2}'!BP$15&amp;analysismethod1)</f>
        <v xml:space="preserve">Geomapping; 
</v>
      </c>
      <c r="DX28" s="251" t="str">
        <f>IF(ISNUMBER(FIND(analysismethod1,'III_Plan comp 438.68 {Plan 2}'!BQ$15)),"",'III_Plan comp 438.68 {Plan 2}'!BQ$15&amp;analysismethod1)</f>
        <v xml:space="preserve">Geomapping; 
</v>
      </c>
      <c r="DY28" s="251" t="str">
        <f>IF(ISNUMBER(FIND(analysismethod1,'III_Plan comp 438.68 {Plan 2}'!BR$15)),"",'III_Plan comp 438.68 {Plan 2}'!BR$15&amp;analysismethod1)</f>
        <v xml:space="preserve">Geomapping; 
</v>
      </c>
      <c r="DZ28" s="251" t="str">
        <f>IF(ISNUMBER(FIND(analysismethod1,'III_Plan comp 438.68 {Plan 2}'!BS$15)),"",'III_Plan comp 438.68 {Plan 2}'!BS$15&amp;analysismethod1)</f>
        <v xml:space="preserve">Geomapping; 
</v>
      </c>
      <c r="EA28" s="251" t="str">
        <f>IF(ISNUMBER(FIND(analysismethod1,'III_Plan comp 438.68 {Plan 2}'!BT$15)),"",'III_Plan comp 438.68 {Plan 2}'!BT$15&amp;analysismethod1)</f>
        <v xml:space="preserve">Geomapping; 
</v>
      </c>
      <c r="EB28" s="251" t="str">
        <f>IF(ISNUMBER(FIND(analysismethod1,'III_Plan comp 438.68 {Plan 2}'!BU$15)),"",'III_Plan comp 438.68 {Plan 2}'!BU$15&amp;analysismethod1)</f>
        <v xml:space="preserve">Geomapping; 
</v>
      </c>
      <c r="EC28" s="251" t="str">
        <f>IF(ISNUMBER(FIND(analysismethod1,'III_Plan comp 438.68 {Plan 2}'!BV$15)),"",'III_Plan comp 438.68 {Plan 2}'!BV$15&amp;analysismethod1)</f>
        <v xml:space="preserve">Geomapping; 
</v>
      </c>
      <c r="ED28" s="251" t="str">
        <f>IF(ISNUMBER(FIND(analysismethod1,'III_Plan comp 438.68 {Plan 2}'!BW$15)),"",'III_Plan comp 438.68 {Plan 2}'!BW$15&amp;analysismethod1)</f>
        <v xml:space="preserve">Geomapping; 
</v>
      </c>
      <c r="EE28" s="251" t="str">
        <f>IF(ISNUMBER(FIND(analysismethod1,'III_Plan comp 438.68 {Plan 2}'!BX$15)),"",'III_Plan comp 438.68 {Plan 2}'!BX$15&amp;analysismethod1)</f>
        <v xml:space="preserve">Geomapping; 
</v>
      </c>
      <c r="EF28" s="251" t="str">
        <f>IF(ISNUMBER(FIND(analysismethod1,'III_Plan comp 438.68 {Plan 2}'!BY$15)),"",'III_Plan comp 438.68 {Plan 2}'!BY$15&amp;analysismethod1)</f>
        <v xml:space="preserve">Geomapping; 
</v>
      </c>
      <c r="EG28" s="251" t="str">
        <f>IF(ISNUMBER(FIND(analysismethod1,'III_Plan comp 438.68 {Plan 2}'!BZ$15)),"",'III_Plan comp 438.68 {Plan 2}'!BZ$15&amp;analysismethod1)</f>
        <v xml:space="preserve">Geomapping; 
</v>
      </c>
      <c r="EH28" s="251" t="str">
        <f>IF(ISNUMBER(FIND(analysismethod1,'III_Plan comp 438.68 {Plan 2}'!CA$15)),"",'III_Plan comp 438.68 {Plan 2}'!CA$15&amp;analysismethod1)</f>
        <v xml:space="preserve">Geomapping; 
</v>
      </c>
      <c r="EI28" s="251" t="str">
        <f>IF(ISNUMBER(FIND(analysismethod1,'III_Plan comp 438.68 {Plan 2}'!CB$15)),"",'III_Plan comp 438.68 {Plan 2}'!CB$15&amp;analysismethod1)</f>
        <v xml:space="preserve">Geomapping; 
</v>
      </c>
      <c r="EJ28" s="251" t="str">
        <f>IF(ISNUMBER(FIND(analysismethod1,'III_Plan comp 438.68 {Plan 2}'!CC$15)),"",'III_Plan comp 438.68 {Plan 2}'!CC$15&amp;analysismethod1)</f>
        <v xml:space="preserve">Geomapping; 
</v>
      </c>
      <c r="EK28" s="251" t="str">
        <f>IF(ISNUMBER(FIND(analysismethod1,'III_Plan comp 438.68 {Plan 2}'!CD$15)),"",'III_Plan comp 438.68 {Plan 2}'!CD$15&amp;analysismethod1)</f>
        <v xml:space="preserve">Geomapping; 
</v>
      </c>
      <c r="EL28" s="251" t="str">
        <f>IF(ISNUMBER(FIND(analysismethod1,'III_Plan comp 438.68 {Plan 2}'!CE$15)),"",'III_Plan comp 438.68 {Plan 2}'!CE$15&amp;analysismethod1)</f>
        <v xml:space="preserve">Geomapping; 
</v>
      </c>
      <c r="EM28" s="251" t="str">
        <f>IF(ISNUMBER(FIND(analysismethod1,'III_Plan comp 438.68 {Plan 2}'!CF$15)),"",'III_Plan comp 438.68 {Plan 2}'!CF$15&amp;analysismethod1)</f>
        <v xml:space="preserve">Geomapping; 
</v>
      </c>
      <c r="EN28" s="251" t="str">
        <f>IF(ISNUMBER(FIND(analysismethod1,'III_Plan comp 438.68 {Plan 2}'!CG$15)),"",'III_Plan comp 438.68 {Plan 2}'!CG$15&amp;analysismethod1)</f>
        <v xml:space="preserve">Geomapping; 
</v>
      </c>
      <c r="EO28" s="251" t="str">
        <f>IF(ISNUMBER(FIND(analysismethod1,'III_Plan comp 438.68 {Plan 2}'!CH$15)),"",'III_Plan comp 438.68 {Plan 2}'!CH$15&amp;analysismethod1)</f>
        <v xml:space="preserve">Geomapping; 
</v>
      </c>
      <c r="EP28" s="251" t="str">
        <f>IF(ISNUMBER(FIND(analysismethod1,'III_Plan comp 438.68 {Plan 2}'!CI$15)),"",'III_Plan comp 438.68 {Plan 2}'!CI$15&amp;analysismethod1)</f>
        <v xml:space="preserve">Geomapping; 
</v>
      </c>
      <c r="EQ28" s="251" t="str">
        <f>IF(ISNUMBER(FIND(analysismethod1,'III_Plan comp 438.68 {Plan 2}'!CJ$15)),"",'III_Plan comp 438.68 {Plan 2}'!CJ$15&amp;analysismethod1)</f>
        <v xml:space="preserve">Geomapping; 
</v>
      </c>
      <c r="ER28" s="251" t="str">
        <f>IF(ISNUMBER(FIND(analysismethod1,'III_Plan comp 438.68 {Plan 2}'!CK$15)),"",'III_Plan comp 438.68 {Plan 2}'!CK$15&amp;analysismethod1)</f>
        <v xml:space="preserve">Geomapping; 
</v>
      </c>
      <c r="ES28" s="251" t="str">
        <f>IF(ISNUMBER(FIND(analysismethod1,'III_Plan comp 438.68 {Plan 2}'!CL$15)),"",'III_Plan comp 438.68 {Plan 2}'!CL$15&amp;analysismethod1)</f>
        <v xml:space="preserve">Geomapping; 
</v>
      </c>
      <c r="ET28" s="251" t="str">
        <f>IF(ISNUMBER(FIND(analysismethod1,'III_Plan comp 438.68 {Plan 2}'!CM$15)),"",'III_Plan comp 438.68 {Plan 2}'!CM$15&amp;analysismethod1)</f>
        <v xml:space="preserve">Geomapping; 
</v>
      </c>
      <c r="EU28" s="251" t="str">
        <f>IF(ISNUMBER(FIND(analysismethod1,'III_Plan comp 438.68 {Plan 2}'!CN$15)),"",'III_Plan comp 438.68 {Plan 2}'!CN$15&amp;analysismethod1)</f>
        <v xml:space="preserve">Geomapping; 
</v>
      </c>
      <c r="EV28" s="251" t="str">
        <f>IF(ISNUMBER(FIND(analysismethod1,'III_Plan comp 438.68 {Plan 2}'!CO$15)),"",'III_Plan comp 438.68 {Plan 2}'!CO$15&amp;analysismethod1)</f>
        <v xml:space="preserve">Geomapping; 
</v>
      </c>
      <c r="EW28" s="251" t="str">
        <f>IF(ISNUMBER(FIND(analysismethod1,'III_Plan comp 438.68 {Plan 2}'!CP$15)),"",'III_Plan comp 438.68 {Plan 2}'!CP$15&amp;analysismethod1)</f>
        <v xml:space="preserve">Geomapping; 
</v>
      </c>
      <c r="EX28" s="251" t="str">
        <f>IF(ISNUMBER(FIND(analysismethod1,'III_Plan comp 438.68 {Plan 2}'!CQ$15)),"",'III_Plan comp 438.68 {Plan 2}'!CQ$15&amp;analysismethod1)</f>
        <v xml:space="preserve">Geomapping; 
</v>
      </c>
      <c r="EY28" s="251" t="str">
        <f>IF(ISNUMBER(FIND(analysismethod1,'III_Plan comp 438.68 {Plan 2}'!CR$15)),"",'III_Plan comp 438.68 {Plan 2}'!CR$15&amp;analysismethod1)</f>
        <v xml:space="preserve">Geomapping; 
</v>
      </c>
      <c r="EZ28" s="251" t="str">
        <f>IF(ISNUMBER(FIND(analysismethod1,'III_Plan comp 438.68 {Plan 2}'!CS$15)),"",'III_Plan comp 438.68 {Plan 2}'!CS$15&amp;analysismethod1)</f>
        <v xml:space="preserve">Geomapping; 
</v>
      </c>
      <c r="FA28" s="251" t="str">
        <f>IF(ISNUMBER(FIND(analysismethod1,'III_Plan comp 438.68 {Plan 2}'!CT$15)),"",'III_Plan comp 438.68 {Plan 2}'!CT$15&amp;analysismethod1)</f>
        <v xml:space="preserve">Geomapping; 
</v>
      </c>
      <c r="FB28" s="251" t="str">
        <f>IF(ISNUMBER(FIND(analysismethod1,'III_Plan comp 438.68 {Plan 2}'!CU$15)),"",'III_Plan comp 438.68 {Plan 2}'!CU$15&amp;analysismethod1)</f>
        <v xml:space="preserve">Geomapping; 
</v>
      </c>
      <c r="FC28" s="251" t="str">
        <f>IF(ISNUMBER(FIND(analysismethod1,'III_Plan comp 438.68 {Plan 2}'!CV$15)),"",'III_Plan comp 438.68 {Plan 2}'!CV$15&amp;analysismethod1)</f>
        <v xml:space="preserve">Geomapping; 
</v>
      </c>
      <c r="FD28" s="251" t="str">
        <f>IF(ISNUMBER(FIND(analysismethod1,'III_Plan comp 438.68 {Plan 2}'!CW$15)),"",'III_Plan comp 438.68 {Plan 2}'!CW$15&amp;analysismethod1)</f>
        <v xml:space="preserve">Geomapping; 
</v>
      </c>
      <c r="FE28" s="251" t="str">
        <f>IF(ISNUMBER(FIND(analysismethod1,'III_Plan comp 438.68 {Plan 2}'!CX$15)),"",'III_Plan comp 438.68 {Plan 2}'!CX$15&amp;analysismethod1)</f>
        <v xml:space="preserve">Geomapping; 
</v>
      </c>
      <c r="FF28" s="251" t="str">
        <f>IF(ISNUMBER(FIND(analysismethod1,'III_Plan comp 438.68 {Plan 2}'!CY$15)),"",'III_Plan comp 438.68 {Plan 2}'!CY$15&amp;analysismethod1)</f>
        <v xml:space="preserve">Geomapping; 
</v>
      </c>
      <c r="FG28" s="251" t="str">
        <f>IF(ISNUMBER(FIND(analysismethod1,'III_Plan comp 438.68 {Plan 2}'!CZ$15)),"",'III_Plan comp 438.68 {Plan 2}'!CZ$15&amp;analysismethod1)</f>
        <v xml:space="preserve">Geomapping; 
</v>
      </c>
    </row>
    <row r="29" spans="2:163" x14ac:dyDescent="0.2">
      <c r="B29" s="11" t="s">
        <v>33</v>
      </c>
      <c r="C29" s="11"/>
      <c r="D29" s="11"/>
      <c r="E29" s="11"/>
      <c r="F29" s="11"/>
      <c r="G29" s="11"/>
      <c r="J29" s="94"/>
      <c r="K29" s="93"/>
      <c r="L29" s="93"/>
      <c r="M29" s="93"/>
      <c r="N29" s="93"/>
      <c r="O29" s="93"/>
      <c r="P29" s="93"/>
      <c r="Q29" s="93"/>
      <c r="R29" s="93"/>
      <c r="S29" s="93"/>
      <c r="T29" s="93"/>
      <c r="BK29" s="253" t="str">
        <f>IF('I_State and program information'!$E$54="Yes","Plan Provider Directory Review"&amp;"; "&amp;CHAR(10)&amp;CHAR(10),"")</f>
        <v xml:space="preserve">Plan Provider Directory Review; 
</v>
      </c>
      <c r="BL29" s="254" t="str">
        <f>IF(ISNUMBER(FIND(analysismethod2,'III_Plan comp 438.68 {Plan 2}'!E$15)),"",'III_Plan comp 438.68 {Plan 2}'!E$15&amp;analysismethod2)</f>
        <v xml:space="preserve">Plan Provider Directory Review; 
</v>
      </c>
      <c r="BM29" s="254" t="str">
        <f>IF(ISNUMBER(FIND(analysismethod2,'III_Plan comp 438.68 {Plan 2}'!F$15)),"",'III_Plan comp 438.68 {Plan 2}'!F$15&amp;analysismethod2)</f>
        <v xml:space="preserve">Plan Provider Directory Review; 
</v>
      </c>
      <c r="BN29" s="254" t="str">
        <f>IF(ISNUMBER(FIND(analysismethod2,'III_Plan comp 438.68 {Plan 2}'!G$15)),"",'III_Plan comp 438.68 {Plan 2}'!G$15&amp;analysismethod2)</f>
        <v xml:space="preserve">Plan Provider Directory Review; 
</v>
      </c>
      <c r="BO29" s="254" t="str">
        <f>IF(ISNUMBER(FIND(analysismethod2,'III_Plan comp 438.68 {Plan 2}'!H$15)),"",'III_Plan comp 438.68 {Plan 2}'!H$15&amp;analysismethod2)</f>
        <v xml:space="preserve">Plan Provider Directory Review; 
</v>
      </c>
      <c r="BP29" s="254" t="str">
        <f>IF(ISNUMBER(FIND(analysismethod2,'III_Plan comp 438.68 {Plan 2}'!I$15)),"",'III_Plan comp 438.68 {Plan 2}'!I$15&amp;analysismethod2)</f>
        <v xml:space="preserve">Plan Provider Directory Review; 
</v>
      </c>
      <c r="BQ29" s="254" t="str">
        <f>IF(ISNUMBER(FIND(analysismethod2,'III_Plan comp 438.68 {Plan 2}'!J$15)),"",'III_Plan comp 438.68 {Plan 2}'!J$15&amp;analysismethod2)</f>
        <v xml:space="preserve">Plan Provider Directory Review; 
</v>
      </c>
      <c r="BR29" s="254" t="str">
        <f>IF(ISNUMBER(FIND(analysismethod2,'III_Plan comp 438.68 {Plan 2}'!K$15)),"",'III_Plan comp 438.68 {Plan 2}'!K$15&amp;analysismethod2)</f>
        <v xml:space="preserve">Plan Provider Directory Review; 
</v>
      </c>
      <c r="BS29" s="254" t="str">
        <f>IF(ISNUMBER(FIND(analysismethod2,'III_Plan comp 438.68 {Plan 2}'!L$15)),"",'III_Plan comp 438.68 {Plan 2}'!L$15&amp;analysismethod2)</f>
        <v xml:space="preserve">Plan Provider Directory Review; 
</v>
      </c>
      <c r="BT29" s="254" t="str">
        <f>IF(ISNUMBER(FIND(analysismethod2,'III_Plan comp 438.68 {Plan 2}'!M$15)),"",'III_Plan comp 438.68 {Plan 2}'!M$15&amp;analysismethod2)</f>
        <v xml:space="preserve">Plan Provider Directory Review; 
</v>
      </c>
      <c r="BU29" s="254" t="str">
        <f>IF(ISNUMBER(FIND(analysismethod2,'III_Plan comp 438.68 {Plan 2}'!N$15)),"",'III_Plan comp 438.68 {Plan 2}'!N$15&amp;analysismethod2)</f>
        <v xml:space="preserve">Plan Provider Directory Review; 
</v>
      </c>
      <c r="BV29" s="254" t="str">
        <f>IF(ISNUMBER(FIND(analysismethod2,'III_Plan comp 438.68 {Plan 2}'!O$15)),"",'III_Plan comp 438.68 {Plan 2}'!O$15&amp;analysismethod2)</f>
        <v xml:space="preserve">Plan Provider Directory Review; 
</v>
      </c>
      <c r="BW29" s="254" t="str">
        <f>IF(ISNUMBER(FIND(analysismethod2,'III_Plan comp 438.68 {Plan 2}'!P$15)),"",'III_Plan comp 438.68 {Plan 2}'!P$15&amp;analysismethod2)</f>
        <v xml:space="preserve">Plan Provider Directory Review; 
</v>
      </c>
      <c r="BX29" s="254" t="str">
        <f>IF(ISNUMBER(FIND(analysismethod2,'III_Plan comp 438.68 {Plan 2}'!Q$15)),"",'III_Plan comp 438.68 {Plan 2}'!Q$15&amp;analysismethod2)</f>
        <v xml:space="preserve">Plan Provider Directory Review; 
</v>
      </c>
      <c r="BY29" s="254" t="str">
        <f>IF(ISNUMBER(FIND(analysismethod2,'III_Plan comp 438.68 {Plan 2}'!R$15)),"",'III_Plan comp 438.68 {Plan 2}'!R$15&amp;analysismethod2)</f>
        <v xml:space="preserve">Plan Provider Directory Review; 
</v>
      </c>
      <c r="BZ29" s="254" t="str">
        <f>IF(ISNUMBER(FIND(analysismethod2,'III_Plan comp 438.68 {Plan 2}'!S$15)),"",'III_Plan comp 438.68 {Plan 2}'!S$15&amp;analysismethod2)</f>
        <v xml:space="preserve">Plan Provider Directory Review; 
</v>
      </c>
      <c r="CA29" s="254" t="str">
        <f>IF(ISNUMBER(FIND(analysismethod2,'III_Plan comp 438.68 {Plan 2}'!T$15)),"",'III_Plan comp 438.68 {Plan 2}'!T$15&amp;analysismethod2)</f>
        <v xml:space="preserve">Plan Provider Directory Review; 
</v>
      </c>
      <c r="CB29" s="254" t="str">
        <f>IF(ISNUMBER(FIND(analysismethod2,'III_Plan comp 438.68 {Plan 2}'!U$15)),"",'III_Plan comp 438.68 {Plan 2}'!U$15&amp;analysismethod2)</f>
        <v xml:space="preserve">Plan Provider Directory Review; 
</v>
      </c>
      <c r="CC29" s="254" t="str">
        <f>IF(ISNUMBER(FIND(analysismethod2,'III_Plan comp 438.68 {Plan 2}'!V$15)),"",'III_Plan comp 438.68 {Plan 2}'!V$15&amp;analysismethod2)</f>
        <v xml:space="preserve">Plan Provider Directory Review; 
</v>
      </c>
      <c r="CD29" s="254" t="str">
        <f>IF(ISNUMBER(FIND(analysismethod2,'III_Plan comp 438.68 {Plan 2}'!W$15)),"",'III_Plan comp 438.68 {Plan 2}'!W$15&amp;analysismethod2)</f>
        <v xml:space="preserve">Plan Provider Directory Review; 
</v>
      </c>
      <c r="CE29" s="254" t="str">
        <f>IF(ISNUMBER(FIND(analysismethod2,'III_Plan comp 438.68 {Plan 2}'!X$15)),"",'III_Plan comp 438.68 {Plan 2}'!X$15&amp;analysismethod2)</f>
        <v xml:space="preserve">Plan Provider Directory Review; 
</v>
      </c>
      <c r="CF29" s="254" t="str">
        <f>IF(ISNUMBER(FIND(analysismethod2,'III_Plan comp 438.68 {Plan 2}'!Y$15)),"",'III_Plan comp 438.68 {Plan 2}'!Y$15&amp;analysismethod2)</f>
        <v xml:space="preserve">Plan Provider Directory Review; 
</v>
      </c>
      <c r="CG29" s="254" t="str">
        <f>IF(ISNUMBER(FIND(analysismethod2,'III_Plan comp 438.68 {Plan 2}'!Z$15)),"",'III_Plan comp 438.68 {Plan 2}'!Z$15&amp;analysismethod2)</f>
        <v xml:space="preserve">Plan Provider Directory Review; 
</v>
      </c>
      <c r="CH29" s="254" t="str">
        <f>IF(ISNUMBER(FIND(analysismethod2,'III_Plan comp 438.68 {Plan 2}'!AA$15)),"",'III_Plan comp 438.68 {Plan 2}'!AA$15&amp;analysismethod2)</f>
        <v xml:space="preserve">Plan Provider Directory Review; 
</v>
      </c>
      <c r="CI29" s="254" t="str">
        <f>IF(ISNUMBER(FIND(analysismethod2,'III_Plan comp 438.68 {Plan 2}'!AB$15)),"",'III_Plan comp 438.68 {Plan 2}'!AB$15&amp;analysismethod2)</f>
        <v xml:space="preserve">Plan Provider Directory Review; 
</v>
      </c>
      <c r="CJ29" s="254" t="str">
        <f>IF(ISNUMBER(FIND(analysismethod2,'III_Plan comp 438.68 {Plan 2}'!AC$15)),"",'III_Plan comp 438.68 {Plan 2}'!AC$15&amp;analysismethod2)</f>
        <v xml:space="preserve">Plan Provider Directory Review; 
</v>
      </c>
      <c r="CK29" s="254" t="str">
        <f>IF(ISNUMBER(FIND(analysismethod2,'III_Plan comp 438.68 {Plan 2}'!AD$15)),"",'III_Plan comp 438.68 {Plan 2}'!AD$15&amp;analysismethod2)</f>
        <v xml:space="preserve">Plan Provider Directory Review; 
</v>
      </c>
      <c r="CL29" s="254" t="str">
        <f>IF(ISNUMBER(FIND(analysismethod2,'III_Plan comp 438.68 {Plan 2}'!AE$15)),"",'III_Plan comp 438.68 {Plan 2}'!AE$15&amp;analysismethod2)</f>
        <v xml:space="preserve">Plan Provider Directory Review; 
</v>
      </c>
      <c r="CM29" s="254" t="str">
        <f>IF(ISNUMBER(FIND(analysismethod2,'III_Plan comp 438.68 {Plan 2}'!AF$15)),"",'III_Plan comp 438.68 {Plan 2}'!AF$15&amp;analysismethod2)</f>
        <v xml:space="preserve">Plan Provider Directory Review; 
</v>
      </c>
      <c r="CN29" s="254" t="str">
        <f>IF(ISNUMBER(FIND(analysismethod2,'III_Plan comp 438.68 {Plan 2}'!AG$15)),"",'III_Plan comp 438.68 {Plan 2}'!AG$15&amp;analysismethod2)</f>
        <v xml:space="preserve">Plan Provider Directory Review; 
</v>
      </c>
      <c r="CO29" s="254" t="str">
        <f>IF(ISNUMBER(FIND(analysismethod2,'III_Plan comp 438.68 {Plan 2}'!AH$15)),"",'III_Plan comp 438.68 {Plan 2}'!AH$15&amp;analysismethod2)</f>
        <v xml:space="preserve">Plan Provider Directory Review; 
</v>
      </c>
      <c r="CP29" s="254" t="str">
        <f>IF(ISNUMBER(FIND(analysismethod2,'III_Plan comp 438.68 {Plan 2}'!AI$15)),"",'III_Plan comp 438.68 {Plan 2}'!AI$15&amp;analysismethod2)</f>
        <v xml:space="preserve">Plan Provider Directory Review; 
</v>
      </c>
      <c r="CQ29" s="254" t="str">
        <f>IF(ISNUMBER(FIND(analysismethod2,'III_Plan comp 438.68 {Plan 2}'!AJ$15)),"",'III_Plan comp 438.68 {Plan 2}'!AJ$15&amp;analysismethod2)</f>
        <v xml:space="preserve">Plan Provider Directory Review; 
</v>
      </c>
      <c r="CR29" s="254" t="str">
        <f>IF(ISNUMBER(FIND(analysismethod2,'III_Plan comp 438.68 {Plan 2}'!AK$15)),"",'III_Plan comp 438.68 {Plan 2}'!AK$15&amp;analysismethod2)</f>
        <v xml:space="preserve">Plan Provider Directory Review; 
</v>
      </c>
      <c r="CS29" s="254" t="str">
        <f>IF(ISNUMBER(FIND(analysismethod2,'III_Plan comp 438.68 {Plan 2}'!AL$15)),"",'III_Plan comp 438.68 {Plan 2}'!AL$15&amp;analysismethod2)</f>
        <v xml:space="preserve">Plan Provider Directory Review; 
</v>
      </c>
      <c r="CT29" s="254" t="str">
        <f>IF(ISNUMBER(FIND(analysismethod2,'III_Plan comp 438.68 {Plan 2}'!AM$15)),"",'III_Plan comp 438.68 {Plan 2}'!AM$15&amp;analysismethod2)</f>
        <v xml:space="preserve">Plan Provider Directory Review; 
</v>
      </c>
      <c r="CU29" s="254" t="str">
        <f>IF(ISNUMBER(FIND(analysismethod2,'III_Plan comp 438.68 {Plan 2}'!AN$15)),"",'III_Plan comp 438.68 {Plan 2}'!AN$15&amp;analysismethod2)</f>
        <v xml:space="preserve">Plan Provider Directory Review; 
</v>
      </c>
      <c r="CV29" s="254" t="str">
        <f>IF(ISNUMBER(FIND(analysismethod2,'III_Plan comp 438.68 {Plan 2}'!AO$15)),"",'III_Plan comp 438.68 {Plan 2}'!AO$15&amp;analysismethod2)</f>
        <v xml:space="preserve">Plan Provider Directory Review; 
</v>
      </c>
      <c r="CW29" s="254" t="str">
        <f>IF(ISNUMBER(FIND(analysismethod2,'III_Plan comp 438.68 {Plan 2}'!AP$15)),"",'III_Plan comp 438.68 {Plan 2}'!AP$15&amp;analysismethod2)</f>
        <v xml:space="preserve">Plan Provider Directory Review; 
</v>
      </c>
      <c r="CX29" s="254" t="str">
        <f>IF(ISNUMBER(FIND(analysismethod2,'III_Plan comp 438.68 {Plan 2}'!AQ$15)),"",'III_Plan comp 438.68 {Plan 2}'!AQ$15&amp;analysismethod2)</f>
        <v xml:space="preserve">Plan Provider Directory Review; 
</v>
      </c>
      <c r="CY29" s="254" t="str">
        <f>IF(ISNUMBER(FIND(analysismethod2,'III_Plan comp 438.68 {Plan 2}'!AR$15)),"",'III_Plan comp 438.68 {Plan 2}'!AR$15&amp;analysismethod2)</f>
        <v xml:space="preserve">Plan Provider Directory Review; 
</v>
      </c>
      <c r="CZ29" s="254" t="str">
        <f>IF(ISNUMBER(FIND(analysismethod2,'III_Plan comp 438.68 {Plan 2}'!AS$15)),"",'III_Plan comp 438.68 {Plan 2}'!AS$15&amp;analysismethod2)</f>
        <v xml:space="preserve">Plan Provider Directory Review; 
</v>
      </c>
      <c r="DA29" s="254" t="str">
        <f>IF(ISNUMBER(FIND(analysismethod2,'III_Plan comp 438.68 {Plan 2}'!AT$15)),"",'III_Plan comp 438.68 {Plan 2}'!AT$15&amp;analysismethod2)</f>
        <v xml:space="preserve">Plan Provider Directory Review; 
</v>
      </c>
      <c r="DB29" s="254" t="str">
        <f>IF(ISNUMBER(FIND(analysismethod2,'III_Plan comp 438.68 {Plan 2}'!AU$15)),"",'III_Plan comp 438.68 {Plan 2}'!AU$15&amp;analysismethod2)</f>
        <v xml:space="preserve">Plan Provider Directory Review; 
</v>
      </c>
      <c r="DC29" s="254" t="str">
        <f>IF(ISNUMBER(FIND(analysismethod2,'III_Plan comp 438.68 {Plan 2}'!AV$15)),"",'III_Plan comp 438.68 {Plan 2}'!AV$15&amp;analysismethod2)</f>
        <v xml:space="preserve">Plan Provider Directory Review; 
</v>
      </c>
      <c r="DD29" s="254" t="str">
        <f>IF(ISNUMBER(FIND(analysismethod2,'III_Plan comp 438.68 {Plan 2}'!AW$15)),"",'III_Plan comp 438.68 {Plan 2}'!AW$15&amp;analysismethod2)</f>
        <v xml:space="preserve">Plan Provider Directory Review; 
</v>
      </c>
      <c r="DE29" s="254" t="str">
        <f>IF(ISNUMBER(FIND(analysismethod2,'III_Plan comp 438.68 {Plan 2}'!AX$15)),"",'III_Plan comp 438.68 {Plan 2}'!AX$15&amp;analysismethod2)</f>
        <v xml:space="preserve">Plan Provider Directory Review; 
</v>
      </c>
      <c r="DF29" s="254" t="str">
        <f>IF(ISNUMBER(FIND(analysismethod2,'III_Plan comp 438.68 {Plan 2}'!AY$15)),"",'III_Plan comp 438.68 {Plan 2}'!AY$15&amp;analysismethod2)</f>
        <v xml:space="preserve">Plan Provider Directory Review; 
</v>
      </c>
      <c r="DG29" s="254" t="str">
        <f>IF(ISNUMBER(FIND(analysismethod2,'III_Plan comp 438.68 {Plan 2}'!AZ$15)),"",'III_Plan comp 438.68 {Plan 2}'!AZ$15&amp;analysismethod2)</f>
        <v xml:space="preserve">Plan Provider Directory Review; 
</v>
      </c>
      <c r="DH29" s="254" t="str">
        <f>IF(ISNUMBER(FIND(analysismethod2,'III_Plan comp 438.68 {Plan 2}'!BA$15)),"",'III_Plan comp 438.68 {Plan 2}'!BA$15&amp;analysismethod2)</f>
        <v xml:space="preserve">Plan Provider Directory Review; 
</v>
      </c>
      <c r="DI29" s="254" t="str">
        <f>IF(ISNUMBER(FIND(analysismethod2,'III_Plan comp 438.68 {Plan 2}'!BB$15)),"",'III_Plan comp 438.68 {Plan 2}'!BB$15&amp;analysismethod2)</f>
        <v xml:space="preserve">Plan Provider Directory Review; 
</v>
      </c>
      <c r="DJ29" s="254" t="str">
        <f>IF(ISNUMBER(FIND(analysismethod2,'III_Plan comp 438.68 {Plan 2}'!BC$15)),"",'III_Plan comp 438.68 {Plan 2}'!BC$15&amp;analysismethod2)</f>
        <v xml:space="preserve">Plan Provider Directory Review; 
</v>
      </c>
      <c r="DK29" s="254" t="str">
        <f>IF(ISNUMBER(FIND(analysismethod2,'III_Plan comp 438.68 {Plan 2}'!BD$15)),"",'III_Plan comp 438.68 {Plan 2}'!BD$15&amp;analysismethod2)</f>
        <v xml:space="preserve">Plan Provider Directory Review; 
</v>
      </c>
      <c r="DL29" s="254" t="str">
        <f>IF(ISNUMBER(FIND(analysismethod2,'III_Plan comp 438.68 {Plan 2}'!BE$15)),"",'III_Plan comp 438.68 {Plan 2}'!BE$15&amp;analysismethod2)</f>
        <v xml:space="preserve">Plan Provider Directory Review; 
</v>
      </c>
      <c r="DM29" s="254" t="str">
        <f>IF(ISNUMBER(FIND(analysismethod2,'III_Plan comp 438.68 {Plan 2}'!BF$15)),"",'III_Plan comp 438.68 {Plan 2}'!BF$15&amp;analysismethod2)</f>
        <v xml:space="preserve">Plan Provider Directory Review; 
</v>
      </c>
      <c r="DN29" s="254" t="str">
        <f>IF(ISNUMBER(FIND(analysismethod2,'III_Plan comp 438.68 {Plan 2}'!BG$15)),"",'III_Plan comp 438.68 {Plan 2}'!BG$15&amp;analysismethod2)</f>
        <v xml:space="preserve">Plan Provider Directory Review; 
</v>
      </c>
      <c r="DO29" s="254" t="str">
        <f>IF(ISNUMBER(FIND(analysismethod2,'III_Plan comp 438.68 {Plan 2}'!BH$15)),"",'III_Plan comp 438.68 {Plan 2}'!BH$15&amp;analysismethod2)</f>
        <v xml:space="preserve">Plan Provider Directory Review; 
</v>
      </c>
      <c r="DP29" s="254" t="str">
        <f>IF(ISNUMBER(FIND(analysismethod2,'III_Plan comp 438.68 {Plan 2}'!BI$15)),"",'III_Plan comp 438.68 {Plan 2}'!BI$15&amp;analysismethod2)</f>
        <v xml:space="preserve">Plan Provider Directory Review; 
</v>
      </c>
      <c r="DQ29" s="254" t="str">
        <f>IF(ISNUMBER(FIND(analysismethod2,'III_Plan comp 438.68 {Plan 2}'!BJ$15)),"",'III_Plan comp 438.68 {Plan 2}'!BJ$15&amp;analysismethod2)</f>
        <v xml:space="preserve">Plan Provider Directory Review; 
</v>
      </c>
      <c r="DR29" s="254" t="str">
        <f>IF(ISNUMBER(FIND(analysismethod2,'III_Plan comp 438.68 {Plan 2}'!BK$15)),"",'III_Plan comp 438.68 {Plan 2}'!BK$15&amp;analysismethod2)</f>
        <v xml:space="preserve">Plan Provider Directory Review; 
</v>
      </c>
      <c r="DS29" s="254" t="str">
        <f>IF(ISNUMBER(FIND(analysismethod2,'III_Plan comp 438.68 {Plan 2}'!BL$15)),"",'III_Plan comp 438.68 {Plan 2}'!BL$15&amp;analysismethod2)</f>
        <v xml:space="preserve">Plan Provider Directory Review; 
</v>
      </c>
      <c r="DT29" s="254" t="str">
        <f>IF(ISNUMBER(FIND(analysismethod2,'III_Plan comp 438.68 {Plan 2}'!BM$15)),"",'III_Plan comp 438.68 {Plan 2}'!BM$15&amp;analysismethod2)</f>
        <v xml:space="preserve">Plan Provider Directory Review; 
</v>
      </c>
      <c r="DU29" s="254" t="str">
        <f>IF(ISNUMBER(FIND(analysismethod2,'III_Plan comp 438.68 {Plan 2}'!BN$15)),"",'III_Plan comp 438.68 {Plan 2}'!BN$15&amp;analysismethod2)</f>
        <v xml:space="preserve">Plan Provider Directory Review; 
</v>
      </c>
      <c r="DV29" s="254" t="str">
        <f>IF(ISNUMBER(FIND(analysismethod2,'III_Plan comp 438.68 {Plan 2}'!BO$15)),"",'III_Plan comp 438.68 {Plan 2}'!BO$15&amp;analysismethod2)</f>
        <v xml:space="preserve">Plan Provider Directory Review; 
</v>
      </c>
      <c r="DW29" s="254" t="str">
        <f>IF(ISNUMBER(FIND(analysismethod2,'III_Plan comp 438.68 {Plan 2}'!BP$15)),"",'III_Plan comp 438.68 {Plan 2}'!BP$15&amp;analysismethod2)</f>
        <v xml:space="preserve">Plan Provider Directory Review; 
</v>
      </c>
      <c r="DX29" s="254" t="str">
        <f>IF(ISNUMBER(FIND(analysismethod2,'III_Plan comp 438.68 {Plan 2}'!BQ$15)),"",'III_Plan comp 438.68 {Plan 2}'!BQ$15&amp;analysismethod2)</f>
        <v xml:space="preserve">Plan Provider Directory Review; 
</v>
      </c>
      <c r="DY29" s="254" t="str">
        <f>IF(ISNUMBER(FIND(analysismethod2,'III_Plan comp 438.68 {Plan 2}'!BR$15)),"",'III_Plan comp 438.68 {Plan 2}'!BR$15&amp;analysismethod2)</f>
        <v xml:space="preserve">Plan Provider Directory Review; 
</v>
      </c>
      <c r="DZ29" s="254" t="str">
        <f>IF(ISNUMBER(FIND(analysismethod2,'III_Plan comp 438.68 {Plan 2}'!BS$15)),"",'III_Plan comp 438.68 {Plan 2}'!BS$15&amp;analysismethod2)</f>
        <v xml:space="preserve">Plan Provider Directory Review; 
</v>
      </c>
      <c r="EA29" s="254" t="str">
        <f>IF(ISNUMBER(FIND(analysismethod2,'III_Plan comp 438.68 {Plan 2}'!BT$15)),"",'III_Plan comp 438.68 {Plan 2}'!BT$15&amp;analysismethod2)</f>
        <v xml:space="preserve">Plan Provider Directory Review; 
</v>
      </c>
      <c r="EB29" s="254" t="str">
        <f>IF(ISNUMBER(FIND(analysismethod2,'III_Plan comp 438.68 {Plan 2}'!BU$15)),"",'III_Plan comp 438.68 {Plan 2}'!BU$15&amp;analysismethod2)</f>
        <v xml:space="preserve">Plan Provider Directory Review; 
</v>
      </c>
      <c r="EC29" s="254" t="str">
        <f>IF(ISNUMBER(FIND(analysismethod2,'III_Plan comp 438.68 {Plan 2}'!BV$15)),"",'III_Plan comp 438.68 {Plan 2}'!BV$15&amp;analysismethod2)</f>
        <v xml:space="preserve">Plan Provider Directory Review; 
</v>
      </c>
      <c r="ED29" s="254" t="str">
        <f>IF(ISNUMBER(FIND(analysismethod2,'III_Plan comp 438.68 {Plan 2}'!BW$15)),"",'III_Plan comp 438.68 {Plan 2}'!BW$15&amp;analysismethod2)</f>
        <v xml:space="preserve">Plan Provider Directory Review; 
</v>
      </c>
      <c r="EE29" s="254" t="str">
        <f>IF(ISNUMBER(FIND(analysismethod2,'III_Plan comp 438.68 {Plan 2}'!BX$15)),"",'III_Plan comp 438.68 {Plan 2}'!BX$15&amp;analysismethod2)</f>
        <v xml:space="preserve">Plan Provider Directory Review; 
</v>
      </c>
      <c r="EF29" s="254" t="str">
        <f>IF(ISNUMBER(FIND(analysismethod2,'III_Plan comp 438.68 {Plan 2}'!BY$15)),"",'III_Plan comp 438.68 {Plan 2}'!BY$15&amp;analysismethod2)</f>
        <v xml:space="preserve">Plan Provider Directory Review; 
</v>
      </c>
      <c r="EG29" s="254" t="str">
        <f>IF(ISNUMBER(FIND(analysismethod2,'III_Plan comp 438.68 {Plan 2}'!BZ$15)),"",'III_Plan comp 438.68 {Plan 2}'!BZ$15&amp;analysismethod2)</f>
        <v xml:space="preserve">Plan Provider Directory Review; 
</v>
      </c>
      <c r="EH29" s="254" t="str">
        <f>IF(ISNUMBER(FIND(analysismethod2,'III_Plan comp 438.68 {Plan 2}'!CA$15)),"",'III_Plan comp 438.68 {Plan 2}'!CA$15&amp;analysismethod2)</f>
        <v xml:space="preserve">Plan Provider Directory Review; 
</v>
      </c>
      <c r="EI29" s="254" t="str">
        <f>IF(ISNUMBER(FIND(analysismethod2,'III_Plan comp 438.68 {Plan 2}'!CB$15)),"",'III_Plan comp 438.68 {Plan 2}'!CB$15&amp;analysismethod2)</f>
        <v xml:space="preserve">Plan Provider Directory Review; 
</v>
      </c>
      <c r="EJ29" s="254" t="str">
        <f>IF(ISNUMBER(FIND(analysismethod2,'III_Plan comp 438.68 {Plan 2}'!CC$15)),"",'III_Plan comp 438.68 {Plan 2}'!CC$15&amp;analysismethod2)</f>
        <v xml:space="preserve">Plan Provider Directory Review; 
</v>
      </c>
      <c r="EK29" s="254" t="str">
        <f>IF(ISNUMBER(FIND(analysismethod2,'III_Plan comp 438.68 {Plan 2}'!CD$15)),"",'III_Plan comp 438.68 {Plan 2}'!CD$15&amp;analysismethod2)</f>
        <v xml:space="preserve">Plan Provider Directory Review; 
</v>
      </c>
      <c r="EL29" s="254" t="str">
        <f>IF(ISNUMBER(FIND(analysismethod2,'III_Plan comp 438.68 {Plan 2}'!CE$15)),"",'III_Plan comp 438.68 {Plan 2}'!CE$15&amp;analysismethod2)</f>
        <v xml:space="preserve">Plan Provider Directory Review; 
</v>
      </c>
      <c r="EM29" s="254" t="str">
        <f>IF(ISNUMBER(FIND(analysismethod2,'III_Plan comp 438.68 {Plan 2}'!CF$15)),"",'III_Plan comp 438.68 {Plan 2}'!CF$15&amp;analysismethod2)</f>
        <v xml:space="preserve">Plan Provider Directory Review; 
</v>
      </c>
      <c r="EN29" s="254" t="str">
        <f>IF(ISNUMBER(FIND(analysismethod2,'III_Plan comp 438.68 {Plan 2}'!CG$15)),"",'III_Plan comp 438.68 {Plan 2}'!CG$15&amp;analysismethod2)</f>
        <v xml:space="preserve">Plan Provider Directory Review; 
</v>
      </c>
      <c r="EO29" s="254" t="str">
        <f>IF(ISNUMBER(FIND(analysismethod2,'III_Plan comp 438.68 {Plan 2}'!CH$15)),"",'III_Plan comp 438.68 {Plan 2}'!CH$15&amp;analysismethod2)</f>
        <v xml:space="preserve">Plan Provider Directory Review; 
</v>
      </c>
      <c r="EP29" s="254" t="str">
        <f>IF(ISNUMBER(FIND(analysismethod2,'III_Plan comp 438.68 {Plan 2}'!CI$15)),"",'III_Plan comp 438.68 {Plan 2}'!CI$15&amp;analysismethod2)</f>
        <v xml:space="preserve">Plan Provider Directory Review; 
</v>
      </c>
      <c r="EQ29" s="254" t="str">
        <f>IF(ISNUMBER(FIND(analysismethod2,'III_Plan comp 438.68 {Plan 2}'!CJ$15)),"",'III_Plan comp 438.68 {Plan 2}'!CJ$15&amp;analysismethod2)</f>
        <v xml:space="preserve">Plan Provider Directory Review; 
</v>
      </c>
      <c r="ER29" s="254" t="str">
        <f>IF(ISNUMBER(FIND(analysismethod2,'III_Plan comp 438.68 {Plan 2}'!CK$15)),"",'III_Plan comp 438.68 {Plan 2}'!CK$15&amp;analysismethod2)</f>
        <v xml:space="preserve">Plan Provider Directory Review; 
</v>
      </c>
      <c r="ES29" s="254" t="str">
        <f>IF(ISNUMBER(FIND(analysismethod2,'III_Plan comp 438.68 {Plan 2}'!CL$15)),"",'III_Plan comp 438.68 {Plan 2}'!CL$15&amp;analysismethod2)</f>
        <v xml:space="preserve">Plan Provider Directory Review; 
</v>
      </c>
      <c r="ET29" s="254" t="str">
        <f>IF(ISNUMBER(FIND(analysismethod2,'III_Plan comp 438.68 {Plan 2}'!CM$15)),"",'III_Plan comp 438.68 {Plan 2}'!CM$15&amp;analysismethod2)</f>
        <v xml:space="preserve">Plan Provider Directory Review; 
</v>
      </c>
      <c r="EU29" s="254" t="str">
        <f>IF(ISNUMBER(FIND(analysismethod2,'III_Plan comp 438.68 {Plan 2}'!CN$15)),"",'III_Plan comp 438.68 {Plan 2}'!CN$15&amp;analysismethod2)</f>
        <v xml:space="preserve">Plan Provider Directory Review; 
</v>
      </c>
      <c r="EV29" s="254" t="str">
        <f>IF(ISNUMBER(FIND(analysismethod2,'III_Plan comp 438.68 {Plan 2}'!CO$15)),"",'III_Plan comp 438.68 {Plan 2}'!CO$15&amp;analysismethod2)</f>
        <v xml:space="preserve">Plan Provider Directory Review; 
</v>
      </c>
      <c r="EW29" s="254" t="str">
        <f>IF(ISNUMBER(FIND(analysismethod2,'III_Plan comp 438.68 {Plan 2}'!CP$15)),"",'III_Plan comp 438.68 {Plan 2}'!CP$15&amp;analysismethod2)</f>
        <v xml:space="preserve">Plan Provider Directory Review; 
</v>
      </c>
      <c r="EX29" s="254" t="str">
        <f>IF(ISNUMBER(FIND(analysismethod2,'III_Plan comp 438.68 {Plan 2}'!CQ$15)),"",'III_Plan comp 438.68 {Plan 2}'!CQ$15&amp;analysismethod2)</f>
        <v xml:space="preserve">Plan Provider Directory Review; 
</v>
      </c>
      <c r="EY29" s="254" t="str">
        <f>IF(ISNUMBER(FIND(analysismethod2,'III_Plan comp 438.68 {Plan 2}'!CR$15)),"",'III_Plan comp 438.68 {Plan 2}'!CR$15&amp;analysismethod2)</f>
        <v xml:space="preserve">Plan Provider Directory Review; 
</v>
      </c>
      <c r="EZ29" s="254" t="str">
        <f>IF(ISNUMBER(FIND(analysismethod2,'III_Plan comp 438.68 {Plan 2}'!CS$15)),"",'III_Plan comp 438.68 {Plan 2}'!CS$15&amp;analysismethod2)</f>
        <v xml:space="preserve">Plan Provider Directory Review; 
</v>
      </c>
      <c r="FA29" s="254" t="str">
        <f>IF(ISNUMBER(FIND(analysismethod2,'III_Plan comp 438.68 {Plan 2}'!CT$15)),"",'III_Plan comp 438.68 {Plan 2}'!CT$15&amp;analysismethod2)</f>
        <v xml:space="preserve">Plan Provider Directory Review; 
</v>
      </c>
      <c r="FB29" s="254" t="str">
        <f>IF(ISNUMBER(FIND(analysismethod2,'III_Plan comp 438.68 {Plan 2}'!CU$15)),"",'III_Plan comp 438.68 {Plan 2}'!CU$15&amp;analysismethod2)</f>
        <v xml:space="preserve">Plan Provider Directory Review; 
</v>
      </c>
      <c r="FC29" s="254" t="str">
        <f>IF(ISNUMBER(FIND(analysismethod2,'III_Plan comp 438.68 {Plan 2}'!CV$15)),"",'III_Plan comp 438.68 {Plan 2}'!CV$15&amp;analysismethod2)</f>
        <v xml:space="preserve">Plan Provider Directory Review; 
</v>
      </c>
      <c r="FD29" s="254" t="str">
        <f>IF(ISNUMBER(FIND(analysismethod2,'III_Plan comp 438.68 {Plan 2}'!CW$15)),"",'III_Plan comp 438.68 {Plan 2}'!CW$15&amp;analysismethod2)</f>
        <v xml:space="preserve">Plan Provider Directory Review; 
</v>
      </c>
      <c r="FE29" s="254" t="str">
        <f>IF(ISNUMBER(FIND(analysismethod2,'III_Plan comp 438.68 {Plan 2}'!CX$15)),"",'III_Plan comp 438.68 {Plan 2}'!CX$15&amp;analysismethod2)</f>
        <v xml:space="preserve">Plan Provider Directory Review; 
</v>
      </c>
      <c r="FF29" s="254" t="str">
        <f>IF(ISNUMBER(FIND(analysismethod2,'III_Plan comp 438.68 {Plan 2}'!CY$15)),"",'III_Plan comp 438.68 {Plan 2}'!CY$15&amp;analysismethod2)</f>
        <v xml:space="preserve">Plan Provider Directory Review; 
</v>
      </c>
      <c r="FG29" s="254" t="str">
        <f>IF(ISNUMBER(FIND(analysismethod2,'III_Plan comp 438.68 {Plan 2}'!CZ$15)),"",'III_Plan comp 438.68 {Plan 2}'!CZ$15&amp;analysismethod2)</f>
        <v xml:space="preserve">Plan Provider Directory Review; 
</v>
      </c>
    </row>
    <row r="30" spans="2:163" x14ac:dyDescent="0.2">
      <c r="B30" s="11" t="s">
        <v>34</v>
      </c>
      <c r="C30" s="11"/>
      <c r="D30" s="11"/>
      <c r="E30" s="11"/>
      <c r="F30" s="11"/>
      <c r="G30" s="11"/>
      <c r="J30" s="94"/>
      <c r="K30" s="93"/>
      <c r="L30" s="93"/>
      <c r="M30" s="93"/>
      <c r="N30" s="93"/>
      <c r="O30" s="93"/>
      <c r="P30" s="93"/>
      <c r="Q30" s="93"/>
      <c r="R30" s="93"/>
      <c r="S30" s="93"/>
      <c r="T30" s="93"/>
      <c r="BK30" s="253" t="str">
        <f>IF('I_State and program information'!$E$58="Yes","Secret Shopper: Network Participation"&amp;"; "&amp;CHAR(10)&amp;CHAR(10),"")</f>
        <v/>
      </c>
      <c r="BL30" s="254" t="str">
        <f>IF(ISNUMBER(FIND(analysismethod3,'III_Plan comp 438.68 {Plan 2}'!E$15)),"",'III_Plan comp 438.68 {Plan 2}'!E$15&amp;analysismethod3)</f>
        <v/>
      </c>
      <c r="BM30" s="254" t="str">
        <f>IF(ISNUMBER(FIND(analysismethod3,'III_Plan comp 438.68 {Plan 2}'!F$15)),"",'III_Plan comp 438.68 {Plan 2}'!F$15&amp;analysismethod3)</f>
        <v/>
      </c>
      <c r="BN30" s="254" t="str">
        <f>IF(ISNUMBER(FIND(analysismethod3,'III_Plan comp 438.68 {Plan 2}'!G$15)),"",'III_Plan comp 438.68 {Plan 2}'!G$15&amp;analysismethod3)</f>
        <v/>
      </c>
      <c r="BO30" s="254" t="str">
        <f>IF(ISNUMBER(FIND(analysismethod3,'III_Plan comp 438.68 {Plan 2}'!H$15)),"",'III_Plan comp 438.68 {Plan 2}'!H$15&amp;analysismethod3)</f>
        <v/>
      </c>
      <c r="BP30" s="254" t="str">
        <f>IF(ISNUMBER(FIND(analysismethod3,'III_Plan comp 438.68 {Plan 2}'!I$15)),"",'III_Plan comp 438.68 {Plan 2}'!I$15&amp;analysismethod3)</f>
        <v/>
      </c>
      <c r="BQ30" s="254" t="str">
        <f>IF(ISNUMBER(FIND(analysismethod3,'III_Plan comp 438.68 {Plan 2}'!J$15)),"",'III_Plan comp 438.68 {Plan 2}'!J$15&amp;analysismethod3)</f>
        <v/>
      </c>
      <c r="BR30" s="254" t="str">
        <f>IF(ISNUMBER(FIND(analysismethod3,'III_Plan comp 438.68 {Plan 2}'!K$15)),"",'III_Plan comp 438.68 {Plan 2}'!K$15&amp;analysismethod3)</f>
        <v/>
      </c>
      <c r="BS30" s="254" t="str">
        <f>IF(ISNUMBER(FIND(analysismethod3,'III_Plan comp 438.68 {Plan 2}'!L$15)),"",'III_Plan comp 438.68 {Plan 2}'!L$15&amp;analysismethod3)</f>
        <v/>
      </c>
      <c r="BT30" s="254" t="str">
        <f>IF(ISNUMBER(FIND(analysismethod3,'III_Plan comp 438.68 {Plan 2}'!M$15)),"",'III_Plan comp 438.68 {Plan 2}'!M$15&amp;analysismethod3)</f>
        <v/>
      </c>
      <c r="BU30" s="254" t="str">
        <f>IF(ISNUMBER(FIND(analysismethod3,'III_Plan comp 438.68 {Plan 2}'!N$15)),"",'III_Plan comp 438.68 {Plan 2}'!N$15&amp;analysismethod3)</f>
        <v/>
      </c>
      <c r="BV30" s="254" t="str">
        <f>IF(ISNUMBER(FIND(analysismethod3,'III_Plan comp 438.68 {Plan 2}'!O$15)),"",'III_Plan comp 438.68 {Plan 2}'!O$15&amp;analysismethod3)</f>
        <v/>
      </c>
      <c r="BW30" s="254" t="str">
        <f>IF(ISNUMBER(FIND(analysismethod3,'III_Plan comp 438.68 {Plan 2}'!P$15)),"",'III_Plan comp 438.68 {Plan 2}'!P$15&amp;analysismethod3)</f>
        <v/>
      </c>
      <c r="BX30" s="254" t="str">
        <f>IF(ISNUMBER(FIND(analysismethod3,'III_Plan comp 438.68 {Plan 2}'!Q$15)),"",'III_Plan comp 438.68 {Plan 2}'!Q$15&amp;analysismethod3)</f>
        <v/>
      </c>
      <c r="BY30" s="254" t="str">
        <f>IF(ISNUMBER(FIND(analysismethod3,'III_Plan comp 438.68 {Plan 2}'!R$15)),"",'III_Plan comp 438.68 {Plan 2}'!R$15&amp;analysismethod3)</f>
        <v/>
      </c>
      <c r="BZ30" s="254" t="str">
        <f>IF(ISNUMBER(FIND(analysismethod3,'III_Plan comp 438.68 {Plan 2}'!S$15)),"",'III_Plan comp 438.68 {Plan 2}'!S$15&amp;analysismethod3)</f>
        <v/>
      </c>
      <c r="CA30" s="254" t="str">
        <f>IF(ISNUMBER(FIND(analysismethod3,'III_Plan comp 438.68 {Plan 2}'!T$15)),"",'III_Plan comp 438.68 {Plan 2}'!T$15&amp;analysismethod3)</f>
        <v/>
      </c>
      <c r="CB30" s="254" t="str">
        <f>IF(ISNUMBER(FIND(analysismethod3,'III_Plan comp 438.68 {Plan 2}'!U$15)),"",'III_Plan comp 438.68 {Plan 2}'!U$15&amp;analysismethod3)</f>
        <v/>
      </c>
      <c r="CC30" s="254" t="str">
        <f>IF(ISNUMBER(FIND(analysismethod3,'III_Plan comp 438.68 {Plan 2}'!V$15)),"",'III_Plan comp 438.68 {Plan 2}'!V$15&amp;analysismethod3)</f>
        <v/>
      </c>
      <c r="CD30" s="254" t="str">
        <f>IF(ISNUMBER(FIND(analysismethod3,'III_Plan comp 438.68 {Plan 2}'!W$15)),"",'III_Plan comp 438.68 {Plan 2}'!W$15&amp;analysismethod3)</f>
        <v/>
      </c>
      <c r="CE30" s="254" t="str">
        <f>IF(ISNUMBER(FIND(analysismethod3,'III_Plan comp 438.68 {Plan 2}'!X$15)),"",'III_Plan comp 438.68 {Plan 2}'!X$15&amp;analysismethod3)</f>
        <v/>
      </c>
      <c r="CF30" s="254" t="str">
        <f>IF(ISNUMBER(FIND(analysismethod3,'III_Plan comp 438.68 {Plan 2}'!Y$15)),"",'III_Plan comp 438.68 {Plan 2}'!Y$15&amp;analysismethod3)</f>
        <v/>
      </c>
      <c r="CG30" s="254" t="str">
        <f>IF(ISNUMBER(FIND(analysismethod3,'III_Plan comp 438.68 {Plan 2}'!Z$15)),"",'III_Plan comp 438.68 {Plan 2}'!Z$15&amp;analysismethod3)</f>
        <v/>
      </c>
      <c r="CH30" s="254" t="str">
        <f>IF(ISNUMBER(FIND(analysismethod3,'III_Plan comp 438.68 {Plan 2}'!AA$15)),"",'III_Plan comp 438.68 {Plan 2}'!AA$15&amp;analysismethod3)</f>
        <v/>
      </c>
      <c r="CI30" s="254" t="str">
        <f>IF(ISNUMBER(FIND(analysismethod3,'III_Plan comp 438.68 {Plan 2}'!AB$15)),"",'III_Plan comp 438.68 {Plan 2}'!AB$15&amp;analysismethod3)</f>
        <v/>
      </c>
      <c r="CJ30" s="254" t="str">
        <f>IF(ISNUMBER(FIND(analysismethod3,'III_Plan comp 438.68 {Plan 2}'!AC$15)),"",'III_Plan comp 438.68 {Plan 2}'!AC$15&amp;analysismethod3)</f>
        <v/>
      </c>
      <c r="CK30" s="254" t="str">
        <f>IF(ISNUMBER(FIND(analysismethod3,'III_Plan comp 438.68 {Plan 2}'!AD$15)),"",'III_Plan comp 438.68 {Plan 2}'!AD$15&amp;analysismethod3)</f>
        <v/>
      </c>
      <c r="CL30" s="254" t="str">
        <f>IF(ISNUMBER(FIND(analysismethod3,'III_Plan comp 438.68 {Plan 2}'!AE$15)),"",'III_Plan comp 438.68 {Plan 2}'!AE$15&amp;analysismethod3)</f>
        <v/>
      </c>
      <c r="CM30" s="254" t="str">
        <f>IF(ISNUMBER(FIND(analysismethod3,'III_Plan comp 438.68 {Plan 2}'!AF$15)),"",'III_Plan comp 438.68 {Plan 2}'!AF$15&amp;analysismethod3)</f>
        <v/>
      </c>
      <c r="CN30" s="254" t="str">
        <f>IF(ISNUMBER(FIND(analysismethod3,'III_Plan comp 438.68 {Plan 2}'!AG$15)),"",'III_Plan comp 438.68 {Plan 2}'!AG$15&amp;analysismethod3)</f>
        <v/>
      </c>
      <c r="CO30" s="254" t="str">
        <f>IF(ISNUMBER(FIND(analysismethod3,'III_Plan comp 438.68 {Plan 2}'!AH$15)),"",'III_Plan comp 438.68 {Plan 2}'!AH$15&amp;analysismethod3)</f>
        <v/>
      </c>
      <c r="CP30" s="254" t="str">
        <f>IF(ISNUMBER(FIND(analysismethod3,'III_Plan comp 438.68 {Plan 2}'!AI$15)),"",'III_Plan comp 438.68 {Plan 2}'!AI$15&amp;analysismethod3)</f>
        <v/>
      </c>
      <c r="CQ30" s="254" t="str">
        <f>IF(ISNUMBER(FIND(analysismethod3,'III_Plan comp 438.68 {Plan 2}'!AJ$15)),"",'III_Plan comp 438.68 {Plan 2}'!AJ$15&amp;analysismethod3)</f>
        <v/>
      </c>
      <c r="CR30" s="254" t="str">
        <f>IF(ISNUMBER(FIND(analysismethod3,'III_Plan comp 438.68 {Plan 2}'!AK$15)),"",'III_Plan comp 438.68 {Plan 2}'!AK$15&amp;analysismethod3)</f>
        <v/>
      </c>
      <c r="CS30" s="254" t="str">
        <f>IF(ISNUMBER(FIND(analysismethod3,'III_Plan comp 438.68 {Plan 2}'!AL$15)),"",'III_Plan comp 438.68 {Plan 2}'!AL$15&amp;analysismethod3)</f>
        <v/>
      </c>
      <c r="CT30" s="254" t="str">
        <f>IF(ISNUMBER(FIND(analysismethod3,'III_Plan comp 438.68 {Plan 2}'!AM$15)),"",'III_Plan comp 438.68 {Plan 2}'!AM$15&amp;analysismethod3)</f>
        <v/>
      </c>
      <c r="CU30" s="254" t="str">
        <f>IF(ISNUMBER(FIND(analysismethod3,'III_Plan comp 438.68 {Plan 2}'!AN$15)),"",'III_Plan comp 438.68 {Plan 2}'!AN$15&amp;analysismethod3)</f>
        <v/>
      </c>
      <c r="CV30" s="254" t="str">
        <f>IF(ISNUMBER(FIND(analysismethod3,'III_Plan comp 438.68 {Plan 2}'!AO$15)),"",'III_Plan comp 438.68 {Plan 2}'!AO$15&amp;analysismethod3)</f>
        <v/>
      </c>
      <c r="CW30" s="254" t="str">
        <f>IF(ISNUMBER(FIND(analysismethod3,'III_Plan comp 438.68 {Plan 2}'!AP$15)),"",'III_Plan comp 438.68 {Plan 2}'!AP$15&amp;analysismethod3)</f>
        <v/>
      </c>
      <c r="CX30" s="254" t="str">
        <f>IF(ISNUMBER(FIND(analysismethod3,'III_Plan comp 438.68 {Plan 2}'!AQ$15)),"",'III_Plan comp 438.68 {Plan 2}'!AQ$15&amp;analysismethod3)</f>
        <v/>
      </c>
      <c r="CY30" s="254" t="str">
        <f>IF(ISNUMBER(FIND(analysismethod3,'III_Plan comp 438.68 {Plan 2}'!AR$15)),"",'III_Plan comp 438.68 {Plan 2}'!AR$15&amp;analysismethod3)</f>
        <v/>
      </c>
      <c r="CZ30" s="254" t="str">
        <f>IF(ISNUMBER(FIND(analysismethod3,'III_Plan comp 438.68 {Plan 2}'!AS$15)),"",'III_Plan comp 438.68 {Plan 2}'!AS$15&amp;analysismethod3)</f>
        <v/>
      </c>
      <c r="DA30" s="254" t="str">
        <f>IF(ISNUMBER(FIND(analysismethod3,'III_Plan comp 438.68 {Plan 2}'!AT$15)),"",'III_Plan comp 438.68 {Plan 2}'!AT$15&amp;analysismethod3)</f>
        <v/>
      </c>
      <c r="DB30" s="254" t="str">
        <f>IF(ISNUMBER(FIND(analysismethod3,'III_Plan comp 438.68 {Plan 2}'!AU$15)),"",'III_Plan comp 438.68 {Plan 2}'!AU$15&amp;analysismethod3)</f>
        <v/>
      </c>
      <c r="DC30" s="254" t="str">
        <f>IF(ISNUMBER(FIND(analysismethod3,'III_Plan comp 438.68 {Plan 2}'!AV$15)),"",'III_Plan comp 438.68 {Plan 2}'!AV$15&amp;analysismethod3)</f>
        <v/>
      </c>
      <c r="DD30" s="254" t="str">
        <f>IF(ISNUMBER(FIND(analysismethod3,'III_Plan comp 438.68 {Plan 2}'!AW$15)),"",'III_Plan comp 438.68 {Plan 2}'!AW$15&amp;analysismethod3)</f>
        <v/>
      </c>
      <c r="DE30" s="254" t="str">
        <f>IF(ISNUMBER(FIND(analysismethod3,'III_Plan comp 438.68 {Plan 2}'!AX$15)),"",'III_Plan comp 438.68 {Plan 2}'!AX$15&amp;analysismethod3)</f>
        <v/>
      </c>
      <c r="DF30" s="254" t="str">
        <f>IF(ISNUMBER(FIND(analysismethod3,'III_Plan comp 438.68 {Plan 2}'!AY$15)),"",'III_Plan comp 438.68 {Plan 2}'!AY$15&amp;analysismethod3)</f>
        <v/>
      </c>
      <c r="DG30" s="254" t="str">
        <f>IF(ISNUMBER(FIND(analysismethod3,'III_Plan comp 438.68 {Plan 2}'!AZ$15)),"",'III_Plan comp 438.68 {Plan 2}'!AZ$15&amp;analysismethod3)</f>
        <v/>
      </c>
      <c r="DH30" s="254" t="str">
        <f>IF(ISNUMBER(FIND(analysismethod3,'III_Plan comp 438.68 {Plan 2}'!BA$15)),"",'III_Plan comp 438.68 {Plan 2}'!BA$15&amp;analysismethod3)</f>
        <v/>
      </c>
      <c r="DI30" s="254" t="str">
        <f>IF(ISNUMBER(FIND(analysismethod3,'III_Plan comp 438.68 {Plan 2}'!BB$15)),"",'III_Plan comp 438.68 {Plan 2}'!BB$15&amp;analysismethod3)</f>
        <v/>
      </c>
      <c r="DJ30" s="254" t="str">
        <f>IF(ISNUMBER(FIND(analysismethod3,'III_Plan comp 438.68 {Plan 2}'!BC$15)),"",'III_Plan comp 438.68 {Plan 2}'!BC$15&amp;analysismethod3)</f>
        <v/>
      </c>
      <c r="DK30" s="254" t="str">
        <f>IF(ISNUMBER(FIND(analysismethod3,'III_Plan comp 438.68 {Plan 2}'!BD$15)),"",'III_Plan comp 438.68 {Plan 2}'!BD$15&amp;analysismethod3)</f>
        <v/>
      </c>
      <c r="DL30" s="254" t="str">
        <f>IF(ISNUMBER(FIND(analysismethod3,'III_Plan comp 438.68 {Plan 2}'!BE$15)),"",'III_Plan comp 438.68 {Plan 2}'!BE$15&amp;analysismethod3)</f>
        <v/>
      </c>
      <c r="DM30" s="254" t="str">
        <f>IF(ISNUMBER(FIND(analysismethod3,'III_Plan comp 438.68 {Plan 2}'!BF$15)),"",'III_Plan comp 438.68 {Plan 2}'!BF$15&amp;analysismethod3)</f>
        <v/>
      </c>
      <c r="DN30" s="254" t="str">
        <f>IF(ISNUMBER(FIND(analysismethod3,'III_Plan comp 438.68 {Plan 2}'!BG$15)),"",'III_Plan comp 438.68 {Plan 2}'!BG$15&amp;analysismethod3)</f>
        <v/>
      </c>
      <c r="DO30" s="254" t="str">
        <f>IF(ISNUMBER(FIND(analysismethod3,'III_Plan comp 438.68 {Plan 2}'!BH$15)),"",'III_Plan comp 438.68 {Plan 2}'!BH$15&amp;analysismethod3)</f>
        <v/>
      </c>
      <c r="DP30" s="254" t="str">
        <f>IF(ISNUMBER(FIND(analysismethod3,'III_Plan comp 438.68 {Plan 2}'!BI$15)),"",'III_Plan comp 438.68 {Plan 2}'!BI$15&amp;analysismethod3)</f>
        <v/>
      </c>
      <c r="DQ30" s="254" t="str">
        <f>IF(ISNUMBER(FIND(analysismethod3,'III_Plan comp 438.68 {Plan 2}'!BJ$15)),"",'III_Plan comp 438.68 {Plan 2}'!BJ$15&amp;analysismethod3)</f>
        <v/>
      </c>
      <c r="DR30" s="254" t="str">
        <f>IF(ISNUMBER(FIND(analysismethod3,'III_Plan comp 438.68 {Plan 2}'!BK$15)),"",'III_Plan comp 438.68 {Plan 2}'!BK$15&amp;analysismethod3)</f>
        <v/>
      </c>
      <c r="DS30" s="254" t="str">
        <f>IF(ISNUMBER(FIND(analysismethod3,'III_Plan comp 438.68 {Plan 2}'!BL$15)),"",'III_Plan comp 438.68 {Plan 2}'!BL$15&amp;analysismethod3)</f>
        <v/>
      </c>
      <c r="DT30" s="254" t="str">
        <f>IF(ISNUMBER(FIND(analysismethod3,'III_Plan comp 438.68 {Plan 2}'!BM$15)),"",'III_Plan comp 438.68 {Plan 2}'!BM$15&amp;analysismethod3)</f>
        <v/>
      </c>
      <c r="DU30" s="254" t="str">
        <f>IF(ISNUMBER(FIND(analysismethod3,'III_Plan comp 438.68 {Plan 2}'!BN$15)),"",'III_Plan comp 438.68 {Plan 2}'!BN$15&amp;analysismethod3)</f>
        <v/>
      </c>
      <c r="DV30" s="254" t="str">
        <f>IF(ISNUMBER(FIND(analysismethod3,'III_Plan comp 438.68 {Plan 2}'!BO$15)),"",'III_Plan comp 438.68 {Plan 2}'!BO$15&amp;analysismethod3)</f>
        <v/>
      </c>
      <c r="DW30" s="254" t="str">
        <f>IF(ISNUMBER(FIND(analysismethod3,'III_Plan comp 438.68 {Plan 2}'!BP$15)),"",'III_Plan comp 438.68 {Plan 2}'!BP$15&amp;analysismethod3)</f>
        <v/>
      </c>
      <c r="DX30" s="254" t="str">
        <f>IF(ISNUMBER(FIND(analysismethod3,'III_Plan comp 438.68 {Plan 2}'!BQ$15)),"",'III_Plan comp 438.68 {Plan 2}'!BQ$15&amp;analysismethod3)</f>
        <v/>
      </c>
      <c r="DY30" s="254" t="str">
        <f>IF(ISNUMBER(FIND(analysismethod3,'III_Plan comp 438.68 {Plan 2}'!BR$15)),"",'III_Plan comp 438.68 {Plan 2}'!BR$15&amp;analysismethod3)</f>
        <v/>
      </c>
      <c r="DZ30" s="254" t="str">
        <f>IF(ISNUMBER(FIND(analysismethod3,'III_Plan comp 438.68 {Plan 2}'!BS$15)),"",'III_Plan comp 438.68 {Plan 2}'!BS$15&amp;analysismethod3)</f>
        <v/>
      </c>
      <c r="EA30" s="254" t="str">
        <f>IF(ISNUMBER(FIND(analysismethod3,'III_Plan comp 438.68 {Plan 2}'!BT$15)),"",'III_Plan comp 438.68 {Plan 2}'!BT$15&amp;analysismethod3)</f>
        <v/>
      </c>
      <c r="EB30" s="254" t="str">
        <f>IF(ISNUMBER(FIND(analysismethod3,'III_Plan comp 438.68 {Plan 2}'!BU$15)),"",'III_Plan comp 438.68 {Plan 2}'!BU$15&amp;analysismethod3)</f>
        <v/>
      </c>
      <c r="EC30" s="254" t="str">
        <f>IF(ISNUMBER(FIND(analysismethod3,'III_Plan comp 438.68 {Plan 2}'!BV$15)),"",'III_Plan comp 438.68 {Plan 2}'!BV$15&amp;analysismethod3)</f>
        <v/>
      </c>
      <c r="ED30" s="254" t="str">
        <f>IF(ISNUMBER(FIND(analysismethod3,'III_Plan comp 438.68 {Plan 2}'!BW$15)),"",'III_Plan comp 438.68 {Plan 2}'!BW$15&amp;analysismethod3)</f>
        <v/>
      </c>
      <c r="EE30" s="254" t="str">
        <f>IF(ISNUMBER(FIND(analysismethod3,'III_Plan comp 438.68 {Plan 2}'!BX$15)),"",'III_Plan comp 438.68 {Plan 2}'!BX$15&amp;analysismethod3)</f>
        <v/>
      </c>
      <c r="EF30" s="254" t="str">
        <f>IF(ISNUMBER(FIND(analysismethod3,'III_Plan comp 438.68 {Plan 2}'!BY$15)),"",'III_Plan comp 438.68 {Plan 2}'!BY$15&amp;analysismethod3)</f>
        <v/>
      </c>
      <c r="EG30" s="254" t="str">
        <f>IF(ISNUMBER(FIND(analysismethod3,'III_Plan comp 438.68 {Plan 2}'!BZ$15)),"",'III_Plan comp 438.68 {Plan 2}'!BZ$15&amp;analysismethod3)</f>
        <v/>
      </c>
      <c r="EH30" s="254" t="str">
        <f>IF(ISNUMBER(FIND(analysismethod3,'III_Plan comp 438.68 {Plan 2}'!CA$15)),"",'III_Plan comp 438.68 {Plan 2}'!CA$15&amp;analysismethod3)</f>
        <v/>
      </c>
      <c r="EI30" s="254" t="str">
        <f>IF(ISNUMBER(FIND(analysismethod3,'III_Plan comp 438.68 {Plan 2}'!CB$15)),"",'III_Plan comp 438.68 {Plan 2}'!CB$15&amp;analysismethod3)</f>
        <v/>
      </c>
      <c r="EJ30" s="254" t="str">
        <f>IF(ISNUMBER(FIND(analysismethod3,'III_Plan comp 438.68 {Plan 2}'!CC$15)),"",'III_Plan comp 438.68 {Plan 2}'!CC$15&amp;analysismethod3)</f>
        <v/>
      </c>
      <c r="EK30" s="254" t="str">
        <f>IF(ISNUMBER(FIND(analysismethod3,'III_Plan comp 438.68 {Plan 2}'!CD$15)),"",'III_Plan comp 438.68 {Plan 2}'!CD$15&amp;analysismethod3)</f>
        <v/>
      </c>
      <c r="EL30" s="254" t="str">
        <f>IF(ISNUMBER(FIND(analysismethod3,'III_Plan comp 438.68 {Plan 2}'!CE$15)),"",'III_Plan comp 438.68 {Plan 2}'!CE$15&amp;analysismethod3)</f>
        <v/>
      </c>
      <c r="EM30" s="254" t="str">
        <f>IF(ISNUMBER(FIND(analysismethod3,'III_Plan comp 438.68 {Plan 2}'!CF$15)),"",'III_Plan comp 438.68 {Plan 2}'!CF$15&amp;analysismethod3)</f>
        <v/>
      </c>
      <c r="EN30" s="254" t="str">
        <f>IF(ISNUMBER(FIND(analysismethod3,'III_Plan comp 438.68 {Plan 2}'!CG$15)),"",'III_Plan comp 438.68 {Plan 2}'!CG$15&amp;analysismethod3)</f>
        <v/>
      </c>
      <c r="EO30" s="254" t="str">
        <f>IF(ISNUMBER(FIND(analysismethod3,'III_Plan comp 438.68 {Plan 2}'!CH$15)),"",'III_Plan comp 438.68 {Plan 2}'!CH$15&amp;analysismethod3)</f>
        <v/>
      </c>
      <c r="EP30" s="254" t="str">
        <f>IF(ISNUMBER(FIND(analysismethod3,'III_Plan comp 438.68 {Plan 2}'!CI$15)),"",'III_Plan comp 438.68 {Plan 2}'!CI$15&amp;analysismethod3)</f>
        <v/>
      </c>
      <c r="EQ30" s="254" t="str">
        <f>IF(ISNUMBER(FIND(analysismethod3,'III_Plan comp 438.68 {Plan 2}'!CJ$15)),"",'III_Plan comp 438.68 {Plan 2}'!CJ$15&amp;analysismethod3)</f>
        <v/>
      </c>
      <c r="ER30" s="254" t="str">
        <f>IF(ISNUMBER(FIND(analysismethod3,'III_Plan comp 438.68 {Plan 2}'!CK$15)),"",'III_Plan comp 438.68 {Plan 2}'!CK$15&amp;analysismethod3)</f>
        <v/>
      </c>
      <c r="ES30" s="254" t="str">
        <f>IF(ISNUMBER(FIND(analysismethod3,'III_Plan comp 438.68 {Plan 2}'!CL$15)),"",'III_Plan comp 438.68 {Plan 2}'!CL$15&amp;analysismethod3)</f>
        <v/>
      </c>
      <c r="ET30" s="254" t="str">
        <f>IF(ISNUMBER(FIND(analysismethod3,'III_Plan comp 438.68 {Plan 2}'!CM$15)),"",'III_Plan comp 438.68 {Plan 2}'!CM$15&amp;analysismethod3)</f>
        <v/>
      </c>
      <c r="EU30" s="254" t="str">
        <f>IF(ISNUMBER(FIND(analysismethod3,'III_Plan comp 438.68 {Plan 2}'!CN$15)),"",'III_Plan comp 438.68 {Plan 2}'!CN$15&amp;analysismethod3)</f>
        <v/>
      </c>
      <c r="EV30" s="254" t="str">
        <f>IF(ISNUMBER(FIND(analysismethod3,'III_Plan comp 438.68 {Plan 2}'!CO$15)),"",'III_Plan comp 438.68 {Plan 2}'!CO$15&amp;analysismethod3)</f>
        <v/>
      </c>
      <c r="EW30" s="254" t="str">
        <f>IF(ISNUMBER(FIND(analysismethod3,'III_Plan comp 438.68 {Plan 2}'!CP$15)),"",'III_Plan comp 438.68 {Plan 2}'!CP$15&amp;analysismethod3)</f>
        <v/>
      </c>
      <c r="EX30" s="254" t="str">
        <f>IF(ISNUMBER(FIND(analysismethod3,'III_Plan comp 438.68 {Plan 2}'!CQ$15)),"",'III_Plan comp 438.68 {Plan 2}'!CQ$15&amp;analysismethod3)</f>
        <v/>
      </c>
      <c r="EY30" s="254" t="str">
        <f>IF(ISNUMBER(FIND(analysismethod3,'III_Plan comp 438.68 {Plan 2}'!CR$15)),"",'III_Plan comp 438.68 {Plan 2}'!CR$15&amp;analysismethod3)</f>
        <v/>
      </c>
      <c r="EZ30" s="254" t="str">
        <f>IF(ISNUMBER(FIND(analysismethod3,'III_Plan comp 438.68 {Plan 2}'!CS$15)),"",'III_Plan comp 438.68 {Plan 2}'!CS$15&amp;analysismethod3)</f>
        <v/>
      </c>
      <c r="FA30" s="254" t="str">
        <f>IF(ISNUMBER(FIND(analysismethod3,'III_Plan comp 438.68 {Plan 2}'!CT$15)),"",'III_Plan comp 438.68 {Plan 2}'!CT$15&amp;analysismethod3)</f>
        <v/>
      </c>
      <c r="FB30" s="254" t="str">
        <f>IF(ISNUMBER(FIND(analysismethod3,'III_Plan comp 438.68 {Plan 2}'!CU$15)),"",'III_Plan comp 438.68 {Plan 2}'!CU$15&amp;analysismethod3)</f>
        <v/>
      </c>
      <c r="FC30" s="254" t="str">
        <f>IF(ISNUMBER(FIND(analysismethod3,'III_Plan comp 438.68 {Plan 2}'!CV$15)),"",'III_Plan comp 438.68 {Plan 2}'!CV$15&amp;analysismethod3)</f>
        <v/>
      </c>
      <c r="FD30" s="254" t="str">
        <f>IF(ISNUMBER(FIND(analysismethod3,'III_Plan comp 438.68 {Plan 2}'!CW$15)),"",'III_Plan comp 438.68 {Plan 2}'!CW$15&amp;analysismethod3)</f>
        <v/>
      </c>
      <c r="FE30" s="254" t="str">
        <f>IF(ISNUMBER(FIND(analysismethod3,'III_Plan comp 438.68 {Plan 2}'!CX$15)),"",'III_Plan comp 438.68 {Plan 2}'!CX$15&amp;analysismethod3)</f>
        <v/>
      </c>
      <c r="FF30" s="254" t="str">
        <f>IF(ISNUMBER(FIND(analysismethod3,'III_Plan comp 438.68 {Plan 2}'!CY$15)),"",'III_Plan comp 438.68 {Plan 2}'!CY$15&amp;analysismethod3)</f>
        <v/>
      </c>
      <c r="FG30" s="254" t="str">
        <f>IF(ISNUMBER(FIND(analysismethod3,'III_Plan comp 438.68 {Plan 2}'!CZ$15)),"",'III_Plan comp 438.68 {Plan 2}'!CZ$15&amp;analysismethod3)</f>
        <v/>
      </c>
    </row>
    <row r="31" spans="2:163" x14ac:dyDescent="0.2">
      <c r="B31" s="11" t="s">
        <v>35</v>
      </c>
      <c r="C31" s="11"/>
      <c r="D31" s="11"/>
      <c r="E31" s="11"/>
      <c r="F31" s="11"/>
      <c r="G31" s="11"/>
      <c r="J31" s="94"/>
      <c r="K31" s="93"/>
      <c r="L31" s="93"/>
      <c r="M31" s="93"/>
      <c r="N31" s="93"/>
      <c r="O31" s="93"/>
      <c r="P31" s="93"/>
      <c r="Q31" s="93"/>
      <c r="R31" s="93"/>
      <c r="S31" s="93"/>
      <c r="T31" s="93"/>
      <c r="BK31" s="253" t="str">
        <f>IF('I_State and program information'!$E$62="Yes","Secret Shopper: Appointment Availability"&amp;"; "&amp;CHAR(10)&amp;CHAR(10),"")</f>
        <v/>
      </c>
      <c r="BL31" s="254" t="str">
        <f>IF(ISNUMBER(FIND(analysismethod4,'III_Plan comp 438.68 {Plan 2}'!E$15)),"",'III_Plan comp 438.68 {Plan 2}'!E$15&amp;analysismethod4)</f>
        <v/>
      </c>
      <c r="BM31" s="254" t="str">
        <f>IF(ISNUMBER(FIND(analysismethod4,'III_Plan comp 438.68 {Plan 2}'!F$15)),"",'III_Plan comp 438.68 {Plan 2}'!F$15&amp;analysismethod4)</f>
        <v/>
      </c>
      <c r="BN31" s="254" t="str">
        <f>IF(ISNUMBER(FIND(analysismethod4,'III_Plan comp 438.68 {Plan 2}'!G$15)),"",'III_Plan comp 438.68 {Plan 2}'!G$15&amp;analysismethod4)</f>
        <v/>
      </c>
      <c r="BO31" s="254" t="str">
        <f>IF(ISNUMBER(FIND(analysismethod4,'III_Plan comp 438.68 {Plan 2}'!H$15)),"",'III_Plan comp 438.68 {Plan 2}'!H$15&amp;analysismethod4)</f>
        <v/>
      </c>
      <c r="BP31" s="254" t="str">
        <f>IF(ISNUMBER(FIND(analysismethod4,'III_Plan comp 438.68 {Plan 2}'!I$15)),"",'III_Plan comp 438.68 {Plan 2}'!I$15&amp;analysismethod4)</f>
        <v/>
      </c>
      <c r="BQ31" s="254" t="str">
        <f>IF(ISNUMBER(FIND(analysismethod4,'III_Plan comp 438.68 {Plan 2}'!J$15)),"",'III_Plan comp 438.68 {Plan 2}'!J$15&amp;analysismethod4)</f>
        <v/>
      </c>
      <c r="BR31" s="254" t="str">
        <f>IF(ISNUMBER(FIND(analysismethod4,'III_Plan comp 438.68 {Plan 2}'!K$15)),"",'III_Plan comp 438.68 {Plan 2}'!K$15&amp;analysismethod4)</f>
        <v/>
      </c>
      <c r="BS31" s="254" t="str">
        <f>IF(ISNUMBER(FIND(analysismethod4,'III_Plan comp 438.68 {Plan 2}'!L$15)),"",'III_Plan comp 438.68 {Plan 2}'!L$15&amp;analysismethod4)</f>
        <v/>
      </c>
      <c r="BT31" s="254" t="str">
        <f>IF(ISNUMBER(FIND(analysismethod4,'III_Plan comp 438.68 {Plan 2}'!M$15)),"",'III_Plan comp 438.68 {Plan 2}'!M$15&amp;analysismethod4)</f>
        <v/>
      </c>
      <c r="BU31" s="254" t="str">
        <f>IF(ISNUMBER(FIND(analysismethod4,'III_Plan comp 438.68 {Plan 2}'!N$15)),"",'III_Plan comp 438.68 {Plan 2}'!N$15&amp;analysismethod4)</f>
        <v/>
      </c>
      <c r="BV31" s="254" t="str">
        <f>IF(ISNUMBER(FIND(analysismethod4,'III_Plan comp 438.68 {Plan 2}'!O$15)),"",'III_Plan comp 438.68 {Plan 2}'!O$15&amp;analysismethod4)</f>
        <v/>
      </c>
      <c r="BW31" s="254" t="str">
        <f>IF(ISNUMBER(FIND(analysismethod4,'III_Plan comp 438.68 {Plan 2}'!P$15)),"",'III_Plan comp 438.68 {Plan 2}'!P$15&amp;analysismethod4)</f>
        <v/>
      </c>
      <c r="BX31" s="254" t="str">
        <f>IF(ISNUMBER(FIND(analysismethod4,'III_Plan comp 438.68 {Plan 2}'!Q$15)),"",'III_Plan comp 438.68 {Plan 2}'!Q$15&amp;analysismethod4)</f>
        <v/>
      </c>
      <c r="BY31" s="254" t="str">
        <f>IF(ISNUMBER(FIND(analysismethod4,'III_Plan comp 438.68 {Plan 2}'!R$15)),"",'III_Plan comp 438.68 {Plan 2}'!R$15&amp;analysismethod4)</f>
        <v/>
      </c>
      <c r="BZ31" s="254" t="str">
        <f>IF(ISNUMBER(FIND(analysismethod4,'III_Plan comp 438.68 {Plan 2}'!S$15)),"",'III_Plan comp 438.68 {Plan 2}'!S$15&amp;analysismethod4)</f>
        <v/>
      </c>
      <c r="CA31" s="254" t="str">
        <f>IF(ISNUMBER(FIND(analysismethod4,'III_Plan comp 438.68 {Plan 2}'!T$15)),"",'III_Plan comp 438.68 {Plan 2}'!T$15&amp;analysismethod4)</f>
        <v/>
      </c>
      <c r="CB31" s="254" t="str">
        <f>IF(ISNUMBER(FIND(analysismethod4,'III_Plan comp 438.68 {Plan 2}'!U$15)),"",'III_Plan comp 438.68 {Plan 2}'!U$15&amp;analysismethod4)</f>
        <v/>
      </c>
      <c r="CC31" s="254" t="str">
        <f>IF(ISNUMBER(FIND(analysismethod4,'III_Plan comp 438.68 {Plan 2}'!V$15)),"",'III_Plan comp 438.68 {Plan 2}'!V$15&amp;analysismethod4)</f>
        <v/>
      </c>
      <c r="CD31" s="254" t="str">
        <f>IF(ISNUMBER(FIND(analysismethod4,'III_Plan comp 438.68 {Plan 2}'!W$15)),"",'III_Plan comp 438.68 {Plan 2}'!W$15&amp;analysismethod4)</f>
        <v/>
      </c>
      <c r="CE31" s="254" t="str">
        <f>IF(ISNUMBER(FIND(analysismethod4,'III_Plan comp 438.68 {Plan 2}'!X$15)),"",'III_Plan comp 438.68 {Plan 2}'!X$15&amp;analysismethod4)</f>
        <v/>
      </c>
      <c r="CF31" s="254" t="str">
        <f>IF(ISNUMBER(FIND(analysismethod4,'III_Plan comp 438.68 {Plan 2}'!Y$15)),"",'III_Plan comp 438.68 {Plan 2}'!Y$15&amp;analysismethod4)</f>
        <v/>
      </c>
      <c r="CG31" s="254" t="str">
        <f>IF(ISNUMBER(FIND(analysismethod4,'III_Plan comp 438.68 {Plan 2}'!Z$15)),"",'III_Plan comp 438.68 {Plan 2}'!Z$15&amp;analysismethod4)</f>
        <v/>
      </c>
      <c r="CH31" s="254" t="str">
        <f>IF(ISNUMBER(FIND(analysismethod4,'III_Plan comp 438.68 {Plan 2}'!AA$15)),"",'III_Plan comp 438.68 {Plan 2}'!AA$15&amp;analysismethod4)</f>
        <v/>
      </c>
      <c r="CI31" s="254" t="str">
        <f>IF(ISNUMBER(FIND(analysismethod4,'III_Plan comp 438.68 {Plan 2}'!AB$15)),"",'III_Plan comp 438.68 {Plan 2}'!AB$15&amp;analysismethod4)</f>
        <v/>
      </c>
      <c r="CJ31" s="254" t="str">
        <f>IF(ISNUMBER(FIND(analysismethod4,'III_Plan comp 438.68 {Plan 2}'!AC$15)),"",'III_Plan comp 438.68 {Plan 2}'!AC$15&amp;analysismethod4)</f>
        <v/>
      </c>
      <c r="CK31" s="254" t="str">
        <f>IF(ISNUMBER(FIND(analysismethod4,'III_Plan comp 438.68 {Plan 2}'!AD$15)),"",'III_Plan comp 438.68 {Plan 2}'!AD$15&amp;analysismethod4)</f>
        <v/>
      </c>
      <c r="CL31" s="254" t="str">
        <f>IF(ISNUMBER(FIND(analysismethod4,'III_Plan comp 438.68 {Plan 2}'!AE$15)),"",'III_Plan comp 438.68 {Plan 2}'!AE$15&amp;analysismethod4)</f>
        <v/>
      </c>
      <c r="CM31" s="254" t="str">
        <f>IF(ISNUMBER(FIND(analysismethod4,'III_Plan comp 438.68 {Plan 2}'!AF$15)),"",'III_Plan comp 438.68 {Plan 2}'!AF$15&amp;analysismethod4)</f>
        <v/>
      </c>
      <c r="CN31" s="254" t="str">
        <f>IF(ISNUMBER(FIND(analysismethod4,'III_Plan comp 438.68 {Plan 2}'!AG$15)),"",'III_Plan comp 438.68 {Plan 2}'!AG$15&amp;analysismethod4)</f>
        <v/>
      </c>
      <c r="CO31" s="254" t="str">
        <f>IF(ISNUMBER(FIND(analysismethod4,'III_Plan comp 438.68 {Plan 2}'!AH$15)),"",'III_Plan comp 438.68 {Plan 2}'!AH$15&amp;analysismethod4)</f>
        <v/>
      </c>
      <c r="CP31" s="254" t="str">
        <f>IF(ISNUMBER(FIND(analysismethod4,'III_Plan comp 438.68 {Plan 2}'!AI$15)),"",'III_Plan comp 438.68 {Plan 2}'!AI$15&amp;analysismethod4)</f>
        <v/>
      </c>
      <c r="CQ31" s="254" t="str">
        <f>IF(ISNUMBER(FIND(analysismethod4,'III_Plan comp 438.68 {Plan 2}'!AJ$15)),"",'III_Plan comp 438.68 {Plan 2}'!AJ$15&amp;analysismethod4)</f>
        <v/>
      </c>
      <c r="CR31" s="254" t="str">
        <f>IF(ISNUMBER(FIND(analysismethod4,'III_Plan comp 438.68 {Plan 2}'!AK$15)),"",'III_Plan comp 438.68 {Plan 2}'!AK$15&amp;analysismethod4)</f>
        <v/>
      </c>
      <c r="CS31" s="254" t="str">
        <f>IF(ISNUMBER(FIND(analysismethod4,'III_Plan comp 438.68 {Plan 2}'!AL$15)),"",'III_Plan comp 438.68 {Plan 2}'!AL$15&amp;analysismethod4)</f>
        <v/>
      </c>
      <c r="CT31" s="254" t="str">
        <f>IF(ISNUMBER(FIND(analysismethod4,'III_Plan comp 438.68 {Plan 2}'!AM$15)),"",'III_Plan comp 438.68 {Plan 2}'!AM$15&amp;analysismethod4)</f>
        <v/>
      </c>
      <c r="CU31" s="254" t="str">
        <f>IF(ISNUMBER(FIND(analysismethod4,'III_Plan comp 438.68 {Plan 2}'!AN$15)),"",'III_Plan comp 438.68 {Plan 2}'!AN$15&amp;analysismethod4)</f>
        <v/>
      </c>
      <c r="CV31" s="254" t="str">
        <f>IF(ISNUMBER(FIND(analysismethod4,'III_Plan comp 438.68 {Plan 2}'!AO$15)),"",'III_Plan comp 438.68 {Plan 2}'!AO$15&amp;analysismethod4)</f>
        <v/>
      </c>
      <c r="CW31" s="254" t="str">
        <f>IF(ISNUMBER(FIND(analysismethod4,'III_Plan comp 438.68 {Plan 2}'!AP$15)),"",'III_Plan comp 438.68 {Plan 2}'!AP$15&amp;analysismethod4)</f>
        <v/>
      </c>
      <c r="CX31" s="254" t="str">
        <f>IF(ISNUMBER(FIND(analysismethod4,'III_Plan comp 438.68 {Plan 2}'!AQ$15)),"",'III_Plan comp 438.68 {Plan 2}'!AQ$15&amp;analysismethod4)</f>
        <v/>
      </c>
      <c r="CY31" s="254" t="str">
        <f>IF(ISNUMBER(FIND(analysismethod4,'III_Plan comp 438.68 {Plan 2}'!AR$15)),"",'III_Plan comp 438.68 {Plan 2}'!AR$15&amp;analysismethod4)</f>
        <v/>
      </c>
      <c r="CZ31" s="254" t="str">
        <f>IF(ISNUMBER(FIND(analysismethod4,'III_Plan comp 438.68 {Plan 2}'!AS$15)),"",'III_Plan comp 438.68 {Plan 2}'!AS$15&amp;analysismethod4)</f>
        <v/>
      </c>
      <c r="DA31" s="254" t="str">
        <f>IF(ISNUMBER(FIND(analysismethod4,'III_Plan comp 438.68 {Plan 2}'!AT$15)),"",'III_Plan comp 438.68 {Plan 2}'!AT$15&amp;analysismethod4)</f>
        <v/>
      </c>
      <c r="DB31" s="254" t="str">
        <f>IF(ISNUMBER(FIND(analysismethod4,'III_Plan comp 438.68 {Plan 2}'!AU$15)),"",'III_Plan comp 438.68 {Plan 2}'!AU$15&amp;analysismethod4)</f>
        <v/>
      </c>
      <c r="DC31" s="254" t="str">
        <f>IF(ISNUMBER(FIND(analysismethod4,'III_Plan comp 438.68 {Plan 2}'!AV$15)),"",'III_Plan comp 438.68 {Plan 2}'!AV$15&amp;analysismethod4)</f>
        <v/>
      </c>
      <c r="DD31" s="254" t="str">
        <f>IF(ISNUMBER(FIND(analysismethod4,'III_Plan comp 438.68 {Plan 2}'!AW$15)),"",'III_Plan comp 438.68 {Plan 2}'!AW$15&amp;analysismethod4)</f>
        <v/>
      </c>
      <c r="DE31" s="254" t="str">
        <f>IF(ISNUMBER(FIND(analysismethod4,'III_Plan comp 438.68 {Plan 2}'!AX$15)),"",'III_Plan comp 438.68 {Plan 2}'!AX$15&amp;analysismethod4)</f>
        <v/>
      </c>
      <c r="DF31" s="254" t="str">
        <f>IF(ISNUMBER(FIND(analysismethod4,'III_Plan comp 438.68 {Plan 2}'!AY$15)),"",'III_Plan comp 438.68 {Plan 2}'!AY$15&amp;analysismethod4)</f>
        <v/>
      </c>
      <c r="DG31" s="254" t="str">
        <f>IF(ISNUMBER(FIND(analysismethod4,'III_Plan comp 438.68 {Plan 2}'!AZ$15)),"",'III_Plan comp 438.68 {Plan 2}'!AZ$15&amp;analysismethod4)</f>
        <v/>
      </c>
      <c r="DH31" s="254" t="str">
        <f>IF(ISNUMBER(FIND(analysismethod4,'III_Plan comp 438.68 {Plan 2}'!BA$15)),"",'III_Plan comp 438.68 {Plan 2}'!BA$15&amp;analysismethod4)</f>
        <v/>
      </c>
      <c r="DI31" s="254" t="str">
        <f>IF(ISNUMBER(FIND(analysismethod4,'III_Plan comp 438.68 {Plan 2}'!BB$15)),"",'III_Plan comp 438.68 {Plan 2}'!BB$15&amp;analysismethod4)</f>
        <v/>
      </c>
      <c r="DJ31" s="254" t="str">
        <f>IF(ISNUMBER(FIND(analysismethod4,'III_Plan comp 438.68 {Plan 2}'!BC$15)),"",'III_Plan comp 438.68 {Plan 2}'!BC$15&amp;analysismethod4)</f>
        <v/>
      </c>
      <c r="DK31" s="254" t="str">
        <f>IF(ISNUMBER(FIND(analysismethod4,'III_Plan comp 438.68 {Plan 2}'!BD$15)),"",'III_Plan comp 438.68 {Plan 2}'!BD$15&amp;analysismethod4)</f>
        <v/>
      </c>
      <c r="DL31" s="254" t="str">
        <f>IF(ISNUMBER(FIND(analysismethod4,'III_Plan comp 438.68 {Plan 2}'!BE$15)),"",'III_Plan comp 438.68 {Plan 2}'!BE$15&amp;analysismethod4)</f>
        <v/>
      </c>
      <c r="DM31" s="254" t="str">
        <f>IF(ISNUMBER(FIND(analysismethod4,'III_Plan comp 438.68 {Plan 2}'!BF$15)),"",'III_Plan comp 438.68 {Plan 2}'!BF$15&amp;analysismethod4)</f>
        <v/>
      </c>
      <c r="DN31" s="254" t="str">
        <f>IF(ISNUMBER(FIND(analysismethod4,'III_Plan comp 438.68 {Plan 2}'!BG$15)),"",'III_Plan comp 438.68 {Plan 2}'!BG$15&amp;analysismethod4)</f>
        <v/>
      </c>
      <c r="DO31" s="254" t="str">
        <f>IF(ISNUMBER(FIND(analysismethod4,'III_Plan comp 438.68 {Plan 2}'!BH$15)),"",'III_Plan comp 438.68 {Plan 2}'!BH$15&amp;analysismethod4)</f>
        <v/>
      </c>
      <c r="DP31" s="254" t="str">
        <f>IF(ISNUMBER(FIND(analysismethod4,'III_Plan comp 438.68 {Plan 2}'!BI$15)),"",'III_Plan comp 438.68 {Plan 2}'!BI$15&amp;analysismethod4)</f>
        <v/>
      </c>
      <c r="DQ31" s="254" t="str">
        <f>IF(ISNUMBER(FIND(analysismethod4,'III_Plan comp 438.68 {Plan 2}'!BJ$15)),"",'III_Plan comp 438.68 {Plan 2}'!BJ$15&amp;analysismethod4)</f>
        <v/>
      </c>
      <c r="DR31" s="254" t="str">
        <f>IF(ISNUMBER(FIND(analysismethod4,'III_Plan comp 438.68 {Plan 2}'!BK$15)),"",'III_Plan comp 438.68 {Plan 2}'!BK$15&amp;analysismethod4)</f>
        <v/>
      </c>
      <c r="DS31" s="254" t="str">
        <f>IF(ISNUMBER(FIND(analysismethod4,'III_Plan comp 438.68 {Plan 2}'!BL$15)),"",'III_Plan comp 438.68 {Plan 2}'!BL$15&amp;analysismethod4)</f>
        <v/>
      </c>
      <c r="DT31" s="254" t="str">
        <f>IF(ISNUMBER(FIND(analysismethod4,'III_Plan comp 438.68 {Plan 2}'!BM$15)),"",'III_Plan comp 438.68 {Plan 2}'!BM$15&amp;analysismethod4)</f>
        <v/>
      </c>
      <c r="DU31" s="254" t="str">
        <f>IF(ISNUMBER(FIND(analysismethod4,'III_Plan comp 438.68 {Plan 2}'!BN$15)),"",'III_Plan comp 438.68 {Plan 2}'!BN$15&amp;analysismethod4)</f>
        <v/>
      </c>
      <c r="DV31" s="254" t="str">
        <f>IF(ISNUMBER(FIND(analysismethod4,'III_Plan comp 438.68 {Plan 2}'!BO$15)),"",'III_Plan comp 438.68 {Plan 2}'!BO$15&amp;analysismethod4)</f>
        <v/>
      </c>
      <c r="DW31" s="254" t="str">
        <f>IF(ISNUMBER(FIND(analysismethod4,'III_Plan comp 438.68 {Plan 2}'!BP$15)),"",'III_Plan comp 438.68 {Plan 2}'!BP$15&amp;analysismethod4)</f>
        <v/>
      </c>
      <c r="DX31" s="254" t="str">
        <f>IF(ISNUMBER(FIND(analysismethod4,'III_Plan comp 438.68 {Plan 2}'!BQ$15)),"",'III_Plan comp 438.68 {Plan 2}'!BQ$15&amp;analysismethod4)</f>
        <v/>
      </c>
      <c r="DY31" s="254" t="str">
        <f>IF(ISNUMBER(FIND(analysismethod4,'III_Plan comp 438.68 {Plan 2}'!BR$15)),"",'III_Plan comp 438.68 {Plan 2}'!BR$15&amp;analysismethod4)</f>
        <v/>
      </c>
      <c r="DZ31" s="254" t="str">
        <f>IF(ISNUMBER(FIND(analysismethod4,'III_Plan comp 438.68 {Plan 2}'!BS$15)),"",'III_Plan comp 438.68 {Plan 2}'!BS$15&amp;analysismethod4)</f>
        <v/>
      </c>
      <c r="EA31" s="254" t="str">
        <f>IF(ISNUMBER(FIND(analysismethod4,'III_Plan comp 438.68 {Plan 2}'!BT$15)),"",'III_Plan comp 438.68 {Plan 2}'!BT$15&amp;analysismethod4)</f>
        <v/>
      </c>
      <c r="EB31" s="254" t="str">
        <f>IF(ISNUMBER(FIND(analysismethod4,'III_Plan comp 438.68 {Plan 2}'!BU$15)),"",'III_Plan comp 438.68 {Plan 2}'!BU$15&amp;analysismethod4)</f>
        <v/>
      </c>
      <c r="EC31" s="254" t="str">
        <f>IF(ISNUMBER(FIND(analysismethod4,'III_Plan comp 438.68 {Plan 2}'!BV$15)),"",'III_Plan comp 438.68 {Plan 2}'!BV$15&amp;analysismethod4)</f>
        <v/>
      </c>
      <c r="ED31" s="254" t="str">
        <f>IF(ISNUMBER(FIND(analysismethod4,'III_Plan comp 438.68 {Plan 2}'!BW$15)),"",'III_Plan comp 438.68 {Plan 2}'!BW$15&amp;analysismethod4)</f>
        <v/>
      </c>
      <c r="EE31" s="254" t="str">
        <f>IF(ISNUMBER(FIND(analysismethod4,'III_Plan comp 438.68 {Plan 2}'!BX$15)),"",'III_Plan comp 438.68 {Plan 2}'!BX$15&amp;analysismethod4)</f>
        <v/>
      </c>
      <c r="EF31" s="254" t="str">
        <f>IF(ISNUMBER(FIND(analysismethod4,'III_Plan comp 438.68 {Plan 2}'!BY$15)),"",'III_Plan comp 438.68 {Plan 2}'!BY$15&amp;analysismethod4)</f>
        <v/>
      </c>
      <c r="EG31" s="254" t="str">
        <f>IF(ISNUMBER(FIND(analysismethod4,'III_Plan comp 438.68 {Plan 2}'!BZ$15)),"",'III_Plan comp 438.68 {Plan 2}'!BZ$15&amp;analysismethod4)</f>
        <v/>
      </c>
      <c r="EH31" s="254" t="str">
        <f>IF(ISNUMBER(FIND(analysismethod4,'III_Plan comp 438.68 {Plan 2}'!CA$15)),"",'III_Plan comp 438.68 {Plan 2}'!CA$15&amp;analysismethod4)</f>
        <v/>
      </c>
      <c r="EI31" s="254" t="str">
        <f>IF(ISNUMBER(FIND(analysismethod4,'III_Plan comp 438.68 {Plan 2}'!CB$15)),"",'III_Plan comp 438.68 {Plan 2}'!CB$15&amp;analysismethod4)</f>
        <v/>
      </c>
      <c r="EJ31" s="254" t="str">
        <f>IF(ISNUMBER(FIND(analysismethod4,'III_Plan comp 438.68 {Plan 2}'!CC$15)),"",'III_Plan comp 438.68 {Plan 2}'!CC$15&amp;analysismethod4)</f>
        <v/>
      </c>
      <c r="EK31" s="254" t="str">
        <f>IF(ISNUMBER(FIND(analysismethod4,'III_Plan comp 438.68 {Plan 2}'!CD$15)),"",'III_Plan comp 438.68 {Plan 2}'!CD$15&amp;analysismethod4)</f>
        <v/>
      </c>
      <c r="EL31" s="254" t="str">
        <f>IF(ISNUMBER(FIND(analysismethod4,'III_Plan comp 438.68 {Plan 2}'!CE$15)),"",'III_Plan comp 438.68 {Plan 2}'!CE$15&amp;analysismethod4)</f>
        <v/>
      </c>
      <c r="EM31" s="254" t="str">
        <f>IF(ISNUMBER(FIND(analysismethod4,'III_Plan comp 438.68 {Plan 2}'!CF$15)),"",'III_Plan comp 438.68 {Plan 2}'!CF$15&amp;analysismethod4)</f>
        <v/>
      </c>
      <c r="EN31" s="254" t="str">
        <f>IF(ISNUMBER(FIND(analysismethod4,'III_Plan comp 438.68 {Plan 2}'!CG$15)),"",'III_Plan comp 438.68 {Plan 2}'!CG$15&amp;analysismethod4)</f>
        <v/>
      </c>
      <c r="EO31" s="254" t="str">
        <f>IF(ISNUMBER(FIND(analysismethod4,'III_Plan comp 438.68 {Plan 2}'!CH$15)),"",'III_Plan comp 438.68 {Plan 2}'!CH$15&amp;analysismethod4)</f>
        <v/>
      </c>
      <c r="EP31" s="254" t="str">
        <f>IF(ISNUMBER(FIND(analysismethod4,'III_Plan comp 438.68 {Plan 2}'!CI$15)),"",'III_Plan comp 438.68 {Plan 2}'!CI$15&amp;analysismethod4)</f>
        <v/>
      </c>
      <c r="EQ31" s="254" t="str">
        <f>IF(ISNUMBER(FIND(analysismethod4,'III_Plan comp 438.68 {Plan 2}'!CJ$15)),"",'III_Plan comp 438.68 {Plan 2}'!CJ$15&amp;analysismethod4)</f>
        <v/>
      </c>
      <c r="ER31" s="254" t="str">
        <f>IF(ISNUMBER(FIND(analysismethod4,'III_Plan comp 438.68 {Plan 2}'!CK$15)),"",'III_Plan comp 438.68 {Plan 2}'!CK$15&amp;analysismethod4)</f>
        <v/>
      </c>
      <c r="ES31" s="254" t="str">
        <f>IF(ISNUMBER(FIND(analysismethod4,'III_Plan comp 438.68 {Plan 2}'!CL$15)),"",'III_Plan comp 438.68 {Plan 2}'!CL$15&amp;analysismethod4)</f>
        <v/>
      </c>
      <c r="ET31" s="254" t="str">
        <f>IF(ISNUMBER(FIND(analysismethod4,'III_Plan comp 438.68 {Plan 2}'!CM$15)),"",'III_Plan comp 438.68 {Plan 2}'!CM$15&amp;analysismethod4)</f>
        <v/>
      </c>
      <c r="EU31" s="254" t="str">
        <f>IF(ISNUMBER(FIND(analysismethod4,'III_Plan comp 438.68 {Plan 2}'!CN$15)),"",'III_Plan comp 438.68 {Plan 2}'!CN$15&amp;analysismethod4)</f>
        <v/>
      </c>
      <c r="EV31" s="254" t="str">
        <f>IF(ISNUMBER(FIND(analysismethod4,'III_Plan comp 438.68 {Plan 2}'!CO$15)),"",'III_Plan comp 438.68 {Plan 2}'!CO$15&amp;analysismethod4)</f>
        <v/>
      </c>
      <c r="EW31" s="254" t="str">
        <f>IF(ISNUMBER(FIND(analysismethod4,'III_Plan comp 438.68 {Plan 2}'!CP$15)),"",'III_Plan comp 438.68 {Plan 2}'!CP$15&amp;analysismethod4)</f>
        <v/>
      </c>
      <c r="EX31" s="254" t="str">
        <f>IF(ISNUMBER(FIND(analysismethod4,'III_Plan comp 438.68 {Plan 2}'!CQ$15)),"",'III_Plan comp 438.68 {Plan 2}'!CQ$15&amp;analysismethod4)</f>
        <v/>
      </c>
      <c r="EY31" s="254" t="str">
        <f>IF(ISNUMBER(FIND(analysismethod4,'III_Plan comp 438.68 {Plan 2}'!CR$15)),"",'III_Plan comp 438.68 {Plan 2}'!CR$15&amp;analysismethod4)</f>
        <v/>
      </c>
      <c r="EZ31" s="254" t="str">
        <f>IF(ISNUMBER(FIND(analysismethod4,'III_Plan comp 438.68 {Plan 2}'!CS$15)),"",'III_Plan comp 438.68 {Plan 2}'!CS$15&amp;analysismethod4)</f>
        <v/>
      </c>
      <c r="FA31" s="254" t="str">
        <f>IF(ISNUMBER(FIND(analysismethod4,'III_Plan comp 438.68 {Plan 2}'!CT$15)),"",'III_Plan comp 438.68 {Plan 2}'!CT$15&amp;analysismethod4)</f>
        <v/>
      </c>
      <c r="FB31" s="254" t="str">
        <f>IF(ISNUMBER(FIND(analysismethod4,'III_Plan comp 438.68 {Plan 2}'!CU$15)),"",'III_Plan comp 438.68 {Plan 2}'!CU$15&amp;analysismethod4)</f>
        <v/>
      </c>
      <c r="FC31" s="254" t="str">
        <f>IF(ISNUMBER(FIND(analysismethod4,'III_Plan comp 438.68 {Plan 2}'!CV$15)),"",'III_Plan comp 438.68 {Plan 2}'!CV$15&amp;analysismethod4)</f>
        <v/>
      </c>
      <c r="FD31" s="254" t="str">
        <f>IF(ISNUMBER(FIND(analysismethod4,'III_Plan comp 438.68 {Plan 2}'!CW$15)),"",'III_Plan comp 438.68 {Plan 2}'!CW$15&amp;analysismethod4)</f>
        <v/>
      </c>
      <c r="FE31" s="254" t="str">
        <f>IF(ISNUMBER(FIND(analysismethod4,'III_Plan comp 438.68 {Plan 2}'!CX$15)),"",'III_Plan comp 438.68 {Plan 2}'!CX$15&amp;analysismethod4)</f>
        <v/>
      </c>
      <c r="FF31" s="254" t="str">
        <f>IF(ISNUMBER(FIND(analysismethod4,'III_Plan comp 438.68 {Plan 2}'!CY$15)),"",'III_Plan comp 438.68 {Plan 2}'!CY$15&amp;analysismethod4)</f>
        <v/>
      </c>
      <c r="FG31" s="254" t="str">
        <f>IF(ISNUMBER(FIND(analysismethod4,'III_Plan comp 438.68 {Plan 2}'!CZ$15)),"",'III_Plan comp 438.68 {Plan 2}'!CZ$15&amp;analysismethod4)</f>
        <v/>
      </c>
    </row>
    <row r="32" spans="2:163" x14ac:dyDescent="0.2">
      <c r="B32" s="11" t="s">
        <v>36</v>
      </c>
      <c r="C32" s="11"/>
      <c r="D32" s="11"/>
      <c r="E32" s="11"/>
      <c r="F32" s="11"/>
      <c r="G32" s="11"/>
      <c r="J32" s="94"/>
      <c r="K32" s="93"/>
      <c r="L32" s="93"/>
      <c r="M32" s="93"/>
      <c r="N32" s="93"/>
      <c r="O32" s="93"/>
      <c r="P32" s="93"/>
      <c r="Q32" s="93"/>
      <c r="R32" s="93"/>
      <c r="S32" s="93"/>
      <c r="T32" s="93"/>
      <c r="BK32" s="253" t="str">
        <f>IF('I_State and program information'!$E$66="Yes","EVV Data Analysis"&amp;"; "&amp;CHAR(10)&amp;CHAR(10),"")</f>
        <v/>
      </c>
      <c r="BL32" s="254" t="str">
        <f>IF(ISNUMBER(FIND(analysismethod5,'III_Plan comp 438.68 {Plan 2}'!E$15)),"",'III_Plan comp 438.68 {Plan 2}'!E$15&amp;analysismethod5)</f>
        <v/>
      </c>
      <c r="BM32" s="254" t="str">
        <f>IF(ISNUMBER(FIND(analysismethod5,'III_Plan comp 438.68 {Plan 2}'!F$15)),"",'III_Plan comp 438.68 {Plan 2}'!F$15&amp;analysismethod5)</f>
        <v/>
      </c>
      <c r="BN32" s="254" t="str">
        <f>IF(ISNUMBER(FIND(analysismethod5,'III_Plan comp 438.68 {Plan 2}'!G$15)),"",'III_Plan comp 438.68 {Plan 2}'!G$15&amp;analysismethod5)</f>
        <v/>
      </c>
      <c r="BO32" s="254" t="str">
        <f>IF(ISNUMBER(FIND(analysismethod5,'III_Plan comp 438.68 {Plan 2}'!H$15)),"",'III_Plan comp 438.68 {Plan 2}'!H$15&amp;analysismethod5)</f>
        <v/>
      </c>
      <c r="BP32" s="254" t="str">
        <f>IF(ISNUMBER(FIND(analysismethod5,'III_Plan comp 438.68 {Plan 2}'!I$15)),"",'III_Plan comp 438.68 {Plan 2}'!I$15&amp;analysismethod5)</f>
        <v/>
      </c>
      <c r="BQ32" s="254" t="str">
        <f>IF(ISNUMBER(FIND(analysismethod5,'III_Plan comp 438.68 {Plan 2}'!J$15)),"",'III_Plan comp 438.68 {Plan 2}'!J$15&amp;analysismethod5)</f>
        <v/>
      </c>
      <c r="BR32" s="254" t="str">
        <f>IF(ISNUMBER(FIND(analysismethod5,'III_Plan comp 438.68 {Plan 2}'!K$15)),"",'III_Plan comp 438.68 {Plan 2}'!K$15&amp;analysismethod5)</f>
        <v/>
      </c>
      <c r="BS32" s="254" t="str">
        <f>IF(ISNUMBER(FIND(analysismethod5,'III_Plan comp 438.68 {Plan 2}'!L$15)),"",'III_Plan comp 438.68 {Plan 2}'!L$15&amp;analysismethod5)</f>
        <v/>
      </c>
      <c r="BT32" s="254" t="str">
        <f>IF(ISNUMBER(FIND(analysismethod5,'III_Plan comp 438.68 {Plan 2}'!M$15)),"",'III_Plan comp 438.68 {Plan 2}'!M$15&amp;analysismethod5)</f>
        <v/>
      </c>
      <c r="BU32" s="254" t="str">
        <f>IF(ISNUMBER(FIND(analysismethod5,'III_Plan comp 438.68 {Plan 2}'!N$15)),"",'III_Plan comp 438.68 {Plan 2}'!N$15&amp;analysismethod5)</f>
        <v/>
      </c>
      <c r="BV32" s="254" t="str">
        <f>IF(ISNUMBER(FIND(analysismethod5,'III_Plan comp 438.68 {Plan 2}'!O$15)),"",'III_Plan comp 438.68 {Plan 2}'!O$15&amp;analysismethod5)</f>
        <v/>
      </c>
      <c r="BW32" s="254" t="str">
        <f>IF(ISNUMBER(FIND(analysismethod5,'III_Plan comp 438.68 {Plan 2}'!P$15)),"",'III_Plan comp 438.68 {Plan 2}'!P$15&amp;analysismethod5)</f>
        <v/>
      </c>
      <c r="BX32" s="254" t="str">
        <f>IF(ISNUMBER(FIND(analysismethod5,'III_Plan comp 438.68 {Plan 2}'!Q$15)),"",'III_Plan comp 438.68 {Plan 2}'!Q$15&amp;analysismethod5)</f>
        <v/>
      </c>
      <c r="BY32" s="254" t="str">
        <f>IF(ISNUMBER(FIND(analysismethod5,'III_Plan comp 438.68 {Plan 2}'!R$15)),"",'III_Plan comp 438.68 {Plan 2}'!R$15&amp;analysismethod5)</f>
        <v/>
      </c>
      <c r="BZ32" s="254" t="str">
        <f>IF(ISNUMBER(FIND(analysismethod5,'III_Plan comp 438.68 {Plan 2}'!S$15)),"",'III_Plan comp 438.68 {Plan 2}'!S$15&amp;analysismethod5)</f>
        <v/>
      </c>
      <c r="CA32" s="254" t="str">
        <f>IF(ISNUMBER(FIND(analysismethod5,'III_Plan comp 438.68 {Plan 2}'!T$15)),"",'III_Plan comp 438.68 {Plan 2}'!T$15&amp;analysismethod5)</f>
        <v/>
      </c>
      <c r="CB32" s="254" t="str">
        <f>IF(ISNUMBER(FIND(analysismethod5,'III_Plan comp 438.68 {Plan 2}'!U$15)),"",'III_Plan comp 438.68 {Plan 2}'!U$15&amp;analysismethod5)</f>
        <v/>
      </c>
      <c r="CC32" s="254" t="str">
        <f>IF(ISNUMBER(FIND(analysismethod5,'III_Plan comp 438.68 {Plan 2}'!V$15)),"",'III_Plan comp 438.68 {Plan 2}'!V$15&amp;analysismethod5)</f>
        <v/>
      </c>
      <c r="CD32" s="254" t="str">
        <f>IF(ISNUMBER(FIND(analysismethod5,'III_Plan comp 438.68 {Plan 2}'!W$15)),"",'III_Plan comp 438.68 {Plan 2}'!W$15&amp;analysismethod5)</f>
        <v/>
      </c>
      <c r="CE32" s="254" t="str">
        <f>IF(ISNUMBER(FIND(analysismethod5,'III_Plan comp 438.68 {Plan 2}'!X$15)),"",'III_Plan comp 438.68 {Plan 2}'!X$15&amp;analysismethod5)</f>
        <v/>
      </c>
      <c r="CF32" s="254" t="str">
        <f>IF(ISNUMBER(FIND(analysismethod5,'III_Plan comp 438.68 {Plan 2}'!Y$15)),"",'III_Plan comp 438.68 {Plan 2}'!Y$15&amp;analysismethod5)</f>
        <v/>
      </c>
      <c r="CG32" s="254" t="str">
        <f>IF(ISNUMBER(FIND(analysismethod5,'III_Plan comp 438.68 {Plan 2}'!Z$15)),"",'III_Plan comp 438.68 {Plan 2}'!Z$15&amp;analysismethod5)</f>
        <v/>
      </c>
      <c r="CH32" s="254" t="str">
        <f>IF(ISNUMBER(FIND(analysismethod5,'III_Plan comp 438.68 {Plan 2}'!AA$15)),"",'III_Plan comp 438.68 {Plan 2}'!AA$15&amp;analysismethod5)</f>
        <v/>
      </c>
      <c r="CI32" s="254" t="str">
        <f>IF(ISNUMBER(FIND(analysismethod5,'III_Plan comp 438.68 {Plan 2}'!AB$15)),"",'III_Plan comp 438.68 {Plan 2}'!AB$15&amp;analysismethod5)</f>
        <v/>
      </c>
      <c r="CJ32" s="254" t="str">
        <f>IF(ISNUMBER(FIND(analysismethod5,'III_Plan comp 438.68 {Plan 2}'!AC$15)),"",'III_Plan comp 438.68 {Plan 2}'!AC$15&amp;analysismethod5)</f>
        <v/>
      </c>
      <c r="CK32" s="254" t="str">
        <f>IF(ISNUMBER(FIND(analysismethod5,'III_Plan comp 438.68 {Plan 2}'!AD$15)),"",'III_Plan comp 438.68 {Plan 2}'!AD$15&amp;analysismethod5)</f>
        <v/>
      </c>
      <c r="CL32" s="254" t="str">
        <f>IF(ISNUMBER(FIND(analysismethod5,'III_Plan comp 438.68 {Plan 2}'!AE$15)),"",'III_Plan comp 438.68 {Plan 2}'!AE$15&amp;analysismethod5)</f>
        <v/>
      </c>
      <c r="CM32" s="254" t="str">
        <f>IF(ISNUMBER(FIND(analysismethod5,'III_Plan comp 438.68 {Plan 2}'!AF$15)),"",'III_Plan comp 438.68 {Plan 2}'!AF$15&amp;analysismethod5)</f>
        <v/>
      </c>
      <c r="CN32" s="254" t="str">
        <f>IF(ISNUMBER(FIND(analysismethod5,'III_Plan comp 438.68 {Plan 2}'!AG$15)),"",'III_Plan comp 438.68 {Plan 2}'!AG$15&amp;analysismethod5)</f>
        <v/>
      </c>
      <c r="CO32" s="254" t="str">
        <f>IF(ISNUMBER(FIND(analysismethod5,'III_Plan comp 438.68 {Plan 2}'!AH$15)),"",'III_Plan comp 438.68 {Plan 2}'!AH$15&amp;analysismethod5)</f>
        <v/>
      </c>
      <c r="CP32" s="254" t="str">
        <f>IF(ISNUMBER(FIND(analysismethod5,'III_Plan comp 438.68 {Plan 2}'!AI$15)),"",'III_Plan comp 438.68 {Plan 2}'!AI$15&amp;analysismethod5)</f>
        <v/>
      </c>
      <c r="CQ32" s="254" t="str">
        <f>IF(ISNUMBER(FIND(analysismethod5,'III_Plan comp 438.68 {Plan 2}'!AJ$15)),"",'III_Plan comp 438.68 {Plan 2}'!AJ$15&amp;analysismethod5)</f>
        <v/>
      </c>
      <c r="CR32" s="254" t="str">
        <f>IF(ISNUMBER(FIND(analysismethod5,'III_Plan comp 438.68 {Plan 2}'!AK$15)),"",'III_Plan comp 438.68 {Plan 2}'!AK$15&amp;analysismethod5)</f>
        <v/>
      </c>
      <c r="CS32" s="254" t="str">
        <f>IF(ISNUMBER(FIND(analysismethod5,'III_Plan comp 438.68 {Plan 2}'!AL$15)),"",'III_Plan comp 438.68 {Plan 2}'!AL$15&amp;analysismethod5)</f>
        <v/>
      </c>
      <c r="CT32" s="254" t="str">
        <f>IF(ISNUMBER(FIND(analysismethod5,'III_Plan comp 438.68 {Plan 2}'!AM$15)),"",'III_Plan comp 438.68 {Plan 2}'!AM$15&amp;analysismethod5)</f>
        <v/>
      </c>
      <c r="CU32" s="254" t="str">
        <f>IF(ISNUMBER(FIND(analysismethod5,'III_Plan comp 438.68 {Plan 2}'!AN$15)),"",'III_Plan comp 438.68 {Plan 2}'!AN$15&amp;analysismethod5)</f>
        <v/>
      </c>
      <c r="CV32" s="254" t="str">
        <f>IF(ISNUMBER(FIND(analysismethod5,'III_Plan comp 438.68 {Plan 2}'!AO$15)),"",'III_Plan comp 438.68 {Plan 2}'!AO$15&amp;analysismethod5)</f>
        <v/>
      </c>
      <c r="CW32" s="254" t="str">
        <f>IF(ISNUMBER(FIND(analysismethod5,'III_Plan comp 438.68 {Plan 2}'!AP$15)),"",'III_Plan comp 438.68 {Plan 2}'!AP$15&amp;analysismethod5)</f>
        <v/>
      </c>
      <c r="CX32" s="254" t="str">
        <f>IF(ISNUMBER(FIND(analysismethod5,'III_Plan comp 438.68 {Plan 2}'!AQ$15)),"",'III_Plan comp 438.68 {Plan 2}'!AQ$15&amp;analysismethod5)</f>
        <v/>
      </c>
      <c r="CY32" s="254" t="str">
        <f>IF(ISNUMBER(FIND(analysismethod5,'III_Plan comp 438.68 {Plan 2}'!AR$15)),"",'III_Plan comp 438.68 {Plan 2}'!AR$15&amp;analysismethod5)</f>
        <v/>
      </c>
      <c r="CZ32" s="254" t="str">
        <f>IF(ISNUMBER(FIND(analysismethod5,'III_Plan comp 438.68 {Plan 2}'!AS$15)),"",'III_Plan comp 438.68 {Plan 2}'!AS$15&amp;analysismethod5)</f>
        <v/>
      </c>
      <c r="DA32" s="254" t="str">
        <f>IF(ISNUMBER(FIND(analysismethod5,'III_Plan comp 438.68 {Plan 2}'!AT$15)),"",'III_Plan comp 438.68 {Plan 2}'!AT$15&amp;analysismethod5)</f>
        <v/>
      </c>
      <c r="DB32" s="254" t="str">
        <f>IF(ISNUMBER(FIND(analysismethod5,'III_Plan comp 438.68 {Plan 2}'!AU$15)),"",'III_Plan comp 438.68 {Plan 2}'!AU$15&amp;analysismethod5)</f>
        <v/>
      </c>
      <c r="DC32" s="254" t="str">
        <f>IF(ISNUMBER(FIND(analysismethod5,'III_Plan comp 438.68 {Plan 2}'!AV$15)),"",'III_Plan comp 438.68 {Plan 2}'!AV$15&amp;analysismethod5)</f>
        <v/>
      </c>
      <c r="DD32" s="254" t="str">
        <f>IF(ISNUMBER(FIND(analysismethod5,'III_Plan comp 438.68 {Plan 2}'!AW$15)),"",'III_Plan comp 438.68 {Plan 2}'!AW$15&amp;analysismethod5)</f>
        <v/>
      </c>
      <c r="DE32" s="254" t="str">
        <f>IF(ISNUMBER(FIND(analysismethod5,'III_Plan comp 438.68 {Plan 2}'!AX$15)),"",'III_Plan comp 438.68 {Plan 2}'!AX$15&amp;analysismethod5)</f>
        <v/>
      </c>
      <c r="DF32" s="254" t="str">
        <f>IF(ISNUMBER(FIND(analysismethod5,'III_Plan comp 438.68 {Plan 2}'!AY$15)),"",'III_Plan comp 438.68 {Plan 2}'!AY$15&amp;analysismethod5)</f>
        <v/>
      </c>
      <c r="DG32" s="254" t="str">
        <f>IF(ISNUMBER(FIND(analysismethod5,'III_Plan comp 438.68 {Plan 2}'!AZ$15)),"",'III_Plan comp 438.68 {Plan 2}'!AZ$15&amp;analysismethod5)</f>
        <v/>
      </c>
      <c r="DH32" s="254" t="str">
        <f>IF(ISNUMBER(FIND(analysismethod5,'III_Plan comp 438.68 {Plan 2}'!BA$15)),"",'III_Plan comp 438.68 {Plan 2}'!BA$15&amp;analysismethod5)</f>
        <v/>
      </c>
      <c r="DI32" s="254" t="str">
        <f>IF(ISNUMBER(FIND(analysismethod5,'III_Plan comp 438.68 {Plan 2}'!BB$15)),"",'III_Plan comp 438.68 {Plan 2}'!BB$15&amp;analysismethod5)</f>
        <v/>
      </c>
      <c r="DJ32" s="254" t="str">
        <f>IF(ISNUMBER(FIND(analysismethod5,'III_Plan comp 438.68 {Plan 2}'!BC$15)),"",'III_Plan comp 438.68 {Plan 2}'!BC$15&amp;analysismethod5)</f>
        <v/>
      </c>
      <c r="DK32" s="254" t="str">
        <f>IF(ISNUMBER(FIND(analysismethod5,'III_Plan comp 438.68 {Plan 2}'!BD$15)),"",'III_Plan comp 438.68 {Plan 2}'!BD$15&amp;analysismethod5)</f>
        <v/>
      </c>
      <c r="DL32" s="254" t="str">
        <f>IF(ISNUMBER(FIND(analysismethod5,'III_Plan comp 438.68 {Plan 2}'!BE$15)),"",'III_Plan comp 438.68 {Plan 2}'!BE$15&amp;analysismethod5)</f>
        <v/>
      </c>
      <c r="DM32" s="254" t="str">
        <f>IF(ISNUMBER(FIND(analysismethod5,'III_Plan comp 438.68 {Plan 2}'!BF$15)),"",'III_Plan comp 438.68 {Plan 2}'!BF$15&amp;analysismethod5)</f>
        <v/>
      </c>
      <c r="DN32" s="254" t="str">
        <f>IF(ISNUMBER(FIND(analysismethod5,'III_Plan comp 438.68 {Plan 2}'!BG$15)),"",'III_Plan comp 438.68 {Plan 2}'!BG$15&amp;analysismethod5)</f>
        <v/>
      </c>
      <c r="DO32" s="254" t="str">
        <f>IF(ISNUMBER(FIND(analysismethod5,'III_Plan comp 438.68 {Plan 2}'!BH$15)),"",'III_Plan comp 438.68 {Plan 2}'!BH$15&amp;analysismethod5)</f>
        <v/>
      </c>
      <c r="DP32" s="254" t="str">
        <f>IF(ISNUMBER(FIND(analysismethod5,'III_Plan comp 438.68 {Plan 2}'!BI$15)),"",'III_Plan comp 438.68 {Plan 2}'!BI$15&amp;analysismethod5)</f>
        <v/>
      </c>
      <c r="DQ32" s="254" t="str">
        <f>IF(ISNUMBER(FIND(analysismethod5,'III_Plan comp 438.68 {Plan 2}'!BJ$15)),"",'III_Plan comp 438.68 {Plan 2}'!BJ$15&amp;analysismethod5)</f>
        <v/>
      </c>
      <c r="DR32" s="254" t="str">
        <f>IF(ISNUMBER(FIND(analysismethod5,'III_Plan comp 438.68 {Plan 2}'!BK$15)),"",'III_Plan comp 438.68 {Plan 2}'!BK$15&amp;analysismethod5)</f>
        <v/>
      </c>
      <c r="DS32" s="254" t="str">
        <f>IF(ISNUMBER(FIND(analysismethod5,'III_Plan comp 438.68 {Plan 2}'!BL$15)),"",'III_Plan comp 438.68 {Plan 2}'!BL$15&amp;analysismethod5)</f>
        <v/>
      </c>
      <c r="DT32" s="254" t="str">
        <f>IF(ISNUMBER(FIND(analysismethod5,'III_Plan comp 438.68 {Plan 2}'!BM$15)),"",'III_Plan comp 438.68 {Plan 2}'!BM$15&amp;analysismethod5)</f>
        <v/>
      </c>
      <c r="DU32" s="254" t="str">
        <f>IF(ISNUMBER(FIND(analysismethod5,'III_Plan comp 438.68 {Plan 2}'!BN$15)),"",'III_Plan comp 438.68 {Plan 2}'!BN$15&amp;analysismethod5)</f>
        <v/>
      </c>
      <c r="DV32" s="254" t="str">
        <f>IF(ISNUMBER(FIND(analysismethod5,'III_Plan comp 438.68 {Plan 2}'!BO$15)),"",'III_Plan comp 438.68 {Plan 2}'!BO$15&amp;analysismethod5)</f>
        <v/>
      </c>
      <c r="DW32" s="254" t="str">
        <f>IF(ISNUMBER(FIND(analysismethod5,'III_Plan comp 438.68 {Plan 2}'!BP$15)),"",'III_Plan comp 438.68 {Plan 2}'!BP$15&amp;analysismethod5)</f>
        <v/>
      </c>
      <c r="DX32" s="254" t="str">
        <f>IF(ISNUMBER(FIND(analysismethod5,'III_Plan comp 438.68 {Plan 2}'!BQ$15)),"",'III_Plan comp 438.68 {Plan 2}'!BQ$15&amp;analysismethod5)</f>
        <v/>
      </c>
      <c r="DY32" s="254" t="str">
        <f>IF(ISNUMBER(FIND(analysismethod5,'III_Plan comp 438.68 {Plan 2}'!BR$15)),"",'III_Plan comp 438.68 {Plan 2}'!BR$15&amp;analysismethod5)</f>
        <v/>
      </c>
      <c r="DZ32" s="254" t="str">
        <f>IF(ISNUMBER(FIND(analysismethod5,'III_Plan comp 438.68 {Plan 2}'!BS$15)),"",'III_Plan comp 438.68 {Plan 2}'!BS$15&amp;analysismethod5)</f>
        <v/>
      </c>
      <c r="EA32" s="254" t="str">
        <f>IF(ISNUMBER(FIND(analysismethod5,'III_Plan comp 438.68 {Plan 2}'!BT$15)),"",'III_Plan comp 438.68 {Plan 2}'!BT$15&amp;analysismethod5)</f>
        <v/>
      </c>
      <c r="EB32" s="254" t="str">
        <f>IF(ISNUMBER(FIND(analysismethod5,'III_Plan comp 438.68 {Plan 2}'!BU$15)),"",'III_Plan comp 438.68 {Plan 2}'!BU$15&amp;analysismethod5)</f>
        <v/>
      </c>
      <c r="EC32" s="254" t="str">
        <f>IF(ISNUMBER(FIND(analysismethod5,'III_Plan comp 438.68 {Plan 2}'!BV$15)),"",'III_Plan comp 438.68 {Plan 2}'!BV$15&amp;analysismethod5)</f>
        <v/>
      </c>
      <c r="ED32" s="254" t="str">
        <f>IF(ISNUMBER(FIND(analysismethod5,'III_Plan comp 438.68 {Plan 2}'!BW$15)),"",'III_Plan comp 438.68 {Plan 2}'!BW$15&amp;analysismethod5)</f>
        <v/>
      </c>
      <c r="EE32" s="254" t="str">
        <f>IF(ISNUMBER(FIND(analysismethod5,'III_Plan comp 438.68 {Plan 2}'!BX$15)),"",'III_Plan comp 438.68 {Plan 2}'!BX$15&amp;analysismethod5)</f>
        <v/>
      </c>
      <c r="EF32" s="254" t="str">
        <f>IF(ISNUMBER(FIND(analysismethod5,'III_Plan comp 438.68 {Plan 2}'!BY$15)),"",'III_Plan comp 438.68 {Plan 2}'!BY$15&amp;analysismethod5)</f>
        <v/>
      </c>
      <c r="EG32" s="254" t="str">
        <f>IF(ISNUMBER(FIND(analysismethod5,'III_Plan comp 438.68 {Plan 2}'!BZ$15)),"",'III_Plan comp 438.68 {Plan 2}'!BZ$15&amp;analysismethod5)</f>
        <v/>
      </c>
      <c r="EH32" s="254" t="str">
        <f>IF(ISNUMBER(FIND(analysismethod5,'III_Plan comp 438.68 {Plan 2}'!CA$15)),"",'III_Plan comp 438.68 {Plan 2}'!CA$15&amp;analysismethod5)</f>
        <v/>
      </c>
      <c r="EI32" s="254" t="str">
        <f>IF(ISNUMBER(FIND(analysismethod5,'III_Plan comp 438.68 {Plan 2}'!CB$15)),"",'III_Plan comp 438.68 {Plan 2}'!CB$15&amp;analysismethod5)</f>
        <v/>
      </c>
      <c r="EJ32" s="254" t="str">
        <f>IF(ISNUMBER(FIND(analysismethod5,'III_Plan comp 438.68 {Plan 2}'!CC$15)),"",'III_Plan comp 438.68 {Plan 2}'!CC$15&amp;analysismethod5)</f>
        <v/>
      </c>
      <c r="EK32" s="254" t="str">
        <f>IF(ISNUMBER(FIND(analysismethod5,'III_Plan comp 438.68 {Plan 2}'!CD$15)),"",'III_Plan comp 438.68 {Plan 2}'!CD$15&amp;analysismethod5)</f>
        <v/>
      </c>
      <c r="EL32" s="254" t="str">
        <f>IF(ISNUMBER(FIND(analysismethod5,'III_Plan comp 438.68 {Plan 2}'!CE$15)),"",'III_Plan comp 438.68 {Plan 2}'!CE$15&amp;analysismethod5)</f>
        <v/>
      </c>
      <c r="EM32" s="254" t="str">
        <f>IF(ISNUMBER(FIND(analysismethod5,'III_Plan comp 438.68 {Plan 2}'!CF$15)),"",'III_Plan comp 438.68 {Plan 2}'!CF$15&amp;analysismethod5)</f>
        <v/>
      </c>
      <c r="EN32" s="254" t="str">
        <f>IF(ISNUMBER(FIND(analysismethod5,'III_Plan comp 438.68 {Plan 2}'!CG$15)),"",'III_Plan comp 438.68 {Plan 2}'!CG$15&amp;analysismethod5)</f>
        <v/>
      </c>
      <c r="EO32" s="254" t="str">
        <f>IF(ISNUMBER(FIND(analysismethod5,'III_Plan comp 438.68 {Plan 2}'!CH$15)),"",'III_Plan comp 438.68 {Plan 2}'!CH$15&amp;analysismethod5)</f>
        <v/>
      </c>
      <c r="EP32" s="254" t="str">
        <f>IF(ISNUMBER(FIND(analysismethod5,'III_Plan comp 438.68 {Plan 2}'!CI$15)),"",'III_Plan comp 438.68 {Plan 2}'!CI$15&amp;analysismethod5)</f>
        <v/>
      </c>
      <c r="EQ32" s="254" t="str">
        <f>IF(ISNUMBER(FIND(analysismethod5,'III_Plan comp 438.68 {Plan 2}'!CJ$15)),"",'III_Plan comp 438.68 {Plan 2}'!CJ$15&amp;analysismethod5)</f>
        <v/>
      </c>
      <c r="ER32" s="254" t="str">
        <f>IF(ISNUMBER(FIND(analysismethod5,'III_Plan comp 438.68 {Plan 2}'!CK$15)),"",'III_Plan comp 438.68 {Plan 2}'!CK$15&amp;analysismethod5)</f>
        <v/>
      </c>
      <c r="ES32" s="254" t="str">
        <f>IF(ISNUMBER(FIND(analysismethod5,'III_Plan comp 438.68 {Plan 2}'!CL$15)),"",'III_Plan comp 438.68 {Plan 2}'!CL$15&amp;analysismethod5)</f>
        <v/>
      </c>
      <c r="ET32" s="254" t="str">
        <f>IF(ISNUMBER(FIND(analysismethod5,'III_Plan comp 438.68 {Plan 2}'!CM$15)),"",'III_Plan comp 438.68 {Plan 2}'!CM$15&amp;analysismethod5)</f>
        <v/>
      </c>
      <c r="EU32" s="254" t="str">
        <f>IF(ISNUMBER(FIND(analysismethod5,'III_Plan comp 438.68 {Plan 2}'!CN$15)),"",'III_Plan comp 438.68 {Plan 2}'!CN$15&amp;analysismethod5)</f>
        <v/>
      </c>
      <c r="EV32" s="254" t="str">
        <f>IF(ISNUMBER(FIND(analysismethod5,'III_Plan comp 438.68 {Plan 2}'!CO$15)),"",'III_Plan comp 438.68 {Plan 2}'!CO$15&amp;analysismethod5)</f>
        <v/>
      </c>
      <c r="EW32" s="254" t="str">
        <f>IF(ISNUMBER(FIND(analysismethod5,'III_Plan comp 438.68 {Plan 2}'!CP$15)),"",'III_Plan comp 438.68 {Plan 2}'!CP$15&amp;analysismethod5)</f>
        <v/>
      </c>
      <c r="EX32" s="254" t="str">
        <f>IF(ISNUMBER(FIND(analysismethod5,'III_Plan comp 438.68 {Plan 2}'!CQ$15)),"",'III_Plan comp 438.68 {Plan 2}'!CQ$15&amp;analysismethod5)</f>
        <v/>
      </c>
      <c r="EY32" s="254" t="str">
        <f>IF(ISNUMBER(FIND(analysismethod5,'III_Plan comp 438.68 {Plan 2}'!CR$15)),"",'III_Plan comp 438.68 {Plan 2}'!CR$15&amp;analysismethod5)</f>
        <v/>
      </c>
      <c r="EZ32" s="254" t="str">
        <f>IF(ISNUMBER(FIND(analysismethod5,'III_Plan comp 438.68 {Plan 2}'!CS$15)),"",'III_Plan comp 438.68 {Plan 2}'!CS$15&amp;analysismethod5)</f>
        <v/>
      </c>
      <c r="FA32" s="254" t="str">
        <f>IF(ISNUMBER(FIND(analysismethod5,'III_Plan comp 438.68 {Plan 2}'!CT$15)),"",'III_Plan comp 438.68 {Plan 2}'!CT$15&amp;analysismethod5)</f>
        <v/>
      </c>
      <c r="FB32" s="254" t="str">
        <f>IF(ISNUMBER(FIND(analysismethod5,'III_Plan comp 438.68 {Plan 2}'!CU$15)),"",'III_Plan comp 438.68 {Plan 2}'!CU$15&amp;analysismethod5)</f>
        <v/>
      </c>
      <c r="FC32" s="254" t="str">
        <f>IF(ISNUMBER(FIND(analysismethod5,'III_Plan comp 438.68 {Plan 2}'!CV$15)),"",'III_Plan comp 438.68 {Plan 2}'!CV$15&amp;analysismethod5)</f>
        <v/>
      </c>
      <c r="FD32" s="254" t="str">
        <f>IF(ISNUMBER(FIND(analysismethod5,'III_Plan comp 438.68 {Plan 2}'!CW$15)),"",'III_Plan comp 438.68 {Plan 2}'!CW$15&amp;analysismethod5)</f>
        <v/>
      </c>
      <c r="FE32" s="254" t="str">
        <f>IF(ISNUMBER(FIND(analysismethod5,'III_Plan comp 438.68 {Plan 2}'!CX$15)),"",'III_Plan comp 438.68 {Plan 2}'!CX$15&amp;analysismethod5)</f>
        <v/>
      </c>
      <c r="FF32" s="254" t="str">
        <f>IF(ISNUMBER(FIND(analysismethod5,'III_Plan comp 438.68 {Plan 2}'!CY$15)),"",'III_Plan comp 438.68 {Plan 2}'!CY$15&amp;analysismethod5)</f>
        <v/>
      </c>
      <c r="FG32" s="254" t="str">
        <f>IF(ISNUMBER(FIND(analysismethod5,'III_Plan comp 438.68 {Plan 2}'!CZ$15)),"",'III_Plan comp 438.68 {Plan 2}'!CZ$15&amp;analysismethod5)</f>
        <v/>
      </c>
    </row>
    <row r="33" spans="2:163" x14ac:dyDescent="0.2">
      <c r="B33" s="11" t="s">
        <v>37</v>
      </c>
      <c r="C33" s="11"/>
      <c r="D33" s="11"/>
      <c r="E33" s="11"/>
      <c r="F33" s="11"/>
      <c r="G33" s="11"/>
      <c r="J33" s="94"/>
      <c r="K33" s="93"/>
      <c r="L33" s="93"/>
      <c r="M33" s="93"/>
      <c r="N33" s="93"/>
      <c r="O33" s="93"/>
      <c r="P33" s="93"/>
      <c r="Q33" s="93"/>
      <c r="R33" s="93"/>
      <c r="S33" s="93"/>
      <c r="T33" s="93"/>
      <c r="BK33" s="253" t="str">
        <f>IF('I_State and program information'!$E$70="Yes","Review of Grievances Related to Access"&amp;"; "&amp;CHAR(10)&amp;CHAR(10),"")</f>
        <v xml:space="preserve">Review of Grievances Related to Access; 
</v>
      </c>
      <c r="BL33" s="254" t="str">
        <f>IF(ISNUMBER(FIND(analysismethod6,'III_Plan comp 438.68 {Plan 2}'!E$15)),"",'III_Plan comp 438.68 {Plan 2}'!E$15&amp;analysismethod6)</f>
        <v xml:space="preserve">Review of Grievances Related to Access; 
</v>
      </c>
      <c r="BM33" s="254" t="str">
        <f>IF(ISNUMBER(FIND(analysismethod6,'III_Plan comp 438.68 {Plan 2}'!F$15)),"",'III_Plan comp 438.68 {Plan 2}'!F$15&amp;analysismethod6)</f>
        <v xml:space="preserve">Review of Grievances Related to Access; 
</v>
      </c>
      <c r="BN33" s="254" t="str">
        <f>IF(ISNUMBER(FIND(analysismethod6,'III_Plan comp 438.68 {Plan 2}'!G$15)),"",'III_Plan comp 438.68 {Plan 2}'!G$15&amp;analysismethod6)</f>
        <v xml:space="preserve">Review of Grievances Related to Access; 
</v>
      </c>
      <c r="BO33" s="254" t="str">
        <f>IF(ISNUMBER(FIND(analysismethod6,'III_Plan comp 438.68 {Plan 2}'!H$15)),"",'III_Plan comp 438.68 {Plan 2}'!H$15&amp;analysismethod6)</f>
        <v xml:space="preserve">Review of Grievances Related to Access; 
</v>
      </c>
      <c r="BP33" s="254" t="str">
        <f>IF(ISNUMBER(FIND(analysismethod6,'III_Plan comp 438.68 {Plan 2}'!I$15)),"",'III_Plan comp 438.68 {Plan 2}'!I$15&amp;analysismethod6)</f>
        <v xml:space="preserve">Review of Grievances Related to Access; 
</v>
      </c>
      <c r="BQ33" s="254" t="str">
        <f>IF(ISNUMBER(FIND(analysismethod6,'III_Plan comp 438.68 {Plan 2}'!J$15)),"",'III_Plan comp 438.68 {Plan 2}'!J$15&amp;analysismethod6)</f>
        <v xml:space="preserve">Review of Grievances Related to Access; 
</v>
      </c>
      <c r="BR33" s="254" t="str">
        <f>IF(ISNUMBER(FIND(analysismethod6,'III_Plan comp 438.68 {Plan 2}'!K$15)),"",'III_Plan comp 438.68 {Plan 2}'!K$15&amp;analysismethod6)</f>
        <v xml:space="preserve">Review of Grievances Related to Access; 
</v>
      </c>
      <c r="BS33" s="254" t="str">
        <f>IF(ISNUMBER(FIND(analysismethod6,'III_Plan comp 438.68 {Plan 2}'!L$15)),"",'III_Plan comp 438.68 {Plan 2}'!L$15&amp;analysismethod6)</f>
        <v xml:space="preserve">Review of Grievances Related to Access; 
</v>
      </c>
      <c r="BT33" s="254" t="str">
        <f>IF(ISNUMBER(FIND(analysismethod6,'III_Plan comp 438.68 {Plan 2}'!M$15)),"",'III_Plan comp 438.68 {Plan 2}'!M$15&amp;analysismethod6)</f>
        <v xml:space="preserve">Review of Grievances Related to Access; 
</v>
      </c>
      <c r="BU33" s="254" t="str">
        <f>IF(ISNUMBER(FIND(analysismethod6,'III_Plan comp 438.68 {Plan 2}'!N$15)),"",'III_Plan comp 438.68 {Plan 2}'!N$15&amp;analysismethod6)</f>
        <v xml:space="preserve">Review of Grievances Related to Access; 
</v>
      </c>
      <c r="BV33" s="254" t="str">
        <f>IF(ISNUMBER(FIND(analysismethod6,'III_Plan comp 438.68 {Plan 2}'!O$15)),"",'III_Plan comp 438.68 {Plan 2}'!O$15&amp;analysismethod6)</f>
        <v xml:space="preserve">Review of Grievances Related to Access; 
</v>
      </c>
      <c r="BW33" s="254" t="str">
        <f>IF(ISNUMBER(FIND(analysismethod6,'III_Plan comp 438.68 {Plan 2}'!P$15)),"",'III_Plan comp 438.68 {Plan 2}'!P$15&amp;analysismethod6)</f>
        <v xml:space="preserve">Review of Grievances Related to Access; 
</v>
      </c>
      <c r="BX33" s="254" t="str">
        <f>IF(ISNUMBER(FIND(analysismethod6,'III_Plan comp 438.68 {Plan 2}'!Q$15)),"",'III_Plan comp 438.68 {Plan 2}'!Q$15&amp;analysismethod6)</f>
        <v xml:space="preserve">Review of Grievances Related to Access; 
</v>
      </c>
      <c r="BY33" s="254" t="str">
        <f>IF(ISNUMBER(FIND(analysismethod6,'III_Plan comp 438.68 {Plan 2}'!R$15)),"",'III_Plan comp 438.68 {Plan 2}'!R$15&amp;analysismethod6)</f>
        <v xml:space="preserve">Review of Grievances Related to Access; 
</v>
      </c>
      <c r="BZ33" s="254" t="str">
        <f>IF(ISNUMBER(FIND(analysismethod6,'III_Plan comp 438.68 {Plan 2}'!S$15)),"",'III_Plan comp 438.68 {Plan 2}'!S$15&amp;analysismethod6)</f>
        <v xml:space="preserve">Review of Grievances Related to Access; 
</v>
      </c>
      <c r="CA33" s="254" t="str">
        <f>IF(ISNUMBER(FIND(analysismethod6,'III_Plan comp 438.68 {Plan 2}'!T$15)),"",'III_Plan comp 438.68 {Plan 2}'!T$15&amp;analysismethod6)</f>
        <v xml:space="preserve">Review of Grievances Related to Access; 
</v>
      </c>
      <c r="CB33" s="254" t="str">
        <f>IF(ISNUMBER(FIND(analysismethod6,'III_Plan comp 438.68 {Plan 2}'!U$15)),"",'III_Plan comp 438.68 {Plan 2}'!U$15&amp;analysismethod6)</f>
        <v xml:space="preserve">Review of Grievances Related to Access; 
</v>
      </c>
      <c r="CC33" s="254" t="str">
        <f>IF(ISNUMBER(FIND(analysismethod6,'III_Plan comp 438.68 {Plan 2}'!V$15)),"",'III_Plan comp 438.68 {Plan 2}'!V$15&amp;analysismethod6)</f>
        <v xml:space="preserve">Review of Grievances Related to Access; 
</v>
      </c>
      <c r="CD33" s="254" t="str">
        <f>IF(ISNUMBER(FIND(analysismethod6,'III_Plan comp 438.68 {Plan 2}'!W$15)),"",'III_Plan comp 438.68 {Plan 2}'!W$15&amp;analysismethod6)</f>
        <v xml:space="preserve">Review of Grievances Related to Access; 
</v>
      </c>
      <c r="CE33" s="254" t="str">
        <f>IF(ISNUMBER(FIND(analysismethod6,'III_Plan comp 438.68 {Plan 2}'!X$15)),"",'III_Plan comp 438.68 {Plan 2}'!X$15&amp;analysismethod6)</f>
        <v xml:space="preserve">Review of Grievances Related to Access; 
</v>
      </c>
      <c r="CF33" s="254" t="str">
        <f>IF(ISNUMBER(FIND(analysismethod6,'III_Plan comp 438.68 {Plan 2}'!Y$15)),"",'III_Plan comp 438.68 {Plan 2}'!Y$15&amp;analysismethod6)</f>
        <v xml:space="preserve">Review of Grievances Related to Access; 
</v>
      </c>
      <c r="CG33" s="254" t="str">
        <f>IF(ISNUMBER(FIND(analysismethod6,'III_Plan comp 438.68 {Plan 2}'!Z$15)),"",'III_Plan comp 438.68 {Plan 2}'!Z$15&amp;analysismethod6)</f>
        <v xml:space="preserve">Review of Grievances Related to Access; 
</v>
      </c>
      <c r="CH33" s="254" t="str">
        <f>IF(ISNUMBER(FIND(analysismethod6,'III_Plan comp 438.68 {Plan 2}'!AA$15)),"",'III_Plan comp 438.68 {Plan 2}'!AA$15&amp;analysismethod6)</f>
        <v xml:space="preserve">Review of Grievances Related to Access; 
</v>
      </c>
      <c r="CI33" s="254" t="str">
        <f>IF(ISNUMBER(FIND(analysismethod6,'III_Plan comp 438.68 {Plan 2}'!AB$15)),"",'III_Plan comp 438.68 {Plan 2}'!AB$15&amp;analysismethod6)</f>
        <v xml:space="preserve">Review of Grievances Related to Access; 
</v>
      </c>
      <c r="CJ33" s="254" t="str">
        <f>IF(ISNUMBER(FIND(analysismethod6,'III_Plan comp 438.68 {Plan 2}'!AC$15)),"",'III_Plan comp 438.68 {Plan 2}'!AC$15&amp;analysismethod6)</f>
        <v xml:space="preserve">Review of Grievances Related to Access; 
</v>
      </c>
      <c r="CK33" s="254" t="str">
        <f>IF(ISNUMBER(FIND(analysismethod6,'III_Plan comp 438.68 {Plan 2}'!AD$15)),"",'III_Plan comp 438.68 {Plan 2}'!AD$15&amp;analysismethod6)</f>
        <v xml:space="preserve">Review of Grievances Related to Access; 
</v>
      </c>
      <c r="CL33" s="254" t="str">
        <f>IF(ISNUMBER(FIND(analysismethod6,'III_Plan comp 438.68 {Plan 2}'!AE$15)),"",'III_Plan comp 438.68 {Plan 2}'!AE$15&amp;analysismethod6)</f>
        <v xml:space="preserve">Review of Grievances Related to Access; 
</v>
      </c>
      <c r="CM33" s="254" t="str">
        <f>IF(ISNUMBER(FIND(analysismethod6,'III_Plan comp 438.68 {Plan 2}'!AF$15)),"",'III_Plan comp 438.68 {Plan 2}'!AF$15&amp;analysismethod6)</f>
        <v xml:space="preserve">Review of Grievances Related to Access; 
</v>
      </c>
      <c r="CN33" s="254" t="str">
        <f>IF(ISNUMBER(FIND(analysismethod6,'III_Plan comp 438.68 {Plan 2}'!AG$15)),"",'III_Plan comp 438.68 {Plan 2}'!AG$15&amp;analysismethod6)</f>
        <v xml:space="preserve">Review of Grievances Related to Access; 
</v>
      </c>
      <c r="CO33" s="254" t="str">
        <f>IF(ISNUMBER(FIND(analysismethod6,'III_Plan comp 438.68 {Plan 2}'!AH$15)),"",'III_Plan comp 438.68 {Plan 2}'!AH$15&amp;analysismethod6)</f>
        <v xml:space="preserve">Review of Grievances Related to Access; 
</v>
      </c>
      <c r="CP33" s="254" t="str">
        <f>IF(ISNUMBER(FIND(analysismethod6,'III_Plan comp 438.68 {Plan 2}'!AI$15)),"",'III_Plan comp 438.68 {Plan 2}'!AI$15&amp;analysismethod6)</f>
        <v xml:space="preserve">Review of Grievances Related to Access; 
</v>
      </c>
      <c r="CQ33" s="254" t="str">
        <f>IF(ISNUMBER(FIND(analysismethod6,'III_Plan comp 438.68 {Plan 2}'!AJ$15)),"",'III_Plan comp 438.68 {Plan 2}'!AJ$15&amp;analysismethod6)</f>
        <v xml:space="preserve">Review of Grievances Related to Access; 
</v>
      </c>
      <c r="CR33" s="254" t="str">
        <f>IF(ISNUMBER(FIND(analysismethod6,'III_Plan comp 438.68 {Plan 2}'!AK$15)),"",'III_Plan comp 438.68 {Plan 2}'!AK$15&amp;analysismethod6)</f>
        <v xml:space="preserve">Review of Grievances Related to Access; 
</v>
      </c>
      <c r="CS33" s="254" t="str">
        <f>IF(ISNUMBER(FIND(analysismethod6,'III_Plan comp 438.68 {Plan 2}'!AL$15)),"",'III_Plan comp 438.68 {Plan 2}'!AL$15&amp;analysismethod6)</f>
        <v xml:space="preserve">Review of Grievances Related to Access; 
</v>
      </c>
      <c r="CT33" s="254" t="str">
        <f>IF(ISNUMBER(FIND(analysismethod6,'III_Plan comp 438.68 {Plan 2}'!AM$15)),"",'III_Plan comp 438.68 {Plan 2}'!AM$15&amp;analysismethod6)</f>
        <v xml:space="preserve">Review of Grievances Related to Access; 
</v>
      </c>
      <c r="CU33" s="254" t="str">
        <f>IF(ISNUMBER(FIND(analysismethod6,'III_Plan comp 438.68 {Plan 2}'!AN$15)),"",'III_Plan comp 438.68 {Plan 2}'!AN$15&amp;analysismethod6)</f>
        <v xml:space="preserve">Review of Grievances Related to Access; 
</v>
      </c>
      <c r="CV33" s="254" t="str">
        <f>IF(ISNUMBER(FIND(analysismethod6,'III_Plan comp 438.68 {Plan 2}'!AO$15)),"",'III_Plan comp 438.68 {Plan 2}'!AO$15&amp;analysismethod6)</f>
        <v xml:space="preserve">Review of Grievances Related to Access; 
</v>
      </c>
      <c r="CW33" s="254" t="str">
        <f>IF(ISNUMBER(FIND(analysismethod6,'III_Plan comp 438.68 {Plan 2}'!AP$15)),"",'III_Plan comp 438.68 {Plan 2}'!AP$15&amp;analysismethod6)</f>
        <v xml:space="preserve">Review of Grievances Related to Access; 
</v>
      </c>
      <c r="CX33" s="254" t="str">
        <f>IF(ISNUMBER(FIND(analysismethod6,'III_Plan comp 438.68 {Plan 2}'!AQ$15)),"",'III_Plan comp 438.68 {Plan 2}'!AQ$15&amp;analysismethod6)</f>
        <v xml:space="preserve">Review of Grievances Related to Access; 
</v>
      </c>
      <c r="CY33" s="254" t="str">
        <f>IF(ISNUMBER(FIND(analysismethod6,'III_Plan comp 438.68 {Plan 2}'!AR$15)),"",'III_Plan comp 438.68 {Plan 2}'!AR$15&amp;analysismethod6)</f>
        <v xml:space="preserve">Review of Grievances Related to Access; 
</v>
      </c>
      <c r="CZ33" s="254" t="str">
        <f>IF(ISNUMBER(FIND(analysismethod6,'III_Plan comp 438.68 {Plan 2}'!AS$15)),"",'III_Plan comp 438.68 {Plan 2}'!AS$15&amp;analysismethod6)</f>
        <v xml:space="preserve">Review of Grievances Related to Access; 
</v>
      </c>
      <c r="DA33" s="254" t="str">
        <f>IF(ISNUMBER(FIND(analysismethod6,'III_Plan comp 438.68 {Plan 2}'!AT$15)),"",'III_Plan comp 438.68 {Plan 2}'!AT$15&amp;analysismethod6)</f>
        <v xml:space="preserve">Review of Grievances Related to Access; 
</v>
      </c>
      <c r="DB33" s="254" t="str">
        <f>IF(ISNUMBER(FIND(analysismethod6,'III_Plan comp 438.68 {Plan 2}'!AU$15)),"",'III_Plan comp 438.68 {Plan 2}'!AU$15&amp;analysismethod6)</f>
        <v xml:space="preserve">Review of Grievances Related to Access; 
</v>
      </c>
      <c r="DC33" s="254" t="str">
        <f>IF(ISNUMBER(FIND(analysismethod6,'III_Plan comp 438.68 {Plan 2}'!AV$15)),"",'III_Plan comp 438.68 {Plan 2}'!AV$15&amp;analysismethod6)</f>
        <v xml:space="preserve">Review of Grievances Related to Access; 
</v>
      </c>
      <c r="DD33" s="254" t="str">
        <f>IF(ISNUMBER(FIND(analysismethod6,'III_Plan comp 438.68 {Plan 2}'!AW$15)),"",'III_Plan comp 438.68 {Plan 2}'!AW$15&amp;analysismethod6)</f>
        <v xml:space="preserve">Review of Grievances Related to Access; 
</v>
      </c>
      <c r="DE33" s="254" t="str">
        <f>IF(ISNUMBER(FIND(analysismethod6,'III_Plan comp 438.68 {Plan 2}'!AX$15)),"",'III_Plan comp 438.68 {Plan 2}'!AX$15&amp;analysismethod6)</f>
        <v xml:space="preserve">Review of Grievances Related to Access; 
</v>
      </c>
      <c r="DF33" s="254" t="str">
        <f>IF(ISNUMBER(FIND(analysismethod6,'III_Plan comp 438.68 {Plan 2}'!AY$15)),"",'III_Plan comp 438.68 {Plan 2}'!AY$15&amp;analysismethod6)</f>
        <v xml:space="preserve">Review of Grievances Related to Access; 
</v>
      </c>
      <c r="DG33" s="254" t="str">
        <f>IF(ISNUMBER(FIND(analysismethod6,'III_Plan comp 438.68 {Plan 2}'!AZ$15)),"",'III_Plan comp 438.68 {Plan 2}'!AZ$15&amp;analysismethod6)</f>
        <v xml:space="preserve">Review of Grievances Related to Access; 
</v>
      </c>
      <c r="DH33" s="254" t="str">
        <f>IF(ISNUMBER(FIND(analysismethod6,'III_Plan comp 438.68 {Plan 2}'!BA$15)),"",'III_Plan comp 438.68 {Plan 2}'!BA$15&amp;analysismethod6)</f>
        <v xml:space="preserve">Review of Grievances Related to Access; 
</v>
      </c>
      <c r="DI33" s="254" t="str">
        <f>IF(ISNUMBER(FIND(analysismethod6,'III_Plan comp 438.68 {Plan 2}'!BB$15)),"",'III_Plan comp 438.68 {Plan 2}'!BB$15&amp;analysismethod6)</f>
        <v xml:space="preserve">Review of Grievances Related to Access; 
</v>
      </c>
      <c r="DJ33" s="254" t="str">
        <f>IF(ISNUMBER(FIND(analysismethod6,'III_Plan comp 438.68 {Plan 2}'!BC$15)),"",'III_Plan comp 438.68 {Plan 2}'!BC$15&amp;analysismethod6)</f>
        <v xml:space="preserve">Review of Grievances Related to Access; 
</v>
      </c>
      <c r="DK33" s="254" t="str">
        <f>IF(ISNUMBER(FIND(analysismethod6,'III_Plan comp 438.68 {Plan 2}'!BD$15)),"",'III_Plan comp 438.68 {Plan 2}'!BD$15&amp;analysismethod6)</f>
        <v xml:space="preserve">Review of Grievances Related to Access; 
</v>
      </c>
      <c r="DL33" s="254" t="str">
        <f>IF(ISNUMBER(FIND(analysismethod6,'III_Plan comp 438.68 {Plan 2}'!BE$15)),"",'III_Plan comp 438.68 {Plan 2}'!BE$15&amp;analysismethod6)</f>
        <v xml:space="preserve">Review of Grievances Related to Access; 
</v>
      </c>
      <c r="DM33" s="254" t="str">
        <f>IF(ISNUMBER(FIND(analysismethod6,'III_Plan comp 438.68 {Plan 2}'!BF$15)),"",'III_Plan comp 438.68 {Plan 2}'!BF$15&amp;analysismethod6)</f>
        <v xml:space="preserve">Review of Grievances Related to Access; 
</v>
      </c>
      <c r="DN33" s="254" t="str">
        <f>IF(ISNUMBER(FIND(analysismethod6,'III_Plan comp 438.68 {Plan 2}'!BG$15)),"",'III_Plan comp 438.68 {Plan 2}'!BG$15&amp;analysismethod6)</f>
        <v xml:space="preserve">Review of Grievances Related to Access; 
</v>
      </c>
      <c r="DO33" s="254" t="str">
        <f>IF(ISNUMBER(FIND(analysismethod6,'III_Plan comp 438.68 {Plan 2}'!BH$15)),"",'III_Plan comp 438.68 {Plan 2}'!BH$15&amp;analysismethod6)</f>
        <v xml:space="preserve">Review of Grievances Related to Access; 
</v>
      </c>
      <c r="DP33" s="254" t="str">
        <f>IF(ISNUMBER(FIND(analysismethod6,'III_Plan comp 438.68 {Plan 2}'!BI$15)),"",'III_Plan comp 438.68 {Plan 2}'!BI$15&amp;analysismethod6)</f>
        <v xml:space="preserve">Review of Grievances Related to Access; 
</v>
      </c>
      <c r="DQ33" s="254" t="str">
        <f>IF(ISNUMBER(FIND(analysismethod6,'III_Plan comp 438.68 {Plan 2}'!BJ$15)),"",'III_Plan comp 438.68 {Plan 2}'!BJ$15&amp;analysismethod6)</f>
        <v xml:space="preserve">Review of Grievances Related to Access; 
</v>
      </c>
      <c r="DR33" s="254" t="str">
        <f>IF(ISNUMBER(FIND(analysismethod6,'III_Plan comp 438.68 {Plan 2}'!BK$15)),"",'III_Plan comp 438.68 {Plan 2}'!BK$15&amp;analysismethod6)</f>
        <v xml:space="preserve">Review of Grievances Related to Access; 
</v>
      </c>
      <c r="DS33" s="254" t="str">
        <f>IF(ISNUMBER(FIND(analysismethod6,'III_Plan comp 438.68 {Plan 2}'!BL$15)),"",'III_Plan comp 438.68 {Plan 2}'!BL$15&amp;analysismethod6)</f>
        <v xml:space="preserve">Review of Grievances Related to Access; 
</v>
      </c>
      <c r="DT33" s="254" t="str">
        <f>IF(ISNUMBER(FIND(analysismethod6,'III_Plan comp 438.68 {Plan 2}'!BM$15)),"",'III_Plan comp 438.68 {Plan 2}'!BM$15&amp;analysismethod6)</f>
        <v xml:space="preserve">Review of Grievances Related to Access; 
</v>
      </c>
      <c r="DU33" s="254" t="str">
        <f>IF(ISNUMBER(FIND(analysismethod6,'III_Plan comp 438.68 {Plan 2}'!BN$15)),"",'III_Plan comp 438.68 {Plan 2}'!BN$15&amp;analysismethod6)</f>
        <v xml:space="preserve">Review of Grievances Related to Access; 
</v>
      </c>
      <c r="DV33" s="254" t="str">
        <f>IF(ISNUMBER(FIND(analysismethod6,'III_Plan comp 438.68 {Plan 2}'!BO$15)),"",'III_Plan comp 438.68 {Plan 2}'!BO$15&amp;analysismethod6)</f>
        <v xml:space="preserve">Review of Grievances Related to Access; 
</v>
      </c>
      <c r="DW33" s="254" t="str">
        <f>IF(ISNUMBER(FIND(analysismethod6,'III_Plan comp 438.68 {Plan 2}'!BP$15)),"",'III_Plan comp 438.68 {Plan 2}'!BP$15&amp;analysismethod6)</f>
        <v xml:space="preserve">Review of Grievances Related to Access; 
</v>
      </c>
      <c r="DX33" s="254" t="str">
        <f>IF(ISNUMBER(FIND(analysismethod6,'III_Plan comp 438.68 {Plan 2}'!BQ$15)),"",'III_Plan comp 438.68 {Plan 2}'!BQ$15&amp;analysismethod6)</f>
        <v xml:space="preserve">Review of Grievances Related to Access; 
</v>
      </c>
      <c r="DY33" s="254" t="str">
        <f>IF(ISNUMBER(FIND(analysismethod6,'III_Plan comp 438.68 {Plan 2}'!BR$15)),"",'III_Plan comp 438.68 {Plan 2}'!BR$15&amp;analysismethod6)</f>
        <v xml:space="preserve">Review of Grievances Related to Access; 
</v>
      </c>
      <c r="DZ33" s="254" t="str">
        <f>IF(ISNUMBER(FIND(analysismethod6,'III_Plan comp 438.68 {Plan 2}'!BS$15)),"",'III_Plan comp 438.68 {Plan 2}'!BS$15&amp;analysismethod6)</f>
        <v xml:space="preserve">Review of Grievances Related to Access; 
</v>
      </c>
      <c r="EA33" s="254" t="str">
        <f>IF(ISNUMBER(FIND(analysismethod6,'III_Plan comp 438.68 {Plan 2}'!BT$15)),"",'III_Plan comp 438.68 {Plan 2}'!BT$15&amp;analysismethod6)</f>
        <v xml:space="preserve">Review of Grievances Related to Access; 
</v>
      </c>
      <c r="EB33" s="254" t="str">
        <f>IF(ISNUMBER(FIND(analysismethod6,'III_Plan comp 438.68 {Plan 2}'!BU$15)),"",'III_Plan comp 438.68 {Plan 2}'!BU$15&amp;analysismethod6)</f>
        <v xml:space="preserve">Review of Grievances Related to Access; 
</v>
      </c>
      <c r="EC33" s="254" t="str">
        <f>IF(ISNUMBER(FIND(analysismethod6,'III_Plan comp 438.68 {Plan 2}'!BV$15)),"",'III_Plan comp 438.68 {Plan 2}'!BV$15&amp;analysismethod6)</f>
        <v xml:space="preserve">Review of Grievances Related to Access; 
</v>
      </c>
      <c r="ED33" s="254" t="str">
        <f>IF(ISNUMBER(FIND(analysismethod6,'III_Plan comp 438.68 {Plan 2}'!BW$15)),"",'III_Plan comp 438.68 {Plan 2}'!BW$15&amp;analysismethod6)</f>
        <v xml:space="preserve">Review of Grievances Related to Access; 
</v>
      </c>
      <c r="EE33" s="254" t="str">
        <f>IF(ISNUMBER(FIND(analysismethod6,'III_Plan comp 438.68 {Plan 2}'!BX$15)),"",'III_Plan comp 438.68 {Plan 2}'!BX$15&amp;analysismethod6)</f>
        <v xml:space="preserve">Review of Grievances Related to Access; 
</v>
      </c>
      <c r="EF33" s="254" t="str">
        <f>IF(ISNUMBER(FIND(analysismethod6,'III_Plan comp 438.68 {Plan 2}'!BY$15)),"",'III_Plan comp 438.68 {Plan 2}'!BY$15&amp;analysismethod6)</f>
        <v xml:space="preserve">Review of Grievances Related to Access; 
</v>
      </c>
      <c r="EG33" s="254" t="str">
        <f>IF(ISNUMBER(FIND(analysismethod6,'III_Plan comp 438.68 {Plan 2}'!BZ$15)),"",'III_Plan comp 438.68 {Plan 2}'!BZ$15&amp;analysismethod6)</f>
        <v xml:space="preserve">Review of Grievances Related to Access; 
</v>
      </c>
      <c r="EH33" s="254" t="str">
        <f>IF(ISNUMBER(FIND(analysismethod6,'III_Plan comp 438.68 {Plan 2}'!CA$15)),"",'III_Plan comp 438.68 {Plan 2}'!CA$15&amp;analysismethod6)</f>
        <v xml:space="preserve">Review of Grievances Related to Access; 
</v>
      </c>
      <c r="EI33" s="254" t="str">
        <f>IF(ISNUMBER(FIND(analysismethod6,'III_Plan comp 438.68 {Plan 2}'!CB$15)),"",'III_Plan comp 438.68 {Plan 2}'!CB$15&amp;analysismethod6)</f>
        <v xml:space="preserve">Review of Grievances Related to Access; 
</v>
      </c>
      <c r="EJ33" s="254" t="str">
        <f>IF(ISNUMBER(FIND(analysismethod6,'III_Plan comp 438.68 {Plan 2}'!CC$15)),"",'III_Plan comp 438.68 {Plan 2}'!CC$15&amp;analysismethod6)</f>
        <v xml:space="preserve">Review of Grievances Related to Access; 
</v>
      </c>
      <c r="EK33" s="254" t="str">
        <f>IF(ISNUMBER(FIND(analysismethod6,'III_Plan comp 438.68 {Plan 2}'!CD$15)),"",'III_Plan comp 438.68 {Plan 2}'!CD$15&amp;analysismethod6)</f>
        <v xml:space="preserve">Review of Grievances Related to Access; 
</v>
      </c>
      <c r="EL33" s="254" t="str">
        <f>IF(ISNUMBER(FIND(analysismethod6,'III_Plan comp 438.68 {Plan 2}'!CE$15)),"",'III_Plan comp 438.68 {Plan 2}'!CE$15&amp;analysismethod6)</f>
        <v xml:space="preserve">Review of Grievances Related to Access; 
</v>
      </c>
      <c r="EM33" s="254" t="str">
        <f>IF(ISNUMBER(FIND(analysismethod6,'III_Plan comp 438.68 {Plan 2}'!CF$15)),"",'III_Plan comp 438.68 {Plan 2}'!CF$15&amp;analysismethod6)</f>
        <v xml:space="preserve">Review of Grievances Related to Access; 
</v>
      </c>
      <c r="EN33" s="254" t="str">
        <f>IF(ISNUMBER(FIND(analysismethod6,'III_Plan comp 438.68 {Plan 2}'!CG$15)),"",'III_Plan comp 438.68 {Plan 2}'!CG$15&amp;analysismethod6)</f>
        <v xml:space="preserve">Review of Grievances Related to Access; 
</v>
      </c>
      <c r="EO33" s="254" t="str">
        <f>IF(ISNUMBER(FIND(analysismethod6,'III_Plan comp 438.68 {Plan 2}'!CH$15)),"",'III_Plan comp 438.68 {Plan 2}'!CH$15&amp;analysismethod6)</f>
        <v xml:space="preserve">Review of Grievances Related to Access; 
</v>
      </c>
      <c r="EP33" s="254" t="str">
        <f>IF(ISNUMBER(FIND(analysismethod6,'III_Plan comp 438.68 {Plan 2}'!CI$15)),"",'III_Plan comp 438.68 {Plan 2}'!CI$15&amp;analysismethod6)</f>
        <v xml:space="preserve">Review of Grievances Related to Access; 
</v>
      </c>
      <c r="EQ33" s="254" t="str">
        <f>IF(ISNUMBER(FIND(analysismethod6,'III_Plan comp 438.68 {Plan 2}'!CJ$15)),"",'III_Plan comp 438.68 {Plan 2}'!CJ$15&amp;analysismethod6)</f>
        <v xml:space="preserve">Review of Grievances Related to Access; 
</v>
      </c>
      <c r="ER33" s="254" t="str">
        <f>IF(ISNUMBER(FIND(analysismethod6,'III_Plan comp 438.68 {Plan 2}'!CK$15)),"",'III_Plan comp 438.68 {Plan 2}'!CK$15&amp;analysismethod6)</f>
        <v xml:space="preserve">Review of Grievances Related to Access; 
</v>
      </c>
      <c r="ES33" s="254" t="str">
        <f>IF(ISNUMBER(FIND(analysismethod6,'III_Plan comp 438.68 {Plan 2}'!CL$15)),"",'III_Plan comp 438.68 {Plan 2}'!CL$15&amp;analysismethod6)</f>
        <v xml:space="preserve">Review of Grievances Related to Access; 
</v>
      </c>
      <c r="ET33" s="254" t="str">
        <f>IF(ISNUMBER(FIND(analysismethod6,'III_Plan comp 438.68 {Plan 2}'!CM$15)),"",'III_Plan comp 438.68 {Plan 2}'!CM$15&amp;analysismethod6)</f>
        <v xml:space="preserve">Review of Grievances Related to Access; 
</v>
      </c>
      <c r="EU33" s="254" t="str">
        <f>IF(ISNUMBER(FIND(analysismethod6,'III_Plan comp 438.68 {Plan 2}'!CN$15)),"",'III_Plan comp 438.68 {Plan 2}'!CN$15&amp;analysismethod6)</f>
        <v xml:space="preserve">Review of Grievances Related to Access; 
</v>
      </c>
      <c r="EV33" s="254" t="str">
        <f>IF(ISNUMBER(FIND(analysismethod6,'III_Plan comp 438.68 {Plan 2}'!CO$15)),"",'III_Plan comp 438.68 {Plan 2}'!CO$15&amp;analysismethod6)</f>
        <v xml:space="preserve">Review of Grievances Related to Access; 
</v>
      </c>
      <c r="EW33" s="254" t="str">
        <f>IF(ISNUMBER(FIND(analysismethod6,'III_Plan comp 438.68 {Plan 2}'!CP$15)),"",'III_Plan comp 438.68 {Plan 2}'!CP$15&amp;analysismethod6)</f>
        <v xml:space="preserve">Review of Grievances Related to Access; 
</v>
      </c>
      <c r="EX33" s="254" t="str">
        <f>IF(ISNUMBER(FIND(analysismethod6,'III_Plan comp 438.68 {Plan 2}'!CQ$15)),"",'III_Plan comp 438.68 {Plan 2}'!CQ$15&amp;analysismethod6)</f>
        <v xml:space="preserve">Review of Grievances Related to Access; 
</v>
      </c>
      <c r="EY33" s="254" t="str">
        <f>IF(ISNUMBER(FIND(analysismethod6,'III_Plan comp 438.68 {Plan 2}'!CR$15)),"",'III_Plan comp 438.68 {Plan 2}'!CR$15&amp;analysismethod6)</f>
        <v xml:space="preserve">Review of Grievances Related to Access; 
</v>
      </c>
      <c r="EZ33" s="254" t="str">
        <f>IF(ISNUMBER(FIND(analysismethod6,'III_Plan comp 438.68 {Plan 2}'!CS$15)),"",'III_Plan comp 438.68 {Plan 2}'!CS$15&amp;analysismethod6)</f>
        <v xml:space="preserve">Review of Grievances Related to Access; 
</v>
      </c>
      <c r="FA33" s="254" t="str">
        <f>IF(ISNUMBER(FIND(analysismethod6,'III_Plan comp 438.68 {Plan 2}'!CT$15)),"",'III_Plan comp 438.68 {Plan 2}'!CT$15&amp;analysismethod6)</f>
        <v xml:space="preserve">Review of Grievances Related to Access; 
</v>
      </c>
      <c r="FB33" s="254" t="str">
        <f>IF(ISNUMBER(FIND(analysismethod6,'III_Plan comp 438.68 {Plan 2}'!CU$15)),"",'III_Plan comp 438.68 {Plan 2}'!CU$15&amp;analysismethod6)</f>
        <v xml:space="preserve">Review of Grievances Related to Access; 
</v>
      </c>
      <c r="FC33" s="254" t="str">
        <f>IF(ISNUMBER(FIND(analysismethod6,'III_Plan comp 438.68 {Plan 2}'!CV$15)),"",'III_Plan comp 438.68 {Plan 2}'!CV$15&amp;analysismethod6)</f>
        <v xml:space="preserve">Review of Grievances Related to Access; 
</v>
      </c>
      <c r="FD33" s="254" t="str">
        <f>IF(ISNUMBER(FIND(analysismethod6,'III_Plan comp 438.68 {Plan 2}'!CW$15)),"",'III_Plan comp 438.68 {Plan 2}'!CW$15&amp;analysismethod6)</f>
        <v xml:space="preserve">Review of Grievances Related to Access; 
</v>
      </c>
      <c r="FE33" s="254" t="str">
        <f>IF(ISNUMBER(FIND(analysismethod6,'III_Plan comp 438.68 {Plan 2}'!CX$15)),"",'III_Plan comp 438.68 {Plan 2}'!CX$15&amp;analysismethod6)</f>
        <v xml:space="preserve">Review of Grievances Related to Access; 
</v>
      </c>
      <c r="FF33" s="254" t="str">
        <f>IF(ISNUMBER(FIND(analysismethod6,'III_Plan comp 438.68 {Plan 2}'!CY$15)),"",'III_Plan comp 438.68 {Plan 2}'!CY$15&amp;analysismethod6)</f>
        <v xml:space="preserve">Review of Grievances Related to Access; 
</v>
      </c>
      <c r="FG33" s="254" t="str">
        <f>IF(ISNUMBER(FIND(analysismethod6,'III_Plan comp 438.68 {Plan 2}'!CZ$15)),"",'III_Plan comp 438.68 {Plan 2}'!CZ$15&amp;analysismethod6)</f>
        <v xml:space="preserve">Review of Grievances Related to Access; 
</v>
      </c>
    </row>
    <row r="34" spans="2:163" x14ac:dyDescent="0.2">
      <c r="B34" s="11" t="s">
        <v>38</v>
      </c>
      <c r="C34" s="11"/>
      <c r="D34" s="11"/>
      <c r="E34" s="11"/>
      <c r="F34" s="11"/>
      <c r="G34" s="11"/>
      <c r="J34" s="94"/>
      <c r="K34" s="93"/>
      <c r="L34" s="93"/>
      <c r="M34" s="93"/>
      <c r="N34" s="93"/>
      <c r="O34" s="93"/>
      <c r="P34" s="93"/>
      <c r="Q34" s="93"/>
      <c r="R34" s="93"/>
      <c r="S34" s="93"/>
      <c r="T34" s="93"/>
      <c r="BK34" s="253" t="str">
        <f>IF('I_State and program information'!$E$74="Yes","Encounter Data Analysis"&amp;"; "&amp;CHAR(10)&amp;CHAR(10),"")</f>
        <v xml:space="preserve">Encounter Data Analysis; 
</v>
      </c>
      <c r="BL34" s="254" t="str">
        <f>IF(ISNUMBER(FIND(analysismethod7,'III_Plan comp 438.68 {Plan 2}'!E$15)),"",'III_Plan comp 438.68 {Plan 2}'!E$15&amp;analysismethod7)</f>
        <v xml:space="preserve">Encounter Data Analysis; 
</v>
      </c>
      <c r="BM34" s="254" t="str">
        <f>IF(ISNUMBER(FIND(analysismethod7,'III_Plan comp 438.68 {Plan 2}'!F$15)),"",'III_Plan comp 438.68 {Plan 2}'!F$15&amp;analysismethod7)</f>
        <v xml:space="preserve">Encounter Data Analysis; 
</v>
      </c>
      <c r="BN34" s="254" t="str">
        <f>IF(ISNUMBER(FIND(analysismethod7,'III_Plan comp 438.68 {Plan 2}'!G$15)),"",'III_Plan comp 438.68 {Plan 2}'!G$15&amp;analysismethod7)</f>
        <v xml:space="preserve">Encounter Data Analysis; 
</v>
      </c>
      <c r="BO34" s="254" t="str">
        <f>IF(ISNUMBER(FIND(analysismethod7,'III_Plan comp 438.68 {Plan 2}'!H$15)),"",'III_Plan comp 438.68 {Plan 2}'!H$15&amp;analysismethod7)</f>
        <v xml:space="preserve">Encounter Data Analysis; 
</v>
      </c>
      <c r="BP34" s="254" t="str">
        <f>IF(ISNUMBER(FIND(analysismethod7,'III_Plan comp 438.68 {Plan 2}'!I$15)),"",'III_Plan comp 438.68 {Plan 2}'!I$15&amp;analysismethod7)</f>
        <v xml:space="preserve">Encounter Data Analysis; 
</v>
      </c>
      <c r="BQ34" s="254" t="str">
        <f>IF(ISNUMBER(FIND(analysismethod7,'III_Plan comp 438.68 {Plan 2}'!J$15)),"",'III_Plan comp 438.68 {Plan 2}'!J$15&amp;analysismethod7)</f>
        <v xml:space="preserve">Encounter Data Analysis; 
</v>
      </c>
      <c r="BR34" s="254" t="str">
        <f>IF(ISNUMBER(FIND(analysismethod7,'III_Plan comp 438.68 {Plan 2}'!K$15)),"",'III_Plan comp 438.68 {Plan 2}'!K$15&amp;analysismethod7)</f>
        <v xml:space="preserve">Encounter Data Analysis; 
</v>
      </c>
      <c r="BS34" s="254" t="str">
        <f>IF(ISNUMBER(FIND(analysismethod7,'III_Plan comp 438.68 {Plan 2}'!L$15)),"",'III_Plan comp 438.68 {Plan 2}'!L$15&amp;analysismethod7)</f>
        <v xml:space="preserve">Encounter Data Analysis; 
</v>
      </c>
      <c r="BT34" s="254" t="str">
        <f>IF(ISNUMBER(FIND(analysismethod7,'III_Plan comp 438.68 {Plan 2}'!M$15)),"",'III_Plan comp 438.68 {Plan 2}'!M$15&amp;analysismethod7)</f>
        <v xml:space="preserve">Encounter Data Analysis; 
</v>
      </c>
      <c r="BU34" s="254" t="str">
        <f>IF(ISNUMBER(FIND(analysismethod7,'III_Plan comp 438.68 {Plan 2}'!N$15)),"",'III_Plan comp 438.68 {Plan 2}'!N$15&amp;analysismethod7)</f>
        <v xml:space="preserve">Encounter Data Analysis; 
</v>
      </c>
      <c r="BV34" s="254" t="str">
        <f>IF(ISNUMBER(FIND(analysismethod7,'III_Plan comp 438.68 {Plan 2}'!O$15)),"",'III_Plan comp 438.68 {Plan 2}'!O$15&amp;analysismethod7)</f>
        <v xml:space="preserve">Encounter Data Analysis; 
</v>
      </c>
      <c r="BW34" s="254" t="str">
        <f>IF(ISNUMBER(FIND(analysismethod7,'III_Plan comp 438.68 {Plan 2}'!P$15)),"",'III_Plan comp 438.68 {Plan 2}'!P$15&amp;analysismethod7)</f>
        <v xml:space="preserve">Encounter Data Analysis; 
</v>
      </c>
      <c r="BX34" s="254" t="str">
        <f>IF(ISNUMBER(FIND(analysismethod7,'III_Plan comp 438.68 {Plan 2}'!Q$15)),"",'III_Plan comp 438.68 {Plan 2}'!Q$15&amp;analysismethod7)</f>
        <v xml:space="preserve">Encounter Data Analysis; 
</v>
      </c>
      <c r="BY34" s="254" t="str">
        <f>IF(ISNUMBER(FIND(analysismethod7,'III_Plan comp 438.68 {Plan 2}'!R$15)),"",'III_Plan comp 438.68 {Plan 2}'!R$15&amp;analysismethod7)</f>
        <v xml:space="preserve">Encounter Data Analysis; 
</v>
      </c>
      <c r="BZ34" s="254" t="str">
        <f>IF(ISNUMBER(FIND(analysismethod7,'III_Plan comp 438.68 {Plan 2}'!S$15)),"",'III_Plan comp 438.68 {Plan 2}'!S$15&amp;analysismethod7)</f>
        <v xml:space="preserve">Encounter Data Analysis; 
</v>
      </c>
      <c r="CA34" s="254" t="str">
        <f>IF(ISNUMBER(FIND(analysismethod7,'III_Plan comp 438.68 {Plan 2}'!T$15)),"",'III_Plan comp 438.68 {Plan 2}'!T$15&amp;analysismethod7)</f>
        <v xml:space="preserve">Encounter Data Analysis; 
</v>
      </c>
      <c r="CB34" s="254" t="str">
        <f>IF(ISNUMBER(FIND(analysismethod7,'III_Plan comp 438.68 {Plan 2}'!U$15)),"",'III_Plan comp 438.68 {Plan 2}'!U$15&amp;analysismethod7)</f>
        <v xml:space="preserve">Encounter Data Analysis; 
</v>
      </c>
      <c r="CC34" s="254" t="str">
        <f>IF(ISNUMBER(FIND(analysismethod7,'III_Plan comp 438.68 {Plan 2}'!V$15)),"",'III_Plan comp 438.68 {Plan 2}'!V$15&amp;analysismethod7)</f>
        <v xml:space="preserve">Encounter Data Analysis; 
</v>
      </c>
      <c r="CD34" s="254" t="str">
        <f>IF(ISNUMBER(FIND(analysismethod7,'III_Plan comp 438.68 {Plan 2}'!W$15)),"",'III_Plan comp 438.68 {Plan 2}'!W$15&amp;analysismethod7)</f>
        <v xml:space="preserve">Encounter Data Analysis; 
</v>
      </c>
      <c r="CE34" s="254" t="str">
        <f>IF(ISNUMBER(FIND(analysismethod7,'III_Plan comp 438.68 {Plan 2}'!X$15)),"",'III_Plan comp 438.68 {Plan 2}'!X$15&amp;analysismethod7)</f>
        <v xml:space="preserve">Encounter Data Analysis; 
</v>
      </c>
      <c r="CF34" s="254" t="str">
        <f>IF(ISNUMBER(FIND(analysismethod7,'III_Plan comp 438.68 {Plan 2}'!Y$15)),"",'III_Plan comp 438.68 {Plan 2}'!Y$15&amp;analysismethod7)</f>
        <v xml:space="preserve">Encounter Data Analysis; 
</v>
      </c>
      <c r="CG34" s="254" t="str">
        <f>IF(ISNUMBER(FIND(analysismethod7,'III_Plan comp 438.68 {Plan 2}'!Z$15)),"",'III_Plan comp 438.68 {Plan 2}'!Z$15&amp;analysismethod7)</f>
        <v xml:space="preserve">Encounter Data Analysis; 
</v>
      </c>
      <c r="CH34" s="254" t="str">
        <f>IF(ISNUMBER(FIND(analysismethod7,'III_Plan comp 438.68 {Plan 2}'!AA$15)),"",'III_Plan comp 438.68 {Plan 2}'!AA$15&amp;analysismethod7)</f>
        <v xml:space="preserve">Encounter Data Analysis; 
</v>
      </c>
      <c r="CI34" s="254" t="str">
        <f>IF(ISNUMBER(FIND(analysismethod7,'III_Plan comp 438.68 {Plan 2}'!AB$15)),"",'III_Plan comp 438.68 {Plan 2}'!AB$15&amp;analysismethod7)</f>
        <v xml:space="preserve">Encounter Data Analysis; 
</v>
      </c>
      <c r="CJ34" s="254" t="str">
        <f>IF(ISNUMBER(FIND(analysismethod7,'III_Plan comp 438.68 {Plan 2}'!AC$15)),"",'III_Plan comp 438.68 {Plan 2}'!AC$15&amp;analysismethod7)</f>
        <v xml:space="preserve">Encounter Data Analysis; 
</v>
      </c>
      <c r="CK34" s="254" t="str">
        <f>IF(ISNUMBER(FIND(analysismethod7,'III_Plan comp 438.68 {Plan 2}'!AD$15)),"",'III_Plan comp 438.68 {Plan 2}'!AD$15&amp;analysismethod7)</f>
        <v xml:space="preserve">Encounter Data Analysis; 
</v>
      </c>
      <c r="CL34" s="254" t="str">
        <f>IF(ISNUMBER(FIND(analysismethod7,'III_Plan comp 438.68 {Plan 2}'!AE$15)),"",'III_Plan comp 438.68 {Plan 2}'!AE$15&amp;analysismethod7)</f>
        <v xml:space="preserve">Encounter Data Analysis; 
</v>
      </c>
      <c r="CM34" s="254" t="str">
        <f>IF(ISNUMBER(FIND(analysismethod7,'III_Plan comp 438.68 {Plan 2}'!AF$15)),"",'III_Plan comp 438.68 {Plan 2}'!AF$15&amp;analysismethod7)</f>
        <v xml:space="preserve">Encounter Data Analysis; 
</v>
      </c>
      <c r="CN34" s="254" t="str">
        <f>IF(ISNUMBER(FIND(analysismethod7,'III_Plan comp 438.68 {Plan 2}'!AG$15)),"",'III_Plan comp 438.68 {Plan 2}'!AG$15&amp;analysismethod7)</f>
        <v xml:space="preserve">Encounter Data Analysis; 
</v>
      </c>
      <c r="CO34" s="254" t="str">
        <f>IF(ISNUMBER(FIND(analysismethod7,'III_Plan comp 438.68 {Plan 2}'!AH$15)),"",'III_Plan comp 438.68 {Plan 2}'!AH$15&amp;analysismethod7)</f>
        <v xml:space="preserve">Encounter Data Analysis; 
</v>
      </c>
      <c r="CP34" s="254" t="str">
        <f>IF(ISNUMBER(FIND(analysismethod7,'III_Plan comp 438.68 {Plan 2}'!AI$15)),"",'III_Plan comp 438.68 {Plan 2}'!AI$15&amp;analysismethod7)</f>
        <v xml:space="preserve">Encounter Data Analysis; 
</v>
      </c>
      <c r="CQ34" s="254" t="str">
        <f>IF(ISNUMBER(FIND(analysismethod7,'III_Plan comp 438.68 {Plan 2}'!AJ$15)),"",'III_Plan comp 438.68 {Plan 2}'!AJ$15&amp;analysismethod7)</f>
        <v xml:space="preserve">Encounter Data Analysis; 
</v>
      </c>
      <c r="CR34" s="254" t="str">
        <f>IF(ISNUMBER(FIND(analysismethod7,'III_Plan comp 438.68 {Plan 2}'!AK$15)),"",'III_Plan comp 438.68 {Plan 2}'!AK$15&amp;analysismethod7)</f>
        <v xml:space="preserve">Encounter Data Analysis; 
</v>
      </c>
      <c r="CS34" s="254" t="str">
        <f>IF(ISNUMBER(FIND(analysismethod7,'III_Plan comp 438.68 {Plan 2}'!AL$15)),"",'III_Plan comp 438.68 {Plan 2}'!AL$15&amp;analysismethod7)</f>
        <v xml:space="preserve">Encounter Data Analysis; 
</v>
      </c>
      <c r="CT34" s="254" t="str">
        <f>IF(ISNUMBER(FIND(analysismethod7,'III_Plan comp 438.68 {Plan 2}'!AM$15)),"",'III_Plan comp 438.68 {Plan 2}'!AM$15&amp;analysismethod7)</f>
        <v xml:space="preserve">Encounter Data Analysis; 
</v>
      </c>
      <c r="CU34" s="254" t="str">
        <f>IF(ISNUMBER(FIND(analysismethod7,'III_Plan comp 438.68 {Plan 2}'!AN$15)),"",'III_Plan comp 438.68 {Plan 2}'!AN$15&amp;analysismethod7)</f>
        <v xml:space="preserve">Encounter Data Analysis; 
</v>
      </c>
      <c r="CV34" s="254" t="str">
        <f>IF(ISNUMBER(FIND(analysismethod7,'III_Plan comp 438.68 {Plan 2}'!AO$15)),"",'III_Plan comp 438.68 {Plan 2}'!AO$15&amp;analysismethod7)</f>
        <v xml:space="preserve">Encounter Data Analysis; 
</v>
      </c>
      <c r="CW34" s="254" t="str">
        <f>IF(ISNUMBER(FIND(analysismethod7,'III_Plan comp 438.68 {Plan 2}'!AP$15)),"",'III_Plan comp 438.68 {Plan 2}'!AP$15&amp;analysismethod7)</f>
        <v xml:space="preserve">Encounter Data Analysis; 
</v>
      </c>
      <c r="CX34" s="254" t="str">
        <f>IF(ISNUMBER(FIND(analysismethod7,'III_Plan comp 438.68 {Plan 2}'!AQ$15)),"",'III_Plan comp 438.68 {Plan 2}'!AQ$15&amp;analysismethod7)</f>
        <v xml:space="preserve">Encounter Data Analysis; 
</v>
      </c>
      <c r="CY34" s="254" t="str">
        <f>IF(ISNUMBER(FIND(analysismethod7,'III_Plan comp 438.68 {Plan 2}'!AR$15)),"",'III_Plan comp 438.68 {Plan 2}'!AR$15&amp;analysismethod7)</f>
        <v xml:space="preserve">Encounter Data Analysis; 
</v>
      </c>
      <c r="CZ34" s="254" t="str">
        <f>IF(ISNUMBER(FIND(analysismethod7,'III_Plan comp 438.68 {Plan 2}'!AS$15)),"",'III_Plan comp 438.68 {Plan 2}'!AS$15&amp;analysismethod7)</f>
        <v xml:space="preserve">Encounter Data Analysis; 
</v>
      </c>
      <c r="DA34" s="254" t="str">
        <f>IF(ISNUMBER(FIND(analysismethod7,'III_Plan comp 438.68 {Plan 2}'!AT$15)),"",'III_Plan comp 438.68 {Plan 2}'!AT$15&amp;analysismethod7)</f>
        <v xml:space="preserve">Encounter Data Analysis; 
</v>
      </c>
      <c r="DB34" s="254" t="str">
        <f>IF(ISNUMBER(FIND(analysismethod7,'III_Plan comp 438.68 {Plan 2}'!AU$15)),"",'III_Plan comp 438.68 {Plan 2}'!AU$15&amp;analysismethod7)</f>
        <v xml:space="preserve">Encounter Data Analysis; 
</v>
      </c>
      <c r="DC34" s="254" t="str">
        <f>IF(ISNUMBER(FIND(analysismethod7,'III_Plan comp 438.68 {Plan 2}'!AV$15)),"",'III_Plan comp 438.68 {Plan 2}'!AV$15&amp;analysismethod7)</f>
        <v xml:space="preserve">Encounter Data Analysis; 
</v>
      </c>
      <c r="DD34" s="254" t="str">
        <f>IF(ISNUMBER(FIND(analysismethod7,'III_Plan comp 438.68 {Plan 2}'!AW$15)),"",'III_Plan comp 438.68 {Plan 2}'!AW$15&amp;analysismethod7)</f>
        <v xml:space="preserve">Encounter Data Analysis; 
</v>
      </c>
      <c r="DE34" s="254" t="str">
        <f>IF(ISNUMBER(FIND(analysismethod7,'III_Plan comp 438.68 {Plan 2}'!AX$15)),"",'III_Plan comp 438.68 {Plan 2}'!AX$15&amp;analysismethod7)</f>
        <v xml:space="preserve">Encounter Data Analysis; 
</v>
      </c>
      <c r="DF34" s="254" t="str">
        <f>IF(ISNUMBER(FIND(analysismethod7,'III_Plan comp 438.68 {Plan 2}'!AY$15)),"",'III_Plan comp 438.68 {Plan 2}'!AY$15&amp;analysismethod7)</f>
        <v xml:space="preserve">Encounter Data Analysis; 
</v>
      </c>
      <c r="DG34" s="254" t="str">
        <f>IF(ISNUMBER(FIND(analysismethod7,'III_Plan comp 438.68 {Plan 2}'!AZ$15)),"",'III_Plan comp 438.68 {Plan 2}'!AZ$15&amp;analysismethod7)</f>
        <v xml:space="preserve">Encounter Data Analysis; 
</v>
      </c>
      <c r="DH34" s="254" t="str">
        <f>IF(ISNUMBER(FIND(analysismethod7,'III_Plan comp 438.68 {Plan 2}'!BA$15)),"",'III_Plan comp 438.68 {Plan 2}'!BA$15&amp;analysismethod7)</f>
        <v xml:space="preserve">Encounter Data Analysis; 
</v>
      </c>
      <c r="DI34" s="254" t="str">
        <f>IF(ISNUMBER(FIND(analysismethod7,'III_Plan comp 438.68 {Plan 2}'!BB$15)),"",'III_Plan comp 438.68 {Plan 2}'!BB$15&amp;analysismethod7)</f>
        <v xml:space="preserve">Encounter Data Analysis; 
</v>
      </c>
      <c r="DJ34" s="254" t="str">
        <f>IF(ISNUMBER(FIND(analysismethod7,'III_Plan comp 438.68 {Plan 2}'!BC$15)),"",'III_Plan comp 438.68 {Plan 2}'!BC$15&amp;analysismethod7)</f>
        <v xml:space="preserve">Encounter Data Analysis; 
</v>
      </c>
      <c r="DK34" s="254" t="str">
        <f>IF(ISNUMBER(FIND(analysismethod7,'III_Plan comp 438.68 {Plan 2}'!BD$15)),"",'III_Plan comp 438.68 {Plan 2}'!BD$15&amp;analysismethod7)</f>
        <v xml:space="preserve">Encounter Data Analysis; 
</v>
      </c>
      <c r="DL34" s="254" t="str">
        <f>IF(ISNUMBER(FIND(analysismethod7,'III_Plan comp 438.68 {Plan 2}'!BE$15)),"",'III_Plan comp 438.68 {Plan 2}'!BE$15&amp;analysismethod7)</f>
        <v xml:space="preserve">Encounter Data Analysis; 
</v>
      </c>
      <c r="DM34" s="254" t="str">
        <f>IF(ISNUMBER(FIND(analysismethod7,'III_Plan comp 438.68 {Plan 2}'!BF$15)),"",'III_Plan comp 438.68 {Plan 2}'!BF$15&amp;analysismethod7)</f>
        <v xml:space="preserve">Encounter Data Analysis; 
</v>
      </c>
      <c r="DN34" s="254" t="str">
        <f>IF(ISNUMBER(FIND(analysismethod7,'III_Plan comp 438.68 {Plan 2}'!BG$15)),"",'III_Plan comp 438.68 {Plan 2}'!BG$15&amp;analysismethod7)</f>
        <v xml:space="preserve">Encounter Data Analysis; 
</v>
      </c>
      <c r="DO34" s="254" t="str">
        <f>IF(ISNUMBER(FIND(analysismethod7,'III_Plan comp 438.68 {Plan 2}'!BH$15)),"",'III_Plan comp 438.68 {Plan 2}'!BH$15&amp;analysismethod7)</f>
        <v xml:space="preserve">Encounter Data Analysis; 
</v>
      </c>
      <c r="DP34" s="254" t="str">
        <f>IF(ISNUMBER(FIND(analysismethod7,'III_Plan comp 438.68 {Plan 2}'!BI$15)),"",'III_Plan comp 438.68 {Plan 2}'!BI$15&amp;analysismethod7)</f>
        <v xml:space="preserve">Encounter Data Analysis; 
</v>
      </c>
      <c r="DQ34" s="254" t="str">
        <f>IF(ISNUMBER(FIND(analysismethod7,'III_Plan comp 438.68 {Plan 2}'!BJ$15)),"",'III_Plan comp 438.68 {Plan 2}'!BJ$15&amp;analysismethod7)</f>
        <v xml:space="preserve">Encounter Data Analysis; 
</v>
      </c>
      <c r="DR34" s="254" t="str">
        <f>IF(ISNUMBER(FIND(analysismethod7,'III_Plan comp 438.68 {Plan 2}'!BK$15)),"",'III_Plan comp 438.68 {Plan 2}'!BK$15&amp;analysismethod7)</f>
        <v xml:space="preserve">Encounter Data Analysis; 
</v>
      </c>
      <c r="DS34" s="254" t="str">
        <f>IF(ISNUMBER(FIND(analysismethod7,'III_Plan comp 438.68 {Plan 2}'!BL$15)),"",'III_Plan comp 438.68 {Plan 2}'!BL$15&amp;analysismethod7)</f>
        <v xml:space="preserve">Encounter Data Analysis; 
</v>
      </c>
      <c r="DT34" s="254" t="str">
        <f>IF(ISNUMBER(FIND(analysismethod7,'III_Plan comp 438.68 {Plan 2}'!BM$15)),"",'III_Plan comp 438.68 {Plan 2}'!BM$15&amp;analysismethod7)</f>
        <v xml:space="preserve">Encounter Data Analysis; 
</v>
      </c>
      <c r="DU34" s="254" t="str">
        <f>IF(ISNUMBER(FIND(analysismethod7,'III_Plan comp 438.68 {Plan 2}'!BN$15)),"",'III_Plan comp 438.68 {Plan 2}'!BN$15&amp;analysismethod7)</f>
        <v xml:space="preserve">Encounter Data Analysis; 
</v>
      </c>
      <c r="DV34" s="254" t="str">
        <f>IF(ISNUMBER(FIND(analysismethod7,'III_Plan comp 438.68 {Plan 2}'!BO$15)),"",'III_Plan comp 438.68 {Plan 2}'!BO$15&amp;analysismethod7)</f>
        <v xml:space="preserve">Encounter Data Analysis; 
</v>
      </c>
      <c r="DW34" s="254" t="str">
        <f>IF(ISNUMBER(FIND(analysismethod7,'III_Plan comp 438.68 {Plan 2}'!BP$15)),"",'III_Plan comp 438.68 {Plan 2}'!BP$15&amp;analysismethod7)</f>
        <v xml:space="preserve">Encounter Data Analysis; 
</v>
      </c>
      <c r="DX34" s="254" t="str">
        <f>IF(ISNUMBER(FIND(analysismethod7,'III_Plan comp 438.68 {Plan 2}'!BQ$15)),"",'III_Plan comp 438.68 {Plan 2}'!BQ$15&amp;analysismethod7)</f>
        <v xml:space="preserve">Encounter Data Analysis; 
</v>
      </c>
      <c r="DY34" s="254" t="str">
        <f>IF(ISNUMBER(FIND(analysismethod7,'III_Plan comp 438.68 {Plan 2}'!BR$15)),"",'III_Plan comp 438.68 {Plan 2}'!BR$15&amp;analysismethod7)</f>
        <v xml:space="preserve">Encounter Data Analysis; 
</v>
      </c>
      <c r="DZ34" s="254" t="str">
        <f>IF(ISNUMBER(FIND(analysismethod7,'III_Plan comp 438.68 {Plan 2}'!BS$15)),"",'III_Plan comp 438.68 {Plan 2}'!BS$15&amp;analysismethod7)</f>
        <v xml:space="preserve">Encounter Data Analysis; 
</v>
      </c>
      <c r="EA34" s="254" t="str">
        <f>IF(ISNUMBER(FIND(analysismethod7,'III_Plan comp 438.68 {Plan 2}'!BT$15)),"",'III_Plan comp 438.68 {Plan 2}'!BT$15&amp;analysismethod7)</f>
        <v xml:space="preserve">Encounter Data Analysis; 
</v>
      </c>
      <c r="EB34" s="254" t="str">
        <f>IF(ISNUMBER(FIND(analysismethod7,'III_Plan comp 438.68 {Plan 2}'!BU$15)),"",'III_Plan comp 438.68 {Plan 2}'!BU$15&amp;analysismethod7)</f>
        <v xml:space="preserve">Encounter Data Analysis; 
</v>
      </c>
      <c r="EC34" s="254" t="str">
        <f>IF(ISNUMBER(FIND(analysismethod7,'III_Plan comp 438.68 {Plan 2}'!BV$15)),"",'III_Plan comp 438.68 {Plan 2}'!BV$15&amp;analysismethod7)</f>
        <v xml:space="preserve">Encounter Data Analysis; 
</v>
      </c>
      <c r="ED34" s="254" t="str">
        <f>IF(ISNUMBER(FIND(analysismethod7,'III_Plan comp 438.68 {Plan 2}'!BW$15)),"",'III_Plan comp 438.68 {Plan 2}'!BW$15&amp;analysismethod7)</f>
        <v xml:space="preserve">Encounter Data Analysis; 
</v>
      </c>
      <c r="EE34" s="254" t="str">
        <f>IF(ISNUMBER(FIND(analysismethod7,'III_Plan comp 438.68 {Plan 2}'!BX$15)),"",'III_Plan comp 438.68 {Plan 2}'!BX$15&amp;analysismethod7)</f>
        <v xml:space="preserve">Encounter Data Analysis; 
</v>
      </c>
      <c r="EF34" s="254" t="str">
        <f>IF(ISNUMBER(FIND(analysismethod7,'III_Plan comp 438.68 {Plan 2}'!BY$15)),"",'III_Plan comp 438.68 {Plan 2}'!BY$15&amp;analysismethod7)</f>
        <v xml:space="preserve">Encounter Data Analysis; 
</v>
      </c>
      <c r="EG34" s="254" t="str">
        <f>IF(ISNUMBER(FIND(analysismethod7,'III_Plan comp 438.68 {Plan 2}'!BZ$15)),"",'III_Plan comp 438.68 {Plan 2}'!BZ$15&amp;analysismethod7)</f>
        <v xml:space="preserve">Encounter Data Analysis; 
</v>
      </c>
      <c r="EH34" s="254" t="str">
        <f>IF(ISNUMBER(FIND(analysismethod7,'III_Plan comp 438.68 {Plan 2}'!CA$15)),"",'III_Plan comp 438.68 {Plan 2}'!CA$15&amp;analysismethod7)</f>
        <v xml:space="preserve">Encounter Data Analysis; 
</v>
      </c>
      <c r="EI34" s="254" t="str">
        <f>IF(ISNUMBER(FIND(analysismethod7,'III_Plan comp 438.68 {Plan 2}'!CB$15)),"",'III_Plan comp 438.68 {Plan 2}'!CB$15&amp;analysismethod7)</f>
        <v xml:space="preserve">Encounter Data Analysis; 
</v>
      </c>
      <c r="EJ34" s="254" t="str">
        <f>IF(ISNUMBER(FIND(analysismethod7,'III_Plan comp 438.68 {Plan 2}'!CC$15)),"",'III_Plan comp 438.68 {Plan 2}'!CC$15&amp;analysismethod7)</f>
        <v xml:space="preserve">Encounter Data Analysis; 
</v>
      </c>
      <c r="EK34" s="254" t="str">
        <f>IF(ISNUMBER(FIND(analysismethod7,'III_Plan comp 438.68 {Plan 2}'!CD$15)),"",'III_Plan comp 438.68 {Plan 2}'!CD$15&amp;analysismethod7)</f>
        <v xml:space="preserve">Encounter Data Analysis; 
</v>
      </c>
      <c r="EL34" s="254" t="str">
        <f>IF(ISNUMBER(FIND(analysismethod7,'III_Plan comp 438.68 {Plan 2}'!CE$15)),"",'III_Plan comp 438.68 {Plan 2}'!CE$15&amp;analysismethod7)</f>
        <v xml:space="preserve">Encounter Data Analysis; 
</v>
      </c>
      <c r="EM34" s="254" t="str">
        <f>IF(ISNUMBER(FIND(analysismethod7,'III_Plan comp 438.68 {Plan 2}'!CF$15)),"",'III_Plan comp 438.68 {Plan 2}'!CF$15&amp;analysismethod7)</f>
        <v xml:space="preserve">Encounter Data Analysis; 
</v>
      </c>
      <c r="EN34" s="254" t="str">
        <f>IF(ISNUMBER(FIND(analysismethod7,'III_Plan comp 438.68 {Plan 2}'!CG$15)),"",'III_Plan comp 438.68 {Plan 2}'!CG$15&amp;analysismethod7)</f>
        <v xml:space="preserve">Encounter Data Analysis; 
</v>
      </c>
      <c r="EO34" s="254" t="str">
        <f>IF(ISNUMBER(FIND(analysismethod7,'III_Plan comp 438.68 {Plan 2}'!CH$15)),"",'III_Plan comp 438.68 {Plan 2}'!CH$15&amp;analysismethod7)</f>
        <v xml:space="preserve">Encounter Data Analysis; 
</v>
      </c>
      <c r="EP34" s="254" t="str">
        <f>IF(ISNUMBER(FIND(analysismethod7,'III_Plan comp 438.68 {Plan 2}'!CI$15)),"",'III_Plan comp 438.68 {Plan 2}'!CI$15&amp;analysismethod7)</f>
        <v xml:space="preserve">Encounter Data Analysis; 
</v>
      </c>
      <c r="EQ34" s="254" t="str">
        <f>IF(ISNUMBER(FIND(analysismethod7,'III_Plan comp 438.68 {Plan 2}'!CJ$15)),"",'III_Plan comp 438.68 {Plan 2}'!CJ$15&amp;analysismethod7)</f>
        <v xml:space="preserve">Encounter Data Analysis; 
</v>
      </c>
      <c r="ER34" s="254" t="str">
        <f>IF(ISNUMBER(FIND(analysismethod7,'III_Plan comp 438.68 {Plan 2}'!CK$15)),"",'III_Plan comp 438.68 {Plan 2}'!CK$15&amp;analysismethod7)</f>
        <v xml:space="preserve">Encounter Data Analysis; 
</v>
      </c>
      <c r="ES34" s="254" t="str">
        <f>IF(ISNUMBER(FIND(analysismethod7,'III_Plan comp 438.68 {Plan 2}'!CL$15)),"",'III_Plan comp 438.68 {Plan 2}'!CL$15&amp;analysismethod7)</f>
        <v xml:space="preserve">Encounter Data Analysis; 
</v>
      </c>
      <c r="ET34" s="254" t="str">
        <f>IF(ISNUMBER(FIND(analysismethod7,'III_Plan comp 438.68 {Plan 2}'!CM$15)),"",'III_Plan comp 438.68 {Plan 2}'!CM$15&amp;analysismethod7)</f>
        <v xml:space="preserve">Encounter Data Analysis; 
</v>
      </c>
      <c r="EU34" s="254" t="str">
        <f>IF(ISNUMBER(FIND(analysismethod7,'III_Plan comp 438.68 {Plan 2}'!CN$15)),"",'III_Plan comp 438.68 {Plan 2}'!CN$15&amp;analysismethod7)</f>
        <v xml:space="preserve">Encounter Data Analysis; 
</v>
      </c>
      <c r="EV34" s="254" t="str">
        <f>IF(ISNUMBER(FIND(analysismethod7,'III_Plan comp 438.68 {Plan 2}'!CO$15)),"",'III_Plan comp 438.68 {Plan 2}'!CO$15&amp;analysismethod7)</f>
        <v xml:space="preserve">Encounter Data Analysis; 
</v>
      </c>
      <c r="EW34" s="254" t="str">
        <f>IF(ISNUMBER(FIND(analysismethod7,'III_Plan comp 438.68 {Plan 2}'!CP$15)),"",'III_Plan comp 438.68 {Plan 2}'!CP$15&amp;analysismethod7)</f>
        <v xml:space="preserve">Encounter Data Analysis; 
</v>
      </c>
      <c r="EX34" s="254" t="str">
        <f>IF(ISNUMBER(FIND(analysismethod7,'III_Plan comp 438.68 {Plan 2}'!CQ$15)),"",'III_Plan comp 438.68 {Plan 2}'!CQ$15&amp;analysismethod7)</f>
        <v xml:space="preserve">Encounter Data Analysis; 
</v>
      </c>
      <c r="EY34" s="254" t="str">
        <f>IF(ISNUMBER(FIND(analysismethod7,'III_Plan comp 438.68 {Plan 2}'!CR$15)),"",'III_Plan comp 438.68 {Plan 2}'!CR$15&amp;analysismethod7)</f>
        <v xml:space="preserve">Encounter Data Analysis; 
</v>
      </c>
      <c r="EZ34" s="254" t="str">
        <f>IF(ISNUMBER(FIND(analysismethod7,'III_Plan comp 438.68 {Plan 2}'!CS$15)),"",'III_Plan comp 438.68 {Plan 2}'!CS$15&amp;analysismethod7)</f>
        <v xml:space="preserve">Encounter Data Analysis; 
</v>
      </c>
      <c r="FA34" s="254" t="str">
        <f>IF(ISNUMBER(FIND(analysismethod7,'III_Plan comp 438.68 {Plan 2}'!CT$15)),"",'III_Plan comp 438.68 {Plan 2}'!CT$15&amp;analysismethod7)</f>
        <v xml:space="preserve">Encounter Data Analysis; 
</v>
      </c>
      <c r="FB34" s="254" t="str">
        <f>IF(ISNUMBER(FIND(analysismethod7,'III_Plan comp 438.68 {Plan 2}'!CU$15)),"",'III_Plan comp 438.68 {Plan 2}'!CU$15&amp;analysismethod7)</f>
        <v xml:space="preserve">Encounter Data Analysis; 
</v>
      </c>
      <c r="FC34" s="254" t="str">
        <f>IF(ISNUMBER(FIND(analysismethod7,'III_Plan comp 438.68 {Plan 2}'!CV$15)),"",'III_Plan comp 438.68 {Plan 2}'!CV$15&amp;analysismethod7)</f>
        <v xml:space="preserve">Encounter Data Analysis; 
</v>
      </c>
      <c r="FD34" s="254" t="str">
        <f>IF(ISNUMBER(FIND(analysismethod7,'III_Plan comp 438.68 {Plan 2}'!CW$15)),"",'III_Plan comp 438.68 {Plan 2}'!CW$15&amp;analysismethod7)</f>
        <v xml:space="preserve">Encounter Data Analysis; 
</v>
      </c>
      <c r="FE34" s="254" t="str">
        <f>IF(ISNUMBER(FIND(analysismethod7,'III_Plan comp 438.68 {Plan 2}'!CX$15)),"",'III_Plan comp 438.68 {Plan 2}'!CX$15&amp;analysismethod7)</f>
        <v xml:space="preserve">Encounter Data Analysis; 
</v>
      </c>
      <c r="FF34" s="254" t="str">
        <f>IF(ISNUMBER(FIND(analysismethod7,'III_Plan comp 438.68 {Plan 2}'!CY$15)),"",'III_Plan comp 438.68 {Plan 2}'!CY$15&amp;analysismethod7)</f>
        <v xml:space="preserve">Encounter Data Analysis; 
</v>
      </c>
      <c r="FG34" s="254" t="str">
        <f>IF(ISNUMBER(FIND(analysismethod7,'III_Plan comp 438.68 {Plan 2}'!CZ$15)),"",'III_Plan comp 438.68 {Plan 2}'!CZ$15&amp;analysismethod7)</f>
        <v xml:space="preserve">Encounter Data Analysis; 
</v>
      </c>
    </row>
    <row r="35" spans="2:163" x14ac:dyDescent="0.2">
      <c r="B35" s="11" t="s">
        <v>39</v>
      </c>
      <c r="C35" s="11"/>
      <c r="D35" s="11"/>
      <c r="E35" s="11"/>
      <c r="F35" s="11"/>
      <c r="G35" s="11"/>
      <c r="J35" s="94"/>
      <c r="K35" s="93"/>
      <c r="L35" s="93"/>
      <c r="M35" s="93"/>
      <c r="N35" s="93"/>
      <c r="O35" s="93"/>
      <c r="P35" s="93"/>
      <c r="Q35" s="93"/>
      <c r="R35" s="93"/>
      <c r="S35" s="93"/>
      <c r="T35" s="93"/>
      <c r="BK35" s="253" t="str">
        <f>IF('I_State and program information'!$E$79&lt;&gt;"",'I_State and program information'!E104&amp;"; "&amp;CHAR(10)&amp;CHAR(10),"")</f>
        <v/>
      </c>
      <c r="BL35" s="254" t="str">
        <f>IF(ISNUMBER(FIND(analysismethod8,'III_Plan comp 438.68 {Plan 2}'!E$15)),"",'III_Plan comp 438.68 {Plan 2}'!E$15&amp;analysismethod8)</f>
        <v/>
      </c>
      <c r="BM35" s="254" t="str">
        <f>IF(ISNUMBER(FIND(analysismethod8,'III_Plan comp 438.68 {Plan 2}'!F$15)),"",'III_Plan comp 438.68 {Plan 2}'!F$15&amp;analysismethod8)</f>
        <v/>
      </c>
      <c r="BN35" s="254" t="str">
        <f>IF(ISNUMBER(FIND(analysismethod8,'III_Plan comp 438.68 {Plan 2}'!G$15)),"",'III_Plan comp 438.68 {Plan 2}'!G$15&amp;analysismethod8)</f>
        <v/>
      </c>
      <c r="BO35" s="254" t="str">
        <f>IF(ISNUMBER(FIND(analysismethod8,'III_Plan comp 438.68 {Plan 2}'!H$15)),"",'III_Plan comp 438.68 {Plan 2}'!H$15&amp;analysismethod8)</f>
        <v/>
      </c>
      <c r="BP35" s="254" t="str">
        <f>IF(ISNUMBER(FIND(analysismethod8,'III_Plan comp 438.68 {Plan 2}'!I$15)),"",'III_Plan comp 438.68 {Plan 2}'!I$15&amp;analysismethod8)</f>
        <v/>
      </c>
      <c r="BQ35" s="254" t="str">
        <f>IF(ISNUMBER(FIND(analysismethod8,'III_Plan comp 438.68 {Plan 2}'!J$15)),"",'III_Plan comp 438.68 {Plan 2}'!J$15&amp;analysismethod8)</f>
        <v/>
      </c>
      <c r="BR35" s="254" t="str">
        <f>IF(ISNUMBER(FIND(analysismethod8,'III_Plan comp 438.68 {Plan 2}'!K$15)),"",'III_Plan comp 438.68 {Plan 2}'!K$15&amp;analysismethod8)</f>
        <v/>
      </c>
      <c r="BS35" s="254" t="str">
        <f>IF(ISNUMBER(FIND(analysismethod8,'III_Plan comp 438.68 {Plan 2}'!L$15)),"",'III_Plan comp 438.68 {Plan 2}'!L$15&amp;analysismethod8)</f>
        <v/>
      </c>
      <c r="BT35" s="254" t="str">
        <f>IF(ISNUMBER(FIND(analysismethod8,'III_Plan comp 438.68 {Plan 2}'!M$15)),"",'III_Plan comp 438.68 {Plan 2}'!M$15&amp;analysismethod8)</f>
        <v/>
      </c>
      <c r="BU35" s="254" t="str">
        <f>IF(ISNUMBER(FIND(analysismethod8,'III_Plan comp 438.68 {Plan 2}'!N$15)),"",'III_Plan comp 438.68 {Plan 2}'!N$15&amp;analysismethod8)</f>
        <v/>
      </c>
      <c r="BV35" s="254" t="str">
        <f>IF(ISNUMBER(FIND(analysismethod8,'III_Plan comp 438.68 {Plan 2}'!O$15)),"",'III_Plan comp 438.68 {Plan 2}'!O$15&amp;analysismethod8)</f>
        <v/>
      </c>
      <c r="BW35" s="254" t="str">
        <f>IF(ISNUMBER(FIND(analysismethod8,'III_Plan comp 438.68 {Plan 2}'!P$15)),"",'III_Plan comp 438.68 {Plan 2}'!P$15&amp;analysismethod8)</f>
        <v/>
      </c>
      <c r="BX35" s="254" t="str">
        <f>IF(ISNUMBER(FIND(analysismethod8,'III_Plan comp 438.68 {Plan 2}'!Q$15)),"",'III_Plan comp 438.68 {Plan 2}'!Q$15&amp;analysismethod8)</f>
        <v/>
      </c>
      <c r="BY35" s="254" t="str">
        <f>IF(ISNUMBER(FIND(analysismethod8,'III_Plan comp 438.68 {Plan 2}'!R$15)),"",'III_Plan comp 438.68 {Plan 2}'!R$15&amp;analysismethod8)</f>
        <v/>
      </c>
      <c r="BZ35" s="254" t="str">
        <f>IF(ISNUMBER(FIND(analysismethod8,'III_Plan comp 438.68 {Plan 2}'!S$15)),"",'III_Plan comp 438.68 {Plan 2}'!S$15&amp;analysismethod8)</f>
        <v/>
      </c>
      <c r="CA35" s="254" t="str">
        <f>IF(ISNUMBER(FIND(analysismethod8,'III_Plan comp 438.68 {Plan 2}'!T$15)),"",'III_Plan comp 438.68 {Plan 2}'!T$15&amp;analysismethod8)</f>
        <v/>
      </c>
      <c r="CB35" s="254" t="str">
        <f>IF(ISNUMBER(FIND(analysismethod8,'III_Plan comp 438.68 {Plan 2}'!U$15)),"",'III_Plan comp 438.68 {Plan 2}'!U$15&amp;analysismethod8)</f>
        <v/>
      </c>
      <c r="CC35" s="254" t="str">
        <f>IF(ISNUMBER(FIND(analysismethod8,'III_Plan comp 438.68 {Plan 2}'!V$15)),"",'III_Plan comp 438.68 {Plan 2}'!V$15&amp;analysismethod8)</f>
        <v/>
      </c>
      <c r="CD35" s="254" t="str">
        <f>IF(ISNUMBER(FIND(analysismethod8,'III_Plan comp 438.68 {Plan 2}'!W$15)),"",'III_Plan comp 438.68 {Plan 2}'!W$15&amp;analysismethod8)</f>
        <v/>
      </c>
      <c r="CE35" s="254" t="str">
        <f>IF(ISNUMBER(FIND(analysismethod8,'III_Plan comp 438.68 {Plan 2}'!X$15)),"",'III_Plan comp 438.68 {Plan 2}'!X$15&amp;analysismethod8)</f>
        <v/>
      </c>
      <c r="CF35" s="254" t="str">
        <f>IF(ISNUMBER(FIND(analysismethod8,'III_Plan comp 438.68 {Plan 2}'!Y$15)),"",'III_Plan comp 438.68 {Plan 2}'!Y$15&amp;analysismethod8)</f>
        <v/>
      </c>
      <c r="CG35" s="254" t="str">
        <f>IF(ISNUMBER(FIND(analysismethod8,'III_Plan comp 438.68 {Plan 2}'!Z$15)),"",'III_Plan comp 438.68 {Plan 2}'!Z$15&amp;analysismethod8)</f>
        <v/>
      </c>
      <c r="CH35" s="254" t="str">
        <f>IF(ISNUMBER(FIND(analysismethod8,'III_Plan comp 438.68 {Plan 2}'!AA$15)),"",'III_Plan comp 438.68 {Plan 2}'!AA$15&amp;analysismethod8)</f>
        <v/>
      </c>
      <c r="CI35" s="254" t="str">
        <f>IF(ISNUMBER(FIND(analysismethod8,'III_Plan comp 438.68 {Plan 2}'!AB$15)),"",'III_Plan comp 438.68 {Plan 2}'!AB$15&amp;analysismethod8)</f>
        <v/>
      </c>
      <c r="CJ35" s="254" t="str">
        <f>IF(ISNUMBER(FIND(analysismethod8,'III_Plan comp 438.68 {Plan 2}'!AC$15)),"",'III_Plan comp 438.68 {Plan 2}'!AC$15&amp;analysismethod8)</f>
        <v/>
      </c>
      <c r="CK35" s="254" t="str">
        <f>IF(ISNUMBER(FIND(analysismethod8,'III_Plan comp 438.68 {Plan 2}'!AD$15)),"",'III_Plan comp 438.68 {Plan 2}'!AD$15&amp;analysismethod8)</f>
        <v/>
      </c>
      <c r="CL35" s="254" t="str">
        <f>IF(ISNUMBER(FIND(analysismethod8,'III_Plan comp 438.68 {Plan 2}'!AE$15)),"",'III_Plan comp 438.68 {Plan 2}'!AE$15&amp;analysismethod8)</f>
        <v/>
      </c>
      <c r="CM35" s="254" t="str">
        <f>IF(ISNUMBER(FIND(analysismethod8,'III_Plan comp 438.68 {Plan 2}'!AF$15)),"",'III_Plan comp 438.68 {Plan 2}'!AF$15&amp;analysismethod8)</f>
        <v/>
      </c>
      <c r="CN35" s="254" t="str">
        <f>IF(ISNUMBER(FIND(analysismethod8,'III_Plan comp 438.68 {Plan 2}'!AG$15)),"",'III_Plan comp 438.68 {Plan 2}'!AG$15&amp;analysismethod8)</f>
        <v/>
      </c>
      <c r="CO35" s="254" t="str">
        <f>IF(ISNUMBER(FIND(analysismethod8,'III_Plan comp 438.68 {Plan 2}'!AH$15)),"",'III_Plan comp 438.68 {Plan 2}'!AH$15&amp;analysismethod8)</f>
        <v/>
      </c>
      <c r="CP35" s="254" t="str">
        <f>IF(ISNUMBER(FIND(analysismethod8,'III_Plan comp 438.68 {Plan 2}'!AI$15)),"",'III_Plan comp 438.68 {Plan 2}'!AI$15&amp;analysismethod8)</f>
        <v/>
      </c>
      <c r="CQ35" s="254" t="str">
        <f>IF(ISNUMBER(FIND(analysismethod8,'III_Plan comp 438.68 {Plan 2}'!AJ$15)),"",'III_Plan comp 438.68 {Plan 2}'!AJ$15&amp;analysismethod8)</f>
        <v/>
      </c>
      <c r="CR35" s="254" t="str">
        <f>IF(ISNUMBER(FIND(analysismethod8,'III_Plan comp 438.68 {Plan 2}'!AK$15)),"",'III_Plan comp 438.68 {Plan 2}'!AK$15&amp;analysismethod8)</f>
        <v/>
      </c>
      <c r="CS35" s="254" t="str">
        <f>IF(ISNUMBER(FIND(analysismethod8,'III_Plan comp 438.68 {Plan 2}'!AL$15)),"",'III_Plan comp 438.68 {Plan 2}'!AL$15&amp;analysismethod8)</f>
        <v/>
      </c>
      <c r="CT35" s="254" t="str">
        <f>IF(ISNUMBER(FIND(analysismethod8,'III_Plan comp 438.68 {Plan 2}'!AM$15)),"",'III_Plan comp 438.68 {Plan 2}'!AM$15&amp;analysismethod8)</f>
        <v/>
      </c>
      <c r="CU35" s="254" t="str">
        <f>IF(ISNUMBER(FIND(analysismethod8,'III_Plan comp 438.68 {Plan 2}'!AN$15)),"",'III_Plan comp 438.68 {Plan 2}'!AN$15&amp;analysismethod8)</f>
        <v/>
      </c>
      <c r="CV35" s="254" t="str">
        <f>IF(ISNUMBER(FIND(analysismethod8,'III_Plan comp 438.68 {Plan 2}'!AO$15)),"",'III_Plan comp 438.68 {Plan 2}'!AO$15&amp;analysismethod8)</f>
        <v/>
      </c>
      <c r="CW35" s="254" t="str">
        <f>IF(ISNUMBER(FIND(analysismethod8,'III_Plan comp 438.68 {Plan 2}'!AP$15)),"",'III_Plan comp 438.68 {Plan 2}'!AP$15&amp;analysismethod8)</f>
        <v/>
      </c>
      <c r="CX35" s="254" t="str">
        <f>IF(ISNUMBER(FIND(analysismethod8,'III_Plan comp 438.68 {Plan 2}'!AQ$15)),"",'III_Plan comp 438.68 {Plan 2}'!AQ$15&amp;analysismethod8)</f>
        <v/>
      </c>
      <c r="CY35" s="254" t="str">
        <f>IF(ISNUMBER(FIND(analysismethod8,'III_Plan comp 438.68 {Plan 2}'!AR$15)),"",'III_Plan comp 438.68 {Plan 2}'!AR$15&amp;analysismethod8)</f>
        <v/>
      </c>
      <c r="CZ35" s="254" t="str">
        <f>IF(ISNUMBER(FIND(analysismethod8,'III_Plan comp 438.68 {Plan 2}'!AS$15)),"",'III_Plan comp 438.68 {Plan 2}'!AS$15&amp;analysismethod8)</f>
        <v/>
      </c>
      <c r="DA35" s="254" t="str">
        <f>IF(ISNUMBER(FIND(analysismethod8,'III_Plan comp 438.68 {Plan 2}'!AT$15)),"",'III_Plan comp 438.68 {Plan 2}'!AT$15&amp;analysismethod8)</f>
        <v/>
      </c>
      <c r="DB35" s="254" t="str">
        <f>IF(ISNUMBER(FIND(analysismethod8,'III_Plan comp 438.68 {Plan 2}'!AU$15)),"",'III_Plan comp 438.68 {Plan 2}'!AU$15&amp;analysismethod8)</f>
        <v/>
      </c>
      <c r="DC35" s="254" t="str">
        <f>IF(ISNUMBER(FIND(analysismethod8,'III_Plan comp 438.68 {Plan 2}'!AV$15)),"",'III_Plan comp 438.68 {Plan 2}'!AV$15&amp;analysismethod8)</f>
        <v/>
      </c>
      <c r="DD35" s="254" t="str">
        <f>IF(ISNUMBER(FIND(analysismethod8,'III_Plan comp 438.68 {Plan 2}'!AW$15)),"",'III_Plan comp 438.68 {Plan 2}'!AW$15&amp;analysismethod8)</f>
        <v/>
      </c>
      <c r="DE35" s="254" t="str">
        <f>IF(ISNUMBER(FIND(analysismethod8,'III_Plan comp 438.68 {Plan 2}'!AX$15)),"",'III_Plan comp 438.68 {Plan 2}'!AX$15&amp;analysismethod8)</f>
        <v/>
      </c>
      <c r="DF35" s="254" t="str">
        <f>IF(ISNUMBER(FIND(analysismethod8,'III_Plan comp 438.68 {Plan 2}'!AY$15)),"",'III_Plan comp 438.68 {Plan 2}'!AY$15&amp;analysismethod8)</f>
        <v/>
      </c>
      <c r="DG35" s="254" t="str">
        <f>IF(ISNUMBER(FIND(analysismethod8,'III_Plan comp 438.68 {Plan 2}'!AZ$15)),"",'III_Plan comp 438.68 {Plan 2}'!AZ$15&amp;analysismethod8)</f>
        <v/>
      </c>
      <c r="DH35" s="254" t="str">
        <f>IF(ISNUMBER(FIND(analysismethod8,'III_Plan comp 438.68 {Plan 2}'!BA$15)),"",'III_Plan comp 438.68 {Plan 2}'!BA$15&amp;analysismethod8)</f>
        <v/>
      </c>
      <c r="DI35" s="254" t="str">
        <f>IF(ISNUMBER(FIND(analysismethod8,'III_Plan comp 438.68 {Plan 2}'!BB$15)),"",'III_Plan comp 438.68 {Plan 2}'!BB$15&amp;analysismethod8)</f>
        <v/>
      </c>
      <c r="DJ35" s="254" t="str">
        <f>IF(ISNUMBER(FIND(analysismethod8,'III_Plan comp 438.68 {Plan 2}'!BC$15)),"",'III_Plan comp 438.68 {Plan 2}'!BC$15&amp;analysismethod8)</f>
        <v/>
      </c>
      <c r="DK35" s="254" t="str">
        <f>IF(ISNUMBER(FIND(analysismethod8,'III_Plan comp 438.68 {Plan 2}'!BD$15)),"",'III_Plan comp 438.68 {Plan 2}'!BD$15&amp;analysismethod8)</f>
        <v/>
      </c>
      <c r="DL35" s="254" t="str">
        <f>IF(ISNUMBER(FIND(analysismethod8,'III_Plan comp 438.68 {Plan 2}'!BE$15)),"",'III_Plan comp 438.68 {Plan 2}'!BE$15&amp;analysismethod8)</f>
        <v/>
      </c>
      <c r="DM35" s="254" t="str">
        <f>IF(ISNUMBER(FIND(analysismethod8,'III_Plan comp 438.68 {Plan 2}'!BF$15)),"",'III_Plan comp 438.68 {Plan 2}'!BF$15&amp;analysismethod8)</f>
        <v/>
      </c>
      <c r="DN35" s="254" t="str">
        <f>IF(ISNUMBER(FIND(analysismethod8,'III_Plan comp 438.68 {Plan 2}'!BG$15)),"",'III_Plan comp 438.68 {Plan 2}'!BG$15&amp;analysismethod8)</f>
        <v/>
      </c>
      <c r="DO35" s="254" t="str">
        <f>IF(ISNUMBER(FIND(analysismethod8,'III_Plan comp 438.68 {Plan 2}'!BH$15)),"",'III_Plan comp 438.68 {Plan 2}'!BH$15&amp;analysismethod8)</f>
        <v/>
      </c>
      <c r="DP35" s="254" t="str">
        <f>IF(ISNUMBER(FIND(analysismethod8,'III_Plan comp 438.68 {Plan 2}'!BI$15)),"",'III_Plan comp 438.68 {Plan 2}'!BI$15&amp;analysismethod8)</f>
        <v/>
      </c>
      <c r="DQ35" s="254" t="str">
        <f>IF(ISNUMBER(FIND(analysismethod8,'III_Plan comp 438.68 {Plan 2}'!BJ$15)),"",'III_Plan comp 438.68 {Plan 2}'!BJ$15&amp;analysismethod8)</f>
        <v/>
      </c>
      <c r="DR35" s="254" t="str">
        <f>IF(ISNUMBER(FIND(analysismethod8,'III_Plan comp 438.68 {Plan 2}'!BK$15)),"",'III_Plan comp 438.68 {Plan 2}'!BK$15&amp;analysismethod8)</f>
        <v/>
      </c>
      <c r="DS35" s="254" t="str">
        <f>IF(ISNUMBER(FIND(analysismethod8,'III_Plan comp 438.68 {Plan 2}'!BL$15)),"",'III_Plan comp 438.68 {Plan 2}'!BL$15&amp;analysismethod8)</f>
        <v/>
      </c>
      <c r="DT35" s="254" t="str">
        <f>IF(ISNUMBER(FIND(analysismethod8,'III_Plan comp 438.68 {Plan 2}'!BM$15)),"",'III_Plan comp 438.68 {Plan 2}'!BM$15&amp;analysismethod8)</f>
        <v/>
      </c>
      <c r="DU35" s="254" t="str">
        <f>IF(ISNUMBER(FIND(analysismethod8,'III_Plan comp 438.68 {Plan 2}'!BN$15)),"",'III_Plan comp 438.68 {Plan 2}'!BN$15&amp;analysismethod8)</f>
        <v/>
      </c>
      <c r="DV35" s="254" t="str">
        <f>IF(ISNUMBER(FIND(analysismethod8,'III_Plan comp 438.68 {Plan 2}'!BO$15)),"",'III_Plan comp 438.68 {Plan 2}'!BO$15&amp;analysismethod8)</f>
        <v/>
      </c>
      <c r="DW35" s="254" t="str">
        <f>IF(ISNUMBER(FIND(analysismethod8,'III_Plan comp 438.68 {Plan 2}'!BP$15)),"",'III_Plan comp 438.68 {Plan 2}'!BP$15&amp;analysismethod8)</f>
        <v/>
      </c>
      <c r="DX35" s="254" t="str">
        <f>IF(ISNUMBER(FIND(analysismethod8,'III_Plan comp 438.68 {Plan 2}'!BQ$15)),"",'III_Plan comp 438.68 {Plan 2}'!BQ$15&amp;analysismethod8)</f>
        <v/>
      </c>
      <c r="DY35" s="254" t="str">
        <f>IF(ISNUMBER(FIND(analysismethod8,'III_Plan comp 438.68 {Plan 2}'!BR$15)),"",'III_Plan comp 438.68 {Plan 2}'!BR$15&amp;analysismethod8)</f>
        <v/>
      </c>
      <c r="DZ35" s="254" t="str">
        <f>IF(ISNUMBER(FIND(analysismethod8,'III_Plan comp 438.68 {Plan 2}'!BS$15)),"",'III_Plan comp 438.68 {Plan 2}'!BS$15&amp;analysismethod8)</f>
        <v/>
      </c>
      <c r="EA35" s="254" t="str">
        <f>IF(ISNUMBER(FIND(analysismethod8,'III_Plan comp 438.68 {Plan 2}'!BT$15)),"",'III_Plan comp 438.68 {Plan 2}'!BT$15&amp;analysismethod8)</f>
        <v/>
      </c>
      <c r="EB35" s="254" t="str">
        <f>IF(ISNUMBER(FIND(analysismethod8,'III_Plan comp 438.68 {Plan 2}'!BU$15)),"",'III_Plan comp 438.68 {Plan 2}'!BU$15&amp;analysismethod8)</f>
        <v/>
      </c>
      <c r="EC35" s="254" t="str">
        <f>IF(ISNUMBER(FIND(analysismethod8,'III_Plan comp 438.68 {Plan 2}'!BV$15)),"",'III_Plan comp 438.68 {Plan 2}'!BV$15&amp;analysismethod8)</f>
        <v/>
      </c>
      <c r="ED35" s="254" t="str">
        <f>IF(ISNUMBER(FIND(analysismethod8,'III_Plan comp 438.68 {Plan 2}'!BW$15)),"",'III_Plan comp 438.68 {Plan 2}'!BW$15&amp;analysismethod8)</f>
        <v/>
      </c>
      <c r="EE35" s="254" t="str">
        <f>IF(ISNUMBER(FIND(analysismethod8,'III_Plan comp 438.68 {Plan 2}'!BX$15)),"",'III_Plan comp 438.68 {Plan 2}'!BX$15&amp;analysismethod8)</f>
        <v/>
      </c>
      <c r="EF35" s="254" t="str">
        <f>IF(ISNUMBER(FIND(analysismethod8,'III_Plan comp 438.68 {Plan 2}'!BY$15)),"",'III_Plan comp 438.68 {Plan 2}'!BY$15&amp;analysismethod8)</f>
        <v/>
      </c>
      <c r="EG35" s="254" t="str">
        <f>IF(ISNUMBER(FIND(analysismethod8,'III_Plan comp 438.68 {Plan 2}'!BZ$15)),"",'III_Plan comp 438.68 {Plan 2}'!BZ$15&amp;analysismethod8)</f>
        <v/>
      </c>
      <c r="EH35" s="254" t="str">
        <f>IF(ISNUMBER(FIND(analysismethod8,'III_Plan comp 438.68 {Plan 2}'!CA$15)),"",'III_Plan comp 438.68 {Plan 2}'!CA$15&amp;analysismethod8)</f>
        <v/>
      </c>
      <c r="EI35" s="254" t="str">
        <f>IF(ISNUMBER(FIND(analysismethod8,'III_Plan comp 438.68 {Plan 2}'!CB$15)),"",'III_Plan comp 438.68 {Plan 2}'!CB$15&amp;analysismethod8)</f>
        <v/>
      </c>
      <c r="EJ35" s="254" t="str">
        <f>IF(ISNUMBER(FIND(analysismethod8,'III_Plan comp 438.68 {Plan 2}'!CC$15)),"",'III_Plan comp 438.68 {Plan 2}'!CC$15&amp;analysismethod8)</f>
        <v/>
      </c>
      <c r="EK35" s="254" t="str">
        <f>IF(ISNUMBER(FIND(analysismethod8,'III_Plan comp 438.68 {Plan 2}'!CD$15)),"",'III_Plan comp 438.68 {Plan 2}'!CD$15&amp;analysismethod8)</f>
        <v/>
      </c>
      <c r="EL35" s="254" t="str">
        <f>IF(ISNUMBER(FIND(analysismethod8,'III_Plan comp 438.68 {Plan 2}'!CE$15)),"",'III_Plan comp 438.68 {Plan 2}'!CE$15&amp;analysismethod8)</f>
        <v/>
      </c>
      <c r="EM35" s="254" t="str">
        <f>IF(ISNUMBER(FIND(analysismethod8,'III_Plan comp 438.68 {Plan 2}'!CF$15)),"",'III_Plan comp 438.68 {Plan 2}'!CF$15&amp;analysismethod8)</f>
        <v/>
      </c>
      <c r="EN35" s="254" t="str">
        <f>IF(ISNUMBER(FIND(analysismethod8,'III_Plan comp 438.68 {Plan 2}'!CG$15)),"",'III_Plan comp 438.68 {Plan 2}'!CG$15&amp;analysismethod8)</f>
        <v/>
      </c>
      <c r="EO35" s="254" t="str">
        <f>IF(ISNUMBER(FIND(analysismethod8,'III_Plan comp 438.68 {Plan 2}'!CH$15)),"",'III_Plan comp 438.68 {Plan 2}'!CH$15&amp;analysismethod8)</f>
        <v/>
      </c>
      <c r="EP35" s="254" t="str">
        <f>IF(ISNUMBER(FIND(analysismethod8,'III_Plan comp 438.68 {Plan 2}'!CI$15)),"",'III_Plan comp 438.68 {Plan 2}'!CI$15&amp;analysismethod8)</f>
        <v/>
      </c>
      <c r="EQ35" s="254" t="str">
        <f>IF(ISNUMBER(FIND(analysismethod8,'III_Plan comp 438.68 {Plan 2}'!CJ$15)),"",'III_Plan comp 438.68 {Plan 2}'!CJ$15&amp;analysismethod8)</f>
        <v/>
      </c>
      <c r="ER35" s="254" t="str">
        <f>IF(ISNUMBER(FIND(analysismethod8,'III_Plan comp 438.68 {Plan 2}'!CK$15)),"",'III_Plan comp 438.68 {Plan 2}'!CK$15&amp;analysismethod8)</f>
        <v/>
      </c>
      <c r="ES35" s="254" t="str">
        <f>IF(ISNUMBER(FIND(analysismethod8,'III_Plan comp 438.68 {Plan 2}'!CL$15)),"",'III_Plan comp 438.68 {Plan 2}'!CL$15&amp;analysismethod8)</f>
        <v/>
      </c>
      <c r="ET35" s="254" t="str">
        <f>IF(ISNUMBER(FIND(analysismethod8,'III_Plan comp 438.68 {Plan 2}'!CM$15)),"",'III_Plan comp 438.68 {Plan 2}'!CM$15&amp;analysismethod8)</f>
        <v/>
      </c>
      <c r="EU35" s="254" t="str">
        <f>IF(ISNUMBER(FIND(analysismethod8,'III_Plan comp 438.68 {Plan 2}'!CN$15)),"",'III_Plan comp 438.68 {Plan 2}'!CN$15&amp;analysismethod8)</f>
        <v/>
      </c>
      <c r="EV35" s="254" t="str">
        <f>IF(ISNUMBER(FIND(analysismethod8,'III_Plan comp 438.68 {Plan 2}'!CO$15)),"",'III_Plan comp 438.68 {Plan 2}'!CO$15&amp;analysismethod8)</f>
        <v/>
      </c>
      <c r="EW35" s="254" t="str">
        <f>IF(ISNUMBER(FIND(analysismethod8,'III_Plan comp 438.68 {Plan 2}'!CP$15)),"",'III_Plan comp 438.68 {Plan 2}'!CP$15&amp;analysismethod8)</f>
        <v/>
      </c>
      <c r="EX35" s="254" t="str">
        <f>IF(ISNUMBER(FIND(analysismethod8,'III_Plan comp 438.68 {Plan 2}'!CQ$15)),"",'III_Plan comp 438.68 {Plan 2}'!CQ$15&amp;analysismethod8)</f>
        <v/>
      </c>
      <c r="EY35" s="254" t="str">
        <f>IF(ISNUMBER(FIND(analysismethod8,'III_Plan comp 438.68 {Plan 2}'!CR$15)),"",'III_Plan comp 438.68 {Plan 2}'!CR$15&amp;analysismethod8)</f>
        <v/>
      </c>
      <c r="EZ35" s="254" t="str">
        <f>IF(ISNUMBER(FIND(analysismethod8,'III_Plan comp 438.68 {Plan 2}'!CS$15)),"",'III_Plan comp 438.68 {Plan 2}'!CS$15&amp;analysismethod8)</f>
        <v/>
      </c>
      <c r="FA35" s="254" t="str">
        <f>IF(ISNUMBER(FIND(analysismethod8,'III_Plan comp 438.68 {Plan 2}'!CT$15)),"",'III_Plan comp 438.68 {Plan 2}'!CT$15&amp;analysismethod8)</f>
        <v/>
      </c>
      <c r="FB35" s="254" t="str">
        <f>IF(ISNUMBER(FIND(analysismethod8,'III_Plan comp 438.68 {Plan 2}'!CU$15)),"",'III_Plan comp 438.68 {Plan 2}'!CU$15&amp;analysismethod8)</f>
        <v/>
      </c>
      <c r="FC35" s="254" t="str">
        <f>IF(ISNUMBER(FIND(analysismethod8,'III_Plan comp 438.68 {Plan 2}'!CV$15)),"",'III_Plan comp 438.68 {Plan 2}'!CV$15&amp;analysismethod8)</f>
        <v/>
      </c>
      <c r="FD35" s="254" t="str">
        <f>IF(ISNUMBER(FIND(analysismethod8,'III_Plan comp 438.68 {Plan 2}'!CW$15)),"",'III_Plan comp 438.68 {Plan 2}'!CW$15&amp;analysismethod8)</f>
        <v/>
      </c>
      <c r="FE35" s="254" t="str">
        <f>IF(ISNUMBER(FIND(analysismethod8,'III_Plan comp 438.68 {Plan 2}'!CX$15)),"",'III_Plan comp 438.68 {Plan 2}'!CX$15&amp;analysismethod8)</f>
        <v/>
      </c>
      <c r="FF35" s="254" t="str">
        <f>IF(ISNUMBER(FIND(analysismethod8,'III_Plan comp 438.68 {Plan 2}'!CY$15)),"",'III_Plan comp 438.68 {Plan 2}'!CY$15&amp;analysismethod8)</f>
        <v/>
      </c>
      <c r="FG35" s="254" t="str">
        <f>IF(ISNUMBER(FIND(analysismethod8,'III_Plan comp 438.68 {Plan 2}'!CZ$15)),"",'III_Plan comp 438.68 {Plan 2}'!CZ$15&amp;analysismethod8)</f>
        <v/>
      </c>
    </row>
    <row r="36" spans="2:163" x14ac:dyDescent="0.2">
      <c r="B36" s="11" t="s">
        <v>40</v>
      </c>
      <c r="C36" s="11"/>
      <c r="D36" s="11"/>
      <c r="E36" s="11"/>
      <c r="F36" s="11"/>
      <c r="G36" s="11"/>
      <c r="J36" s="94"/>
      <c r="K36" s="93"/>
      <c r="L36" s="93"/>
      <c r="M36" s="93"/>
      <c r="N36" s="93"/>
      <c r="O36" s="93"/>
      <c r="P36" s="93"/>
      <c r="Q36" s="93"/>
      <c r="R36" s="93"/>
      <c r="S36" s="93"/>
      <c r="T36" s="93"/>
      <c r="BK36" s="253" t="str">
        <f>IF('I_State and program information'!$E$85&lt;&gt;"",'I_State and program information'!E110&amp;"; "&amp;CHAR(10)&amp;CHAR(10),"")</f>
        <v/>
      </c>
      <c r="BL36" s="254" t="str">
        <f>IF(ISNUMBER(FIND(analysismethod9,'III_Plan comp 438.68 {Plan 2}'!E$15)),"",'III_Plan comp 438.68 {Plan 2}'!E$15&amp;analysismethod9)</f>
        <v/>
      </c>
      <c r="BM36" s="254" t="str">
        <f>IF(ISNUMBER(FIND(analysismethod9,'III_Plan comp 438.68 {Plan 2}'!F$15)),"",'III_Plan comp 438.68 {Plan 2}'!F$15&amp;analysismethod9)</f>
        <v/>
      </c>
      <c r="BN36" s="254" t="str">
        <f>IF(ISNUMBER(FIND(analysismethod9,'III_Plan comp 438.68 {Plan 2}'!G$15)),"",'III_Plan comp 438.68 {Plan 2}'!G$15&amp;analysismethod9)</f>
        <v/>
      </c>
      <c r="BO36" s="254" t="str">
        <f>IF(ISNUMBER(FIND(analysismethod9,'III_Plan comp 438.68 {Plan 2}'!H$15)),"",'III_Plan comp 438.68 {Plan 2}'!H$15&amp;analysismethod9)</f>
        <v/>
      </c>
      <c r="BP36" s="254" t="str">
        <f>IF(ISNUMBER(FIND(analysismethod9,'III_Plan comp 438.68 {Plan 2}'!I$15)),"",'III_Plan comp 438.68 {Plan 2}'!I$15&amp;analysismethod9)</f>
        <v/>
      </c>
      <c r="BQ36" s="254" t="str">
        <f>IF(ISNUMBER(FIND(analysismethod9,'III_Plan comp 438.68 {Plan 2}'!J$15)),"",'III_Plan comp 438.68 {Plan 2}'!J$15&amp;analysismethod9)</f>
        <v/>
      </c>
      <c r="BR36" s="254" t="str">
        <f>IF(ISNUMBER(FIND(analysismethod9,'III_Plan comp 438.68 {Plan 2}'!K$15)),"",'III_Plan comp 438.68 {Plan 2}'!K$15&amp;analysismethod9)</f>
        <v/>
      </c>
      <c r="BS36" s="254" t="str">
        <f>IF(ISNUMBER(FIND(analysismethod9,'III_Plan comp 438.68 {Plan 2}'!L$15)),"",'III_Plan comp 438.68 {Plan 2}'!L$15&amp;analysismethod9)</f>
        <v/>
      </c>
      <c r="BT36" s="254" t="str">
        <f>IF(ISNUMBER(FIND(analysismethod9,'III_Plan comp 438.68 {Plan 2}'!M$15)),"",'III_Plan comp 438.68 {Plan 2}'!M$15&amp;analysismethod9)</f>
        <v/>
      </c>
      <c r="BU36" s="254" t="str">
        <f>IF(ISNUMBER(FIND(analysismethod9,'III_Plan comp 438.68 {Plan 2}'!N$15)),"",'III_Plan comp 438.68 {Plan 2}'!N$15&amp;analysismethod9)</f>
        <v/>
      </c>
      <c r="BV36" s="254" t="str">
        <f>IF(ISNUMBER(FIND(analysismethod9,'III_Plan comp 438.68 {Plan 2}'!O$15)),"",'III_Plan comp 438.68 {Plan 2}'!O$15&amp;analysismethod9)</f>
        <v/>
      </c>
      <c r="BW36" s="254" t="str">
        <f>IF(ISNUMBER(FIND(analysismethod9,'III_Plan comp 438.68 {Plan 2}'!P$15)),"",'III_Plan comp 438.68 {Plan 2}'!P$15&amp;analysismethod9)</f>
        <v/>
      </c>
      <c r="BX36" s="254" t="str">
        <f>IF(ISNUMBER(FIND(analysismethod9,'III_Plan comp 438.68 {Plan 2}'!Q$15)),"",'III_Plan comp 438.68 {Plan 2}'!Q$15&amp;analysismethod9)</f>
        <v/>
      </c>
      <c r="BY36" s="254" t="str">
        <f>IF(ISNUMBER(FIND(analysismethod9,'III_Plan comp 438.68 {Plan 2}'!R$15)),"",'III_Plan comp 438.68 {Plan 2}'!R$15&amp;analysismethod9)</f>
        <v/>
      </c>
      <c r="BZ36" s="254" t="str">
        <f>IF(ISNUMBER(FIND(analysismethod9,'III_Plan comp 438.68 {Plan 2}'!S$15)),"",'III_Plan comp 438.68 {Plan 2}'!S$15&amp;analysismethod9)</f>
        <v/>
      </c>
      <c r="CA36" s="254" t="str">
        <f>IF(ISNUMBER(FIND(analysismethod9,'III_Plan comp 438.68 {Plan 2}'!T$15)),"",'III_Plan comp 438.68 {Plan 2}'!T$15&amp;analysismethod9)</f>
        <v/>
      </c>
      <c r="CB36" s="254" t="str">
        <f>IF(ISNUMBER(FIND(analysismethod9,'III_Plan comp 438.68 {Plan 2}'!U$15)),"",'III_Plan comp 438.68 {Plan 2}'!U$15&amp;analysismethod9)</f>
        <v/>
      </c>
      <c r="CC36" s="254" t="str">
        <f>IF(ISNUMBER(FIND(analysismethod9,'III_Plan comp 438.68 {Plan 2}'!V$15)),"",'III_Plan comp 438.68 {Plan 2}'!V$15&amp;analysismethod9)</f>
        <v/>
      </c>
      <c r="CD36" s="254" t="str">
        <f>IF(ISNUMBER(FIND(analysismethod9,'III_Plan comp 438.68 {Plan 2}'!W$15)),"",'III_Plan comp 438.68 {Plan 2}'!W$15&amp;analysismethod9)</f>
        <v/>
      </c>
      <c r="CE36" s="254" t="str">
        <f>IF(ISNUMBER(FIND(analysismethod9,'III_Plan comp 438.68 {Plan 2}'!X$15)),"",'III_Plan comp 438.68 {Plan 2}'!X$15&amp;analysismethod9)</f>
        <v/>
      </c>
      <c r="CF36" s="254" t="str">
        <f>IF(ISNUMBER(FIND(analysismethod9,'III_Plan comp 438.68 {Plan 2}'!Y$15)),"",'III_Plan comp 438.68 {Plan 2}'!Y$15&amp;analysismethod9)</f>
        <v/>
      </c>
      <c r="CG36" s="254" t="str">
        <f>IF(ISNUMBER(FIND(analysismethod9,'III_Plan comp 438.68 {Plan 2}'!Z$15)),"",'III_Plan comp 438.68 {Plan 2}'!Z$15&amp;analysismethod9)</f>
        <v/>
      </c>
      <c r="CH36" s="254" t="str">
        <f>IF(ISNUMBER(FIND(analysismethod9,'III_Plan comp 438.68 {Plan 2}'!AA$15)),"",'III_Plan comp 438.68 {Plan 2}'!AA$15&amp;analysismethod9)</f>
        <v/>
      </c>
      <c r="CI36" s="254" t="str">
        <f>IF(ISNUMBER(FIND(analysismethod9,'III_Plan comp 438.68 {Plan 2}'!AB$15)),"",'III_Plan comp 438.68 {Plan 2}'!AB$15&amp;analysismethod9)</f>
        <v/>
      </c>
      <c r="CJ36" s="254" t="str">
        <f>IF(ISNUMBER(FIND(analysismethod9,'III_Plan comp 438.68 {Plan 2}'!AC$15)),"",'III_Plan comp 438.68 {Plan 2}'!AC$15&amp;analysismethod9)</f>
        <v/>
      </c>
      <c r="CK36" s="254" t="str">
        <f>IF(ISNUMBER(FIND(analysismethod9,'III_Plan comp 438.68 {Plan 2}'!AD$15)),"",'III_Plan comp 438.68 {Plan 2}'!AD$15&amp;analysismethod9)</f>
        <v/>
      </c>
      <c r="CL36" s="254" t="str">
        <f>IF(ISNUMBER(FIND(analysismethod9,'III_Plan comp 438.68 {Plan 2}'!AE$15)),"",'III_Plan comp 438.68 {Plan 2}'!AE$15&amp;analysismethod9)</f>
        <v/>
      </c>
      <c r="CM36" s="254" t="str">
        <f>IF(ISNUMBER(FIND(analysismethod9,'III_Plan comp 438.68 {Plan 2}'!AF$15)),"",'III_Plan comp 438.68 {Plan 2}'!AF$15&amp;analysismethod9)</f>
        <v/>
      </c>
      <c r="CN36" s="254" t="str">
        <f>IF(ISNUMBER(FIND(analysismethod9,'III_Plan comp 438.68 {Plan 2}'!AG$15)),"",'III_Plan comp 438.68 {Plan 2}'!AG$15&amp;analysismethod9)</f>
        <v/>
      </c>
      <c r="CO36" s="254" t="str">
        <f>IF(ISNUMBER(FIND(analysismethod9,'III_Plan comp 438.68 {Plan 2}'!AH$15)),"",'III_Plan comp 438.68 {Plan 2}'!AH$15&amp;analysismethod9)</f>
        <v/>
      </c>
      <c r="CP36" s="254" t="str">
        <f>IF(ISNUMBER(FIND(analysismethod9,'III_Plan comp 438.68 {Plan 2}'!AI$15)),"",'III_Plan comp 438.68 {Plan 2}'!AI$15&amp;analysismethod9)</f>
        <v/>
      </c>
      <c r="CQ36" s="254" t="str">
        <f>IF(ISNUMBER(FIND(analysismethod9,'III_Plan comp 438.68 {Plan 2}'!AJ$15)),"",'III_Plan comp 438.68 {Plan 2}'!AJ$15&amp;analysismethod9)</f>
        <v/>
      </c>
      <c r="CR36" s="254" t="str">
        <f>IF(ISNUMBER(FIND(analysismethod9,'III_Plan comp 438.68 {Plan 2}'!AK$15)),"",'III_Plan comp 438.68 {Plan 2}'!AK$15&amp;analysismethod9)</f>
        <v/>
      </c>
      <c r="CS36" s="254" t="str">
        <f>IF(ISNUMBER(FIND(analysismethod9,'III_Plan comp 438.68 {Plan 2}'!AL$15)),"",'III_Plan comp 438.68 {Plan 2}'!AL$15&amp;analysismethod9)</f>
        <v/>
      </c>
      <c r="CT36" s="254" t="str">
        <f>IF(ISNUMBER(FIND(analysismethod9,'III_Plan comp 438.68 {Plan 2}'!AM$15)),"",'III_Plan comp 438.68 {Plan 2}'!AM$15&amp;analysismethod9)</f>
        <v/>
      </c>
      <c r="CU36" s="254" t="str">
        <f>IF(ISNUMBER(FIND(analysismethod9,'III_Plan comp 438.68 {Plan 2}'!AN$15)),"",'III_Plan comp 438.68 {Plan 2}'!AN$15&amp;analysismethod9)</f>
        <v/>
      </c>
      <c r="CV36" s="254" t="str">
        <f>IF(ISNUMBER(FIND(analysismethod9,'III_Plan comp 438.68 {Plan 2}'!AO$15)),"",'III_Plan comp 438.68 {Plan 2}'!AO$15&amp;analysismethod9)</f>
        <v/>
      </c>
      <c r="CW36" s="254" t="str">
        <f>IF(ISNUMBER(FIND(analysismethod9,'III_Plan comp 438.68 {Plan 2}'!AP$15)),"",'III_Plan comp 438.68 {Plan 2}'!AP$15&amp;analysismethod9)</f>
        <v/>
      </c>
      <c r="CX36" s="254" t="str">
        <f>IF(ISNUMBER(FIND(analysismethod9,'III_Plan comp 438.68 {Plan 2}'!AQ$15)),"",'III_Plan comp 438.68 {Plan 2}'!AQ$15&amp;analysismethod9)</f>
        <v/>
      </c>
      <c r="CY36" s="254" t="str">
        <f>IF(ISNUMBER(FIND(analysismethod9,'III_Plan comp 438.68 {Plan 2}'!AR$15)),"",'III_Plan comp 438.68 {Plan 2}'!AR$15&amp;analysismethod9)</f>
        <v/>
      </c>
      <c r="CZ36" s="254" t="str">
        <f>IF(ISNUMBER(FIND(analysismethod9,'III_Plan comp 438.68 {Plan 2}'!AS$15)),"",'III_Plan comp 438.68 {Plan 2}'!AS$15&amp;analysismethod9)</f>
        <v/>
      </c>
      <c r="DA36" s="254" t="str">
        <f>IF(ISNUMBER(FIND(analysismethod9,'III_Plan comp 438.68 {Plan 2}'!AT$15)),"",'III_Plan comp 438.68 {Plan 2}'!AT$15&amp;analysismethod9)</f>
        <v/>
      </c>
      <c r="DB36" s="254" t="str">
        <f>IF(ISNUMBER(FIND(analysismethod9,'III_Plan comp 438.68 {Plan 2}'!AU$15)),"",'III_Plan comp 438.68 {Plan 2}'!AU$15&amp;analysismethod9)</f>
        <v/>
      </c>
      <c r="DC36" s="254" t="str">
        <f>IF(ISNUMBER(FIND(analysismethod9,'III_Plan comp 438.68 {Plan 2}'!AV$15)),"",'III_Plan comp 438.68 {Plan 2}'!AV$15&amp;analysismethod9)</f>
        <v/>
      </c>
      <c r="DD36" s="254" t="str">
        <f>IF(ISNUMBER(FIND(analysismethod9,'III_Plan comp 438.68 {Plan 2}'!AW$15)),"",'III_Plan comp 438.68 {Plan 2}'!AW$15&amp;analysismethod9)</f>
        <v/>
      </c>
      <c r="DE36" s="254" t="str">
        <f>IF(ISNUMBER(FIND(analysismethod9,'III_Plan comp 438.68 {Plan 2}'!AX$15)),"",'III_Plan comp 438.68 {Plan 2}'!AX$15&amp;analysismethod9)</f>
        <v/>
      </c>
      <c r="DF36" s="254" t="str">
        <f>IF(ISNUMBER(FIND(analysismethod9,'III_Plan comp 438.68 {Plan 2}'!AY$15)),"",'III_Plan comp 438.68 {Plan 2}'!AY$15&amp;analysismethod9)</f>
        <v/>
      </c>
      <c r="DG36" s="254" t="str">
        <f>IF(ISNUMBER(FIND(analysismethod9,'III_Plan comp 438.68 {Plan 2}'!AZ$15)),"",'III_Plan comp 438.68 {Plan 2}'!AZ$15&amp;analysismethod9)</f>
        <v/>
      </c>
      <c r="DH36" s="254" t="str">
        <f>IF(ISNUMBER(FIND(analysismethod9,'III_Plan comp 438.68 {Plan 2}'!BA$15)),"",'III_Plan comp 438.68 {Plan 2}'!BA$15&amp;analysismethod9)</f>
        <v/>
      </c>
      <c r="DI36" s="254" t="str">
        <f>IF(ISNUMBER(FIND(analysismethod9,'III_Plan comp 438.68 {Plan 2}'!BB$15)),"",'III_Plan comp 438.68 {Plan 2}'!BB$15&amp;analysismethod9)</f>
        <v/>
      </c>
      <c r="DJ36" s="254" t="str">
        <f>IF(ISNUMBER(FIND(analysismethod9,'III_Plan comp 438.68 {Plan 2}'!BC$15)),"",'III_Plan comp 438.68 {Plan 2}'!BC$15&amp;analysismethod9)</f>
        <v/>
      </c>
      <c r="DK36" s="254" t="str">
        <f>IF(ISNUMBER(FIND(analysismethod9,'III_Plan comp 438.68 {Plan 2}'!BD$15)),"",'III_Plan comp 438.68 {Plan 2}'!BD$15&amp;analysismethod9)</f>
        <v/>
      </c>
      <c r="DL36" s="254" t="str">
        <f>IF(ISNUMBER(FIND(analysismethod9,'III_Plan comp 438.68 {Plan 2}'!BE$15)),"",'III_Plan comp 438.68 {Plan 2}'!BE$15&amp;analysismethod9)</f>
        <v/>
      </c>
      <c r="DM36" s="254" t="str">
        <f>IF(ISNUMBER(FIND(analysismethod9,'III_Plan comp 438.68 {Plan 2}'!BF$15)),"",'III_Plan comp 438.68 {Plan 2}'!BF$15&amp;analysismethod9)</f>
        <v/>
      </c>
      <c r="DN36" s="254" t="str">
        <f>IF(ISNUMBER(FIND(analysismethod9,'III_Plan comp 438.68 {Plan 2}'!BG$15)),"",'III_Plan comp 438.68 {Plan 2}'!BG$15&amp;analysismethod9)</f>
        <v/>
      </c>
      <c r="DO36" s="254" t="str">
        <f>IF(ISNUMBER(FIND(analysismethod9,'III_Plan comp 438.68 {Plan 2}'!BH$15)),"",'III_Plan comp 438.68 {Plan 2}'!BH$15&amp;analysismethod9)</f>
        <v/>
      </c>
      <c r="DP36" s="254" t="str">
        <f>IF(ISNUMBER(FIND(analysismethod9,'III_Plan comp 438.68 {Plan 2}'!BI$15)),"",'III_Plan comp 438.68 {Plan 2}'!BI$15&amp;analysismethod9)</f>
        <v/>
      </c>
      <c r="DQ36" s="254" t="str">
        <f>IF(ISNUMBER(FIND(analysismethod9,'III_Plan comp 438.68 {Plan 2}'!BJ$15)),"",'III_Plan comp 438.68 {Plan 2}'!BJ$15&amp;analysismethod9)</f>
        <v/>
      </c>
      <c r="DR36" s="254" t="str">
        <f>IF(ISNUMBER(FIND(analysismethod9,'III_Plan comp 438.68 {Plan 2}'!BK$15)),"",'III_Plan comp 438.68 {Plan 2}'!BK$15&amp;analysismethod9)</f>
        <v/>
      </c>
      <c r="DS36" s="254" t="str">
        <f>IF(ISNUMBER(FIND(analysismethod9,'III_Plan comp 438.68 {Plan 2}'!BL$15)),"",'III_Plan comp 438.68 {Plan 2}'!BL$15&amp;analysismethod9)</f>
        <v/>
      </c>
      <c r="DT36" s="254" t="str">
        <f>IF(ISNUMBER(FIND(analysismethod9,'III_Plan comp 438.68 {Plan 2}'!BM$15)),"",'III_Plan comp 438.68 {Plan 2}'!BM$15&amp;analysismethod9)</f>
        <v/>
      </c>
      <c r="DU36" s="254" t="str">
        <f>IF(ISNUMBER(FIND(analysismethod9,'III_Plan comp 438.68 {Plan 2}'!BN$15)),"",'III_Plan comp 438.68 {Plan 2}'!BN$15&amp;analysismethod9)</f>
        <v/>
      </c>
      <c r="DV36" s="254" t="str">
        <f>IF(ISNUMBER(FIND(analysismethod9,'III_Plan comp 438.68 {Plan 2}'!BO$15)),"",'III_Plan comp 438.68 {Plan 2}'!BO$15&amp;analysismethod9)</f>
        <v/>
      </c>
      <c r="DW36" s="254" t="str">
        <f>IF(ISNUMBER(FIND(analysismethod9,'III_Plan comp 438.68 {Plan 2}'!BP$15)),"",'III_Plan comp 438.68 {Plan 2}'!BP$15&amp;analysismethod9)</f>
        <v/>
      </c>
      <c r="DX36" s="254" t="str">
        <f>IF(ISNUMBER(FIND(analysismethod9,'III_Plan comp 438.68 {Plan 2}'!BQ$15)),"",'III_Plan comp 438.68 {Plan 2}'!BQ$15&amp;analysismethod9)</f>
        <v/>
      </c>
      <c r="DY36" s="254" t="str">
        <f>IF(ISNUMBER(FIND(analysismethod9,'III_Plan comp 438.68 {Plan 2}'!BR$15)),"",'III_Plan comp 438.68 {Plan 2}'!BR$15&amp;analysismethod9)</f>
        <v/>
      </c>
      <c r="DZ36" s="254" t="str">
        <f>IF(ISNUMBER(FIND(analysismethod9,'III_Plan comp 438.68 {Plan 2}'!BS$15)),"",'III_Plan comp 438.68 {Plan 2}'!BS$15&amp;analysismethod9)</f>
        <v/>
      </c>
      <c r="EA36" s="254" t="str">
        <f>IF(ISNUMBER(FIND(analysismethod9,'III_Plan comp 438.68 {Plan 2}'!BT$15)),"",'III_Plan comp 438.68 {Plan 2}'!BT$15&amp;analysismethod9)</f>
        <v/>
      </c>
      <c r="EB36" s="254" t="str">
        <f>IF(ISNUMBER(FIND(analysismethod9,'III_Plan comp 438.68 {Plan 2}'!BU$15)),"",'III_Plan comp 438.68 {Plan 2}'!BU$15&amp;analysismethod9)</f>
        <v/>
      </c>
      <c r="EC36" s="254" t="str">
        <f>IF(ISNUMBER(FIND(analysismethod9,'III_Plan comp 438.68 {Plan 2}'!BV$15)),"",'III_Plan comp 438.68 {Plan 2}'!BV$15&amp;analysismethod9)</f>
        <v/>
      </c>
      <c r="ED36" s="254" t="str">
        <f>IF(ISNUMBER(FIND(analysismethod9,'III_Plan comp 438.68 {Plan 2}'!BW$15)),"",'III_Plan comp 438.68 {Plan 2}'!BW$15&amp;analysismethod9)</f>
        <v/>
      </c>
      <c r="EE36" s="254" t="str">
        <f>IF(ISNUMBER(FIND(analysismethod9,'III_Plan comp 438.68 {Plan 2}'!BX$15)),"",'III_Plan comp 438.68 {Plan 2}'!BX$15&amp;analysismethod9)</f>
        <v/>
      </c>
      <c r="EF36" s="254" t="str">
        <f>IF(ISNUMBER(FIND(analysismethod9,'III_Plan comp 438.68 {Plan 2}'!BY$15)),"",'III_Plan comp 438.68 {Plan 2}'!BY$15&amp;analysismethod9)</f>
        <v/>
      </c>
      <c r="EG36" s="254" t="str">
        <f>IF(ISNUMBER(FIND(analysismethod9,'III_Plan comp 438.68 {Plan 2}'!BZ$15)),"",'III_Plan comp 438.68 {Plan 2}'!BZ$15&amp;analysismethod9)</f>
        <v/>
      </c>
      <c r="EH36" s="254" t="str">
        <f>IF(ISNUMBER(FIND(analysismethod9,'III_Plan comp 438.68 {Plan 2}'!CA$15)),"",'III_Plan comp 438.68 {Plan 2}'!CA$15&amp;analysismethod9)</f>
        <v/>
      </c>
      <c r="EI36" s="254" t="str">
        <f>IF(ISNUMBER(FIND(analysismethod9,'III_Plan comp 438.68 {Plan 2}'!CB$15)),"",'III_Plan comp 438.68 {Plan 2}'!CB$15&amp;analysismethod9)</f>
        <v/>
      </c>
      <c r="EJ36" s="254" t="str">
        <f>IF(ISNUMBER(FIND(analysismethod9,'III_Plan comp 438.68 {Plan 2}'!CC$15)),"",'III_Plan comp 438.68 {Plan 2}'!CC$15&amp;analysismethod9)</f>
        <v/>
      </c>
      <c r="EK36" s="254" t="str">
        <f>IF(ISNUMBER(FIND(analysismethod9,'III_Plan comp 438.68 {Plan 2}'!CD$15)),"",'III_Plan comp 438.68 {Plan 2}'!CD$15&amp;analysismethod9)</f>
        <v/>
      </c>
      <c r="EL36" s="254" t="str">
        <f>IF(ISNUMBER(FIND(analysismethod9,'III_Plan comp 438.68 {Plan 2}'!CE$15)),"",'III_Plan comp 438.68 {Plan 2}'!CE$15&amp;analysismethod9)</f>
        <v/>
      </c>
      <c r="EM36" s="254" t="str">
        <f>IF(ISNUMBER(FIND(analysismethod9,'III_Plan comp 438.68 {Plan 2}'!CF$15)),"",'III_Plan comp 438.68 {Plan 2}'!CF$15&amp;analysismethod9)</f>
        <v/>
      </c>
      <c r="EN36" s="254" t="str">
        <f>IF(ISNUMBER(FIND(analysismethod9,'III_Plan comp 438.68 {Plan 2}'!CG$15)),"",'III_Plan comp 438.68 {Plan 2}'!CG$15&amp;analysismethod9)</f>
        <v/>
      </c>
      <c r="EO36" s="254" t="str">
        <f>IF(ISNUMBER(FIND(analysismethod9,'III_Plan comp 438.68 {Plan 2}'!CH$15)),"",'III_Plan comp 438.68 {Plan 2}'!CH$15&amp;analysismethod9)</f>
        <v/>
      </c>
      <c r="EP36" s="254" t="str">
        <f>IF(ISNUMBER(FIND(analysismethod9,'III_Plan comp 438.68 {Plan 2}'!CI$15)),"",'III_Plan comp 438.68 {Plan 2}'!CI$15&amp;analysismethod9)</f>
        <v/>
      </c>
      <c r="EQ36" s="254" t="str">
        <f>IF(ISNUMBER(FIND(analysismethod9,'III_Plan comp 438.68 {Plan 2}'!CJ$15)),"",'III_Plan comp 438.68 {Plan 2}'!CJ$15&amp;analysismethod9)</f>
        <v/>
      </c>
      <c r="ER36" s="254" t="str">
        <f>IF(ISNUMBER(FIND(analysismethod9,'III_Plan comp 438.68 {Plan 2}'!CK$15)),"",'III_Plan comp 438.68 {Plan 2}'!CK$15&amp;analysismethod9)</f>
        <v/>
      </c>
      <c r="ES36" s="254" t="str">
        <f>IF(ISNUMBER(FIND(analysismethod9,'III_Plan comp 438.68 {Plan 2}'!CL$15)),"",'III_Plan comp 438.68 {Plan 2}'!CL$15&amp;analysismethod9)</f>
        <v/>
      </c>
      <c r="ET36" s="254" t="str">
        <f>IF(ISNUMBER(FIND(analysismethod9,'III_Plan comp 438.68 {Plan 2}'!CM$15)),"",'III_Plan comp 438.68 {Plan 2}'!CM$15&amp;analysismethod9)</f>
        <v/>
      </c>
      <c r="EU36" s="254" t="str">
        <f>IF(ISNUMBER(FIND(analysismethod9,'III_Plan comp 438.68 {Plan 2}'!CN$15)),"",'III_Plan comp 438.68 {Plan 2}'!CN$15&amp;analysismethod9)</f>
        <v/>
      </c>
      <c r="EV36" s="254" t="str">
        <f>IF(ISNUMBER(FIND(analysismethod9,'III_Plan comp 438.68 {Plan 2}'!CO$15)),"",'III_Plan comp 438.68 {Plan 2}'!CO$15&amp;analysismethod9)</f>
        <v/>
      </c>
      <c r="EW36" s="254" t="str">
        <f>IF(ISNUMBER(FIND(analysismethod9,'III_Plan comp 438.68 {Plan 2}'!CP$15)),"",'III_Plan comp 438.68 {Plan 2}'!CP$15&amp;analysismethod9)</f>
        <v/>
      </c>
      <c r="EX36" s="254" t="str">
        <f>IF(ISNUMBER(FIND(analysismethod9,'III_Plan comp 438.68 {Plan 2}'!CQ$15)),"",'III_Plan comp 438.68 {Plan 2}'!CQ$15&amp;analysismethod9)</f>
        <v/>
      </c>
      <c r="EY36" s="254" t="str">
        <f>IF(ISNUMBER(FIND(analysismethod9,'III_Plan comp 438.68 {Plan 2}'!CR$15)),"",'III_Plan comp 438.68 {Plan 2}'!CR$15&amp;analysismethod9)</f>
        <v/>
      </c>
      <c r="EZ36" s="254" t="str">
        <f>IF(ISNUMBER(FIND(analysismethod9,'III_Plan comp 438.68 {Plan 2}'!CS$15)),"",'III_Plan comp 438.68 {Plan 2}'!CS$15&amp;analysismethod9)</f>
        <v/>
      </c>
      <c r="FA36" s="254" t="str">
        <f>IF(ISNUMBER(FIND(analysismethod9,'III_Plan comp 438.68 {Plan 2}'!CT$15)),"",'III_Plan comp 438.68 {Plan 2}'!CT$15&amp;analysismethod9)</f>
        <v/>
      </c>
      <c r="FB36" s="254" t="str">
        <f>IF(ISNUMBER(FIND(analysismethod9,'III_Plan comp 438.68 {Plan 2}'!CU$15)),"",'III_Plan comp 438.68 {Plan 2}'!CU$15&amp;analysismethod9)</f>
        <v/>
      </c>
      <c r="FC36" s="254" t="str">
        <f>IF(ISNUMBER(FIND(analysismethod9,'III_Plan comp 438.68 {Plan 2}'!CV$15)),"",'III_Plan comp 438.68 {Plan 2}'!CV$15&amp;analysismethod9)</f>
        <v/>
      </c>
      <c r="FD36" s="254" t="str">
        <f>IF(ISNUMBER(FIND(analysismethod9,'III_Plan comp 438.68 {Plan 2}'!CW$15)),"",'III_Plan comp 438.68 {Plan 2}'!CW$15&amp;analysismethod9)</f>
        <v/>
      </c>
      <c r="FE36" s="254" t="str">
        <f>IF(ISNUMBER(FIND(analysismethod9,'III_Plan comp 438.68 {Plan 2}'!CX$15)),"",'III_Plan comp 438.68 {Plan 2}'!CX$15&amp;analysismethod9)</f>
        <v/>
      </c>
      <c r="FF36" s="254" t="str">
        <f>IF(ISNUMBER(FIND(analysismethod9,'III_Plan comp 438.68 {Plan 2}'!CY$15)),"",'III_Plan comp 438.68 {Plan 2}'!CY$15&amp;analysismethod9)</f>
        <v/>
      </c>
      <c r="FG36" s="254" t="str">
        <f>IF(ISNUMBER(FIND(analysismethod9,'III_Plan comp 438.68 {Plan 2}'!CZ$15)),"",'III_Plan comp 438.68 {Plan 2}'!CZ$15&amp;analysismethod9)</f>
        <v/>
      </c>
    </row>
    <row r="37" spans="2:163" ht="15" thickBot="1" x14ac:dyDescent="0.25">
      <c r="B37" s="12" t="s">
        <v>41</v>
      </c>
      <c r="C37" s="12"/>
      <c r="D37" s="12"/>
      <c r="E37" s="12"/>
      <c r="F37" s="12"/>
      <c r="G37" s="12"/>
      <c r="J37" s="94"/>
      <c r="K37" s="93"/>
      <c r="L37" s="93"/>
      <c r="M37" s="93"/>
      <c r="N37" s="93"/>
      <c r="O37" s="93"/>
      <c r="P37" s="93"/>
      <c r="Q37" s="93"/>
      <c r="R37" s="93"/>
      <c r="S37" s="93"/>
      <c r="T37" s="93"/>
      <c r="BK37" s="256" t="str">
        <f>IF('I_State and program information'!$E$91&lt;&gt;"",'I_State and program information'!E116&amp;"; "&amp;CHAR(10)&amp;CHAR(10),"")</f>
        <v/>
      </c>
      <c r="BL37" s="257" t="str">
        <f>IF(ISNUMBER(FIND(analysismethod10,'III_Plan comp 438.68 {Plan 2}'!E$15)),"",'III_Plan comp 438.68 {Plan 2}'!E$15&amp;analysismethod10)</f>
        <v/>
      </c>
      <c r="BM37" s="257" t="str">
        <f>IF(ISNUMBER(FIND(analysismethod10,'III_Plan comp 438.68 {Plan 2}'!F$15)),"",'III_Plan comp 438.68 {Plan 2}'!F$15&amp;analysismethod10)</f>
        <v/>
      </c>
      <c r="BN37" s="257" t="str">
        <f>IF(ISNUMBER(FIND(analysismethod10,'III_Plan comp 438.68 {Plan 2}'!G$15)),"",'III_Plan comp 438.68 {Plan 2}'!G$15&amp;analysismethod10)</f>
        <v/>
      </c>
      <c r="BO37" s="257" t="str">
        <f>IF(ISNUMBER(FIND(analysismethod10,'III_Plan comp 438.68 {Plan 2}'!H$15)),"",'III_Plan comp 438.68 {Plan 2}'!H$15&amp;analysismethod10)</f>
        <v/>
      </c>
      <c r="BP37" s="257" t="str">
        <f>IF(ISNUMBER(FIND(analysismethod10,'III_Plan comp 438.68 {Plan 2}'!I$15)),"",'III_Plan comp 438.68 {Plan 2}'!I$15&amp;analysismethod10)</f>
        <v/>
      </c>
      <c r="BQ37" s="257" t="str">
        <f>IF(ISNUMBER(FIND(analysismethod10,'III_Plan comp 438.68 {Plan 2}'!J$15)),"",'III_Plan comp 438.68 {Plan 2}'!J$15&amp;analysismethod10)</f>
        <v/>
      </c>
      <c r="BR37" s="257" t="str">
        <f>IF(ISNUMBER(FIND(analysismethod10,'III_Plan comp 438.68 {Plan 2}'!K$15)),"",'III_Plan comp 438.68 {Plan 2}'!K$15&amp;analysismethod10)</f>
        <v/>
      </c>
      <c r="BS37" s="257" t="str">
        <f>IF(ISNUMBER(FIND(analysismethod10,'III_Plan comp 438.68 {Plan 2}'!L$15)),"",'III_Plan comp 438.68 {Plan 2}'!L$15&amp;analysismethod10)</f>
        <v/>
      </c>
      <c r="BT37" s="257" t="str">
        <f>IF(ISNUMBER(FIND(analysismethod10,'III_Plan comp 438.68 {Plan 2}'!M$15)),"",'III_Plan comp 438.68 {Plan 2}'!M$15&amp;analysismethod10)</f>
        <v/>
      </c>
      <c r="BU37" s="257" t="str">
        <f>IF(ISNUMBER(FIND(analysismethod10,'III_Plan comp 438.68 {Plan 2}'!N$15)),"",'III_Plan comp 438.68 {Plan 2}'!N$15&amp;analysismethod10)</f>
        <v/>
      </c>
      <c r="BV37" s="257" t="str">
        <f>IF(ISNUMBER(FIND(analysismethod10,'III_Plan comp 438.68 {Plan 2}'!O$15)),"",'III_Plan comp 438.68 {Plan 2}'!O$15&amp;analysismethod10)</f>
        <v/>
      </c>
      <c r="BW37" s="257" t="str">
        <f>IF(ISNUMBER(FIND(analysismethod10,'III_Plan comp 438.68 {Plan 2}'!P$15)),"",'III_Plan comp 438.68 {Plan 2}'!P$15&amp;analysismethod10)</f>
        <v/>
      </c>
      <c r="BX37" s="257" t="str">
        <f>IF(ISNUMBER(FIND(analysismethod10,'III_Plan comp 438.68 {Plan 2}'!Q$15)),"",'III_Plan comp 438.68 {Plan 2}'!Q$15&amp;analysismethod10)</f>
        <v/>
      </c>
      <c r="BY37" s="257" t="str">
        <f>IF(ISNUMBER(FIND(analysismethod10,'III_Plan comp 438.68 {Plan 2}'!R$15)),"",'III_Plan comp 438.68 {Plan 2}'!R$15&amp;analysismethod10)</f>
        <v/>
      </c>
      <c r="BZ37" s="257" t="str">
        <f>IF(ISNUMBER(FIND(analysismethod10,'III_Plan comp 438.68 {Plan 2}'!S$15)),"",'III_Plan comp 438.68 {Plan 2}'!S$15&amp;analysismethod10)</f>
        <v/>
      </c>
      <c r="CA37" s="257" t="str">
        <f>IF(ISNUMBER(FIND(analysismethod10,'III_Plan comp 438.68 {Plan 2}'!T$15)),"",'III_Plan comp 438.68 {Plan 2}'!T$15&amp;analysismethod10)</f>
        <v/>
      </c>
      <c r="CB37" s="257" t="str">
        <f>IF(ISNUMBER(FIND(analysismethod10,'III_Plan comp 438.68 {Plan 2}'!U$15)),"",'III_Plan comp 438.68 {Plan 2}'!U$15&amp;analysismethod10)</f>
        <v/>
      </c>
      <c r="CC37" s="257" t="str">
        <f>IF(ISNUMBER(FIND(analysismethod10,'III_Plan comp 438.68 {Plan 2}'!V$15)),"",'III_Plan comp 438.68 {Plan 2}'!V$15&amp;analysismethod10)</f>
        <v/>
      </c>
      <c r="CD37" s="257" t="str">
        <f>IF(ISNUMBER(FIND(analysismethod10,'III_Plan comp 438.68 {Plan 2}'!W$15)),"",'III_Plan comp 438.68 {Plan 2}'!W$15&amp;analysismethod10)</f>
        <v/>
      </c>
      <c r="CE37" s="257" t="str">
        <f>IF(ISNUMBER(FIND(analysismethod10,'III_Plan comp 438.68 {Plan 2}'!X$15)),"",'III_Plan comp 438.68 {Plan 2}'!X$15&amp;analysismethod10)</f>
        <v/>
      </c>
      <c r="CF37" s="257" t="str">
        <f>IF(ISNUMBER(FIND(analysismethod10,'III_Plan comp 438.68 {Plan 2}'!Y$15)),"",'III_Plan comp 438.68 {Plan 2}'!Y$15&amp;analysismethod10)</f>
        <v/>
      </c>
      <c r="CG37" s="257" t="str">
        <f>IF(ISNUMBER(FIND(analysismethod10,'III_Plan comp 438.68 {Plan 2}'!Z$15)),"",'III_Plan comp 438.68 {Plan 2}'!Z$15&amp;analysismethod10)</f>
        <v/>
      </c>
      <c r="CH37" s="257" t="str">
        <f>IF(ISNUMBER(FIND(analysismethod10,'III_Plan comp 438.68 {Plan 2}'!AA$15)),"",'III_Plan comp 438.68 {Plan 2}'!AA$15&amp;analysismethod10)</f>
        <v/>
      </c>
      <c r="CI37" s="257" t="str">
        <f>IF(ISNUMBER(FIND(analysismethod10,'III_Plan comp 438.68 {Plan 2}'!AB$15)),"",'III_Plan comp 438.68 {Plan 2}'!AB$15&amp;analysismethod10)</f>
        <v/>
      </c>
      <c r="CJ37" s="257" t="str">
        <f>IF(ISNUMBER(FIND(analysismethod10,'III_Plan comp 438.68 {Plan 2}'!AC$15)),"",'III_Plan comp 438.68 {Plan 2}'!AC$15&amp;analysismethod10)</f>
        <v/>
      </c>
      <c r="CK37" s="257" t="str">
        <f>IF(ISNUMBER(FIND(analysismethod10,'III_Plan comp 438.68 {Plan 2}'!AD$15)),"",'III_Plan comp 438.68 {Plan 2}'!AD$15&amp;analysismethod10)</f>
        <v/>
      </c>
      <c r="CL37" s="257" t="str">
        <f>IF(ISNUMBER(FIND(analysismethod10,'III_Plan comp 438.68 {Plan 2}'!AE$15)),"",'III_Plan comp 438.68 {Plan 2}'!AE$15&amp;analysismethod10)</f>
        <v/>
      </c>
      <c r="CM37" s="257" t="str">
        <f>IF(ISNUMBER(FIND(analysismethod10,'III_Plan comp 438.68 {Plan 2}'!AF$15)),"",'III_Plan comp 438.68 {Plan 2}'!AF$15&amp;analysismethod10)</f>
        <v/>
      </c>
      <c r="CN37" s="257" t="str">
        <f>IF(ISNUMBER(FIND(analysismethod10,'III_Plan comp 438.68 {Plan 2}'!AG$15)),"",'III_Plan comp 438.68 {Plan 2}'!AG$15&amp;analysismethod10)</f>
        <v/>
      </c>
      <c r="CO37" s="257" t="str">
        <f>IF(ISNUMBER(FIND(analysismethod10,'III_Plan comp 438.68 {Plan 2}'!AH$15)),"",'III_Plan comp 438.68 {Plan 2}'!AH$15&amp;analysismethod10)</f>
        <v/>
      </c>
      <c r="CP37" s="257" t="str">
        <f>IF(ISNUMBER(FIND(analysismethod10,'III_Plan comp 438.68 {Plan 2}'!AI$15)),"",'III_Plan comp 438.68 {Plan 2}'!AI$15&amp;analysismethod10)</f>
        <v/>
      </c>
      <c r="CQ37" s="257" t="str">
        <f>IF(ISNUMBER(FIND(analysismethod10,'III_Plan comp 438.68 {Plan 2}'!AJ$15)),"",'III_Plan comp 438.68 {Plan 2}'!AJ$15&amp;analysismethod10)</f>
        <v/>
      </c>
      <c r="CR37" s="257" t="str">
        <f>IF(ISNUMBER(FIND(analysismethod10,'III_Plan comp 438.68 {Plan 2}'!AK$15)),"",'III_Plan comp 438.68 {Plan 2}'!AK$15&amp;analysismethod10)</f>
        <v/>
      </c>
      <c r="CS37" s="257" t="str">
        <f>IF(ISNUMBER(FIND(analysismethod10,'III_Plan comp 438.68 {Plan 2}'!AL$15)),"",'III_Plan comp 438.68 {Plan 2}'!AL$15&amp;analysismethod10)</f>
        <v/>
      </c>
      <c r="CT37" s="257" t="str">
        <f>IF(ISNUMBER(FIND(analysismethod10,'III_Plan comp 438.68 {Plan 2}'!AM$15)),"",'III_Plan comp 438.68 {Plan 2}'!AM$15&amp;analysismethod10)</f>
        <v/>
      </c>
      <c r="CU37" s="257" t="str">
        <f>IF(ISNUMBER(FIND(analysismethod10,'III_Plan comp 438.68 {Plan 2}'!AN$15)),"",'III_Plan comp 438.68 {Plan 2}'!AN$15&amp;analysismethod10)</f>
        <v/>
      </c>
      <c r="CV37" s="257" t="str">
        <f>IF(ISNUMBER(FIND(analysismethod10,'III_Plan comp 438.68 {Plan 2}'!AO$15)),"",'III_Plan comp 438.68 {Plan 2}'!AO$15&amp;analysismethod10)</f>
        <v/>
      </c>
      <c r="CW37" s="257" t="str">
        <f>IF(ISNUMBER(FIND(analysismethod10,'III_Plan comp 438.68 {Plan 2}'!AP$15)),"",'III_Plan comp 438.68 {Plan 2}'!AP$15&amp;analysismethod10)</f>
        <v/>
      </c>
      <c r="CX37" s="257" t="str">
        <f>IF(ISNUMBER(FIND(analysismethod10,'III_Plan comp 438.68 {Plan 2}'!AQ$15)),"",'III_Plan comp 438.68 {Plan 2}'!AQ$15&amp;analysismethod10)</f>
        <v/>
      </c>
      <c r="CY37" s="257" t="str">
        <f>IF(ISNUMBER(FIND(analysismethod10,'III_Plan comp 438.68 {Plan 2}'!AR$15)),"",'III_Plan comp 438.68 {Plan 2}'!AR$15&amp;analysismethod10)</f>
        <v/>
      </c>
      <c r="CZ37" s="257" t="str">
        <f>IF(ISNUMBER(FIND(analysismethod10,'III_Plan comp 438.68 {Plan 2}'!AS$15)),"",'III_Plan comp 438.68 {Plan 2}'!AS$15&amp;analysismethod10)</f>
        <v/>
      </c>
      <c r="DA37" s="257" t="str">
        <f>IF(ISNUMBER(FIND(analysismethod10,'III_Plan comp 438.68 {Plan 2}'!AT$15)),"",'III_Plan comp 438.68 {Plan 2}'!AT$15&amp;analysismethod10)</f>
        <v/>
      </c>
      <c r="DB37" s="257" t="str">
        <f>IF(ISNUMBER(FIND(analysismethod10,'III_Plan comp 438.68 {Plan 2}'!AU$15)),"",'III_Plan comp 438.68 {Plan 2}'!AU$15&amp;analysismethod10)</f>
        <v/>
      </c>
      <c r="DC37" s="257" t="str">
        <f>IF(ISNUMBER(FIND(analysismethod10,'III_Plan comp 438.68 {Plan 2}'!AV$15)),"",'III_Plan comp 438.68 {Plan 2}'!AV$15&amp;analysismethod10)</f>
        <v/>
      </c>
      <c r="DD37" s="257" t="str">
        <f>IF(ISNUMBER(FIND(analysismethod10,'III_Plan comp 438.68 {Plan 2}'!AW$15)),"",'III_Plan comp 438.68 {Plan 2}'!AW$15&amp;analysismethod10)</f>
        <v/>
      </c>
      <c r="DE37" s="257" t="str">
        <f>IF(ISNUMBER(FIND(analysismethod10,'III_Plan comp 438.68 {Plan 2}'!AX$15)),"",'III_Plan comp 438.68 {Plan 2}'!AX$15&amp;analysismethod10)</f>
        <v/>
      </c>
      <c r="DF37" s="257" t="str">
        <f>IF(ISNUMBER(FIND(analysismethod10,'III_Plan comp 438.68 {Plan 2}'!AY$15)),"",'III_Plan comp 438.68 {Plan 2}'!AY$15&amp;analysismethod10)</f>
        <v/>
      </c>
      <c r="DG37" s="257" t="str">
        <f>IF(ISNUMBER(FIND(analysismethod10,'III_Plan comp 438.68 {Plan 2}'!AZ$15)),"",'III_Plan comp 438.68 {Plan 2}'!AZ$15&amp;analysismethod10)</f>
        <v/>
      </c>
      <c r="DH37" s="257" t="str">
        <f>IF(ISNUMBER(FIND(analysismethod10,'III_Plan comp 438.68 {Plan 2}'!BA$15)),"",'III_Plan comp 438.68 {Plan 2}'!BA$15&amp;analysismethod10)</f>
        <v/>
      </c>
      <c r="DI37" s="257" t="str">
        <f>IF(ISNUMBER(FIND(analysismethod10,'III_Plan comp 438.68 {Plan 2}'!BB$15)),"",'III_Plan comp 438.68 {Plan 2}'!BB$15&amp;analysismethod10)</f>
        <v/>
      </c>
      <c r="DJ37" s="257" t="str">
        <f>IF(ISNUMBER(FIND(analysismethod10,'III_Plan comp 438.68 {Plan 2}'!BC$15)),"",'III_Plan comp 438.68 {Plan 2}'!BC$15&amp;analysismethod10)</f>
        <v/>
      </c>
      <c r="DK37" s="257" t="str">
        <f>IF(ISNUMBER(FIND(analysismethod10,'III_Plan comp 438.68 {Plan 2}'!BD$15)),"",'III_Plan comp 438.68 {Plan 2}'!BD$15&amp;analysismethod10)</f>
        <v/>
      </c>
      <c r="DL37" s="257" t="str">
        <f>IF(ISNUMBER(FIND(analysismethod10,'III_Plan comp 438.68 {Plan 2}'!BE$15)),"",'III_Plan comp 438.68 {Plan 2}'!BE$15&amp;analysismethod10)</f>
        <v/>
      </c>
      <c r="DM37" s="257" t="str">
        <f>IF(ISNUMBER(FIND(analysismethod10,'III_Plan comp 438.68 {Plan 2}'!BF$15)),"",'III_Plan comp 438.68 {Plan 2}'!BF$15&amp;analysismethod10)</f>
        <v/>
      </c>
      <c r="DN37" s="257" t="str">
        <f>IF(ISNUMBER(FIND(analysismethod10,'III_Plan comp 438.68 {Plan 2}'!BG$15)),"",'III_Plan comp 438.68 {Plan 2}'!BG$15&amp;analysismethod10)</f>
        <v/>
      </c>
      <c r="DO37" s="257" t="str">
        <f>IF(ISNUMBER(FIND(analysismethod10,'III_Plan comp 438.68 {Plan 2}'!BH$15)),"",'III_Plan comp 438.68 {Plan 2}'!BH$15&amp;analysismethod10)</f>
        <v/>
      </c>
      <c r="DP37" s="257" t="str">
        <f>IF(ISNUMBER(FIND(analysismethod10,'III_Plan comp 438.68 {Plan 2}'!BI$15)),"",'III_Plan comp 438.68 {Plan 2}'!BI$15&amp;analysismethod10)</f>
        <v/>
      </c>
      <c r="DQ37" s="257" t="str">
        <f>IF(ISNUMBER(FIND(analysismethod10,'III_Plan comp 438.68 {Plan 2}'!BJ$15)),"",'III_Plan comp 438.68 {Plan 2}'!BJ$15&amp;analysismethod10)</f>
        <v/>
      </c>
      <c r="DR37" s="257" t="str">
        <f>IF(ISNUMBER(FIND(analysismethod10,'III_Plan comp 438.68 {Plan 2}'!BK$15)),"",'III_Plan comp 438.68 {Plan 2}'!BK$15&amp;analysismethod10)</f>
        <v/>
      </c>
      <c r="DS37" s="257" t="str">
        <f>IF(ISNUMBER(FIND(analysismethod10,'III_Plan comp 438.68 {Plan 2}'!BL$15)),"",'III_Plan comp 438.68 {Plan 2}'!BL$15&amp;analysismethod10)</f>
        <v/>
      </c>
      <c r="DT37" s="257" t="str">
        <f>IF(ISNUMBER(FIND(analysismethod10,'III_Plan comp 438.68 {Plan 2}'!BM$15)),"",'III_Plan comp 438.68 {Plan 2}'!BM$15&amp;analysismethod10)</f>
        <v/>
      </c>
      <c r="DU37" s="257" t="str">
        <f>IF(ISNUMBER(FIND(analysismethod10,'III_Plan comp 438.68 {Plan 2}'!BN$15)),"",'III_Plan comp 438.68 {Plan 2}'!BN$15&amp;analysismethod10)</f>
        <v/>
      </c>
      <c r="DV37" s="257" t="str">
        <f>IF(ISNUMBER(FIND(analysismethod10,'III_Plan comp 438.68 {Plan 2}'!BO$15)),"",'III_Plan comp 438.68 {Plan 2}'!BO$15&amp;analysismethod10)</f>
        <v/>
      </c>
      <c r="DW37" s="257" t="str">
        <f>IF(ISNUMBER(FIND(analysismethod10,'III_Plan comp 438.68 {Plan 2}'!BP$15)),"",'III_Plan comp 438.68 {Plan 2}'!BP$15&amp;analysismethod10)</f>
        <v/>
      </c>
      <c r="DX37" s="257" t="str">
        <f>IF(ISNUMBER(FIND(analysismethod10,'III_Plan comp 438.68 {Plan 2}'!BQ$15)),"",'III_Plan comp 438.68 {Plan 2}'!BQ$15&amp;analysismethod10)</f>
        <v/>
      </c>
      <c r="DY37" s="257" t="str">
        <f>IF(ISNUMBER(FIND(analysismethod10,'III_Plan comp 438.68 {Plan 2}'!BR$15)),"",'III_Plan comp 438.68 {Plan 2}'!BR$15&amp;analysismethod10)</f>
        <v/>
      </c>
      <c r="DZ37" s="257" t="str">
        <f>IF(ISNUMBER(FIND(analysismethod10,'III_Plan comp 438.68 {Plan 2}'!BS$15)),"",'III_Plan comp 438.68 {Plan 2}'!BS$15&amp;analysismethod10)</f>
        <v/>
      </c>
      <c r="EA37" s="257" t="str">
        <f>IF(ISNUMBER(FIND(analysismethod10,'III_Plan comp 438.68 {Plan 2}'!BT$15)),"",'III_Plan comp 438.68 {Plan 2}'!BT$15&amp;analysismethod10)</f>
        <v/>
      </c>
      <c r="EB37" s="257" t="str">
        <f>IF(ISNUMBER(FIND(analysismethod10,'III_Plan comp 438.68 {Plan 2}'!BU$15)),"",'III_Plan comp 438.68 {Plan 2}'!BU$15&amp;analysismethod10)</f>
        <v/>
      </c>
      <c r="EC37" s="257" t="str">
        <f>IF(ISNUMBER(FIND(analysismethod10,'III_Plan comp 438.68 {Plan 2}'!BV$15)),"",'III_Plan comp 438.68 {Plan 2}'!BV$15&amp;analysismethod10)</f>
        <v/>
      </c>
      <c r="ED37" s="257" t="str">
        <f>IF(ISNUMBER(FIND(analysismethod10,'III_Plan comp 438.68 {Plan 2}'!BW$15)),"",'III_Plan comp 438.68 {Plan 2}'!BW$15&amp;analysismethod10)</f>
        <v/>
      </c>
      <c r="EE37" s="257" t="str">
        <f>IF(ISNUMBER(FIND(analysismethod10,'III_Plan comp 438.68 {Plan 2}'!BX$15)),"",'III_Plan comp 438.68 {Plan 2}'!BX$15&amp;analysismethod10)</f>
        <v/>
      </c>
      <c r="EF37" s="257" t="str">
        <f>IF(ISNUMBER(FIND(analysismethod10,'III_Plan comp 438.68 {Plan 2}'!BY$15)),"",'III_Plan comp 438.68 {Plan 2}'!BY$15&amp;analysismethod10)</f>
        <v/>
      </c>
      <c r="EG37" s="257" t="str">
        <f>IF(ISNUMBER(FIND(analysismethod10,'III_Plan comp 438.68 {Plan 2}'!BZ$15)),"",'III_Plan comp 438.68 {Plan 2}'!BZ$15&amp;analysismethod10)</f>
        <v/>
      </c>
      <c r="EH37" s="257" t="str">
        <f>IF(ISNUMBER(FIND(analysismethod10,'III_Plan comp 438.68 {Plan 2}'!CA$15)),"",'III_Plan comp 438.68 {Plan 2}'!CA$15&amp;analysismethod10)</f>
        <v/>
      </c>
      <c r="EI37" s="257" t="str">
        <f>IF(ISNUMBER(FIND(analysismethod10,'III_Plan comp 438.68 {Plan 2}'!CB$15)),"",'III_Plan comp 438.68 {Plan 2}'!CB$15&amp;analysismethod10)</f>
        <v/>
      </c>
      <c r="EJ37" s="257" t="str">
        <f>IF(ISNUMBER(FIND(analysismethod10,'III_Plan comp 438.68 {Plan 2}'!CC$15)),"",'III_Plan comp 438.68 {Plan 2}'!CC$15&amp;analysismethod10)</f>
        <v/>
      </c>
      <c r="EK37" s="257" t="str">
        <f>IF(ISNUMBER(FIND(analysismethod10,'III_Plan comp 438.68 {Plan 2}'!CD$15)),"",'III_Plan comp 438.68 {Plan 2}'!CD$15&amp;analysismethod10)</f>
        <v/>
      </c>
      <c r="EL37" s="257" t="str">
        <f>IF(ISNUMBER(FIND(analysismethod10,'III_Plan comp 438.68 {Plan 2}'!CE$15)),"",'III_Plan comp 438.68 {Plan 2}'!CE$15&amp;analysismethod10)</f>
        <v/>
      </c>
      <c r="EM37" s="257" t="str">
        <f>IF(ISNUMBER(FIND(analysismethod10,'III_Plan comp 438.68 {Plan 2}'!CF$15)),"",'III_Plan comp 438.68 {Plan 2}'!CF$15&amp;analysismethod10)</f>
        <v/>
      </c>
      <c r="EN37" s="257" t="str">
        <f>IF(ISNUMBER(FIND(analysismethod10,'III_Plan comp 438.68 {Plan 2}'!CG$15)),"",'III_Plan comp 438.68 {Plan 2}'!CG$15&amp;analysismethod10)</f>
        <v/>
      </c>
      <c r="EO37" s="257" t="str">
        <f>IF(ISNUMBER(FIND(analysismethod10,'III_Plan comp 438.68 {Plan 2}'!CH$15)),"",'III_Plan comp 438.68 {Plan 2}'!CH$15&amp;analysismethod10)</f>
        <v/>
      </c>
      <c r="EP37" s="257" t="str">
        <f>IF(ISNUMBER(FIND(analysismethod10,'III_Plan comp 438.68 {Plan 2}'!CI$15)),"",'III_Plan comp 438.68 {Plan 2}'!CI$15&amp;analysismethod10)</f>
        <v/>
      </c>
      <c r="EQ37" s="257" t="str">
        <f>IF(ISNUMBER(FIND(analysismethod10,'III_Plan comp 438.68 {Plan 2}'!CJ$15)),"",'III_Plan comp 438.68 {Plan 2}'!CJ$15&amp;analysismethod10)</f>
        <v/>
      </c>
      <c r="ER37" s="257" t="str">
        <f>IF(ISNUMBER(FIND(analysismethod10,'III_Plan comp 438.68 {Plan 2}'!CK$15)),"",'III_Plan comp 438.68 {Plan 2}'!CK$15&amp;analysismethod10)</f>
        <v/>
      </c>
      <c r="ES37" s="257" t="str">
        <f>IF(ISNUMBER(FIND(analysismethod10,'III_Plan comp 438.68 {Plan 2}'!CL$15)),"",'III_Plan comp 438.68 {Plan 2}'!CL$15&amp;analysismethod10)</f>
        <v/>
      </c>
      <c r="ET37" s="257" t="str">
        <f>IF(ISNUMBER(FIND(analysismethod10,'III_Plan comp 438.68 {Plan 2}'!CM$15)),"",'III_Plan comp 438.68 {Plan 2}'!CM$15&amp;analysismethod10)</f>
        <v/>
      </c>
      <c r="EU37" s="257" t="str">
        <f>IF(ISNUMBER(FIND(analysismethod10,'III_Plan comp 438.68 {Plan 2}'!CN$15)),"",'III_Plan comp 438.68 {Plan 2}'!CN$15&amp;analysismethod10)</f>
        <v/>
      </c>
      <c r="EV37" s="257" t="str">
        <f>IF(ISNUMBER(FIND(analysismethod10,'III_Plan comp 438.68 {Plan 2}'!CO$15)),"",'III_Plan comp 438.68 {Plan 2}'!CO$15&amp;analysismethod10)</f>
        <v/>
      </c>
      <c r="EW37" s="257" t="str">
        <f>IF(ISNUMBER(FIND(analysismethod10,'III_Plan comp 438.68 {Plan 2}'!CP$15)),"",'III_Plan comp 438.68 {Plan 2}'!CP$15&amp;analysismethod10)</f>
        <v/>
      </c>
      <c r="EX37" s="257" t="str">
        <f>IF(ISNUMBER(FIND(analysismethod10,'III_Plan comp 438.68 {Plan 2}'!CQ$15)),"",'III_Plan comp 438.68 {Plan 2}'!CQ$15&amp;analysismethod10)</f>
        <v/>
      </c>
      <c r="EY37" s="257" t="str">
        <f>IF(ISNUMBER(FIND(analysismethod10,'III_Plan comp 438.68 {Plan 2}'!CR$15)),"",'III_Plan comp 438.68 {Plan 2}'!CR$15&amp;analysismethod10)</f>
        <v/>
      </c>
      <c r="EZ37" s="257" t="str">
        <f>IF(ISNUMBER(FIND(analysismethod10,'III_Plan comp 438.68 {Plan 2}'!CS$15)),"",'III_Plan comp 438.68 {Plan 2}'!CS$15&amp;analysismethod10)</f>
        <v/>
      </c>
      <c r="FA37" s="257" t="str">
        <f>IF(ISNUMBER(FIND(analysismethod10,'III_Plan comp 438.68 {Plan 2}'!CT$15)),"",'III_Plan comp 438.68 {Plan 2}'!CT$15&amp;analysismethod10)</f>
        <v/>
      </c>
      <c r="FB37" s="257" t="str">
        <f>IF(ISNUMBER(FIND(analysismethod10,'III_Plan comp 438.68 {Plan 2}'!CU$15)),"",'III_Plan comp 438.68 {Plan 2}'!CU$15&amp;analysismethod10)</f>
        <v/>
      </c>
      <c r="FC37" s="257" t="str">
        <f>IF(ISNUMBER(FIND(analysismethod10,'III_Plan comp 438.68 {Plan 2}'!CV$15)),"",'III_Plan comp 438.68 {Plan 2}'!CV$15&amp;analysismethod10)</f>
        <v/>
      </c>
      <c r="FD37" s="257" t="str">
        <f>IF(ISNUMBER(FIND(analysismethod10,'III_Plan comp 438.68 {Plan 2}'!CW$15)),"",'III_Plan comp 438.68 {Plan 2}'!CW$15&amp;analysismethod10)</f>
        <v/>
      </c>
      <c r="FE37" s="257" t="str">
        <f>IF(ISNUMBER(FIND(analysismethod10,'III_Plan comp 438.68 {Plan 2}'!CX$15)),"",'III_Plan comp 438.68 {Plan 2}'!CX$15&amp;analysismethod10)</f>
        <v/>
      </c>
      <c r="FF37" s="257" t="str">
        <f>IF(ISNUMBER(FIND(analysismethod10,'III_Plan comp 438.68 {Plan 2}'!CY$15)),"",'III_Plan comp 438.68 {Plan 2}'!CY$15&amp;analysismethod10)</f>
        <v/>
      </c>
      <c r="FG37" s="257" t="str">
        <f>IF(ISNUMBER(FIND(analysismethod10,'III_Plan comp 438.68 {Plan 2}'!CZ$15)),"",'III_Plan comp 438.68 {Plan 2}'!CZ$15&amp;analysismethod10)</f>
        <v/>
      </c>
    </row>
    <row r="38" spans="2:163" ht="15" thickTop="1" x14ac:dyDescent="0.2">
      <c r="B38" s="12" t="s">
        <v>42</v>
      </c>
      <c r="C38" s="12"/>
      <c r="D38" s="12"/>
      <c r="E38" s="12"/>
      <c r="F38" s="12"/>
      <c r="G38" s="12"/>
      <c r="J38" s="12"/>
      <c r="K38" s="12"/>
      <c r="L38" s="12"/>
      <c r="M38" s="12"/>
      <c r="N38" s="12"/>
      <c r="O38" s="12"/>
      <c r="P38" s="12"/>
      <c r="Q38" s="12"/>
      <c r="R38" s="12"/>
      <c r="S38" s="12"/>
      <c r="T38" s="12"/>
      <c r="BK38" s="12"/>
      <c r="BL38" s="12"/>
    </row>
    <row r="39" spans="2:163" ht="15" thickBot="1" x14ac:dyDescent="0.25">
      <c r="B39" s="12" t="s">
        <v>43</v>
      </c>
      <c r="C39" s="12"/>
      <c r="D39" s="12"/>
      <c r="E39" s="12"/>
      <c r="F39" s="12"/>
      <c r="G39" s="12"/>
      <c r="J39" s="12"/>
      <c r="K39" s="12"/>
      <c r="L39" s="12"/>
      <c r="M39" s="12"/>
      <c r="N39" s="12"/>
      <c r="O39" s="12"/>
      <c r="P39" s="12"/>
      <c r="Q39" s="12"/>
      <c r="R39" s="12"/>
      <c r="S39" s="12"/>
      <c r="T39" s="12"/>
      <c r="BK39" s="12"/>
      <c r="BL39" s="12"/>
    </row>
    <row r="40" spans="2:163" ht="15.75" thickTop="1" x14ac:dyDescent="0.25">
      <c r="B40" s="12" t="s">
        <v>44</v>
      </c>
      <c r="C40" s="12"/>
      <c r="D40" s="12"/>
      <c r="E40" s="12"/>
      <c r="F40" s="12"/>
      <c r="G40" s="12"/>
      <c r="J40" s="12"/>
      <c r="K40" s="12"/>
      <c r="L40" s="12"/>
      <c r="M40" s="12"/>
      <c r="N40" s="12"/>
      <c r="O40" s="12"/>
      <c r="P40" s="12"/>
      <c r="Q40" s="12"/>
      <c r="R40" s="12"/>
      <c r="S40" s="12"/>
      <c r="T40" s="12"/>
      <c r="BJ40" s="271" t="s">
        <v>153</v>
      </c>
      <c r="BK40" s="250" t="str">
        <f>IF('I_State and program information'!$E$50="Yes","Geomapping"&amp;"; "&amp;CHAR(10)&amp;CHAR(10),"")</f>
        <v xml:space="preserve">Geomapping; 
</v>
      </c>
      <c r="BL40" s="251" t="str">
        <f>IF(ISNUMBER(FIND(analysismethod1,'III_Plan comp 438.68 {Plan 3}'!E$15)),"",'III_Plan comp 438.68 {Plan 3}'!E$15&amp;analysismethod1)</f>
        <v xml:space="preserve">Geomapping; 
</v>
      </c>
      <c r="BM40" s="251" t="str">
        <f>IF(ISNUMBER(FIND(analysismethod1,'III_Plan comp 438.68 {Plan 3}'!F$15)),"",'III_Plan comp 438.68 {Plan 3}'!F$15&amp;analysismethod1)</f>
        <v xml:space="preserve">Geomapping; 
</v>
      </c>
      <c r="BN40" s="251" t="str">
        <f>IF(ISNUMBER(FIND(analysismethod1,'III_Plan comp 438.68 {Plan 3}'!G$15)),"",'III_Plan comp 438.68 {Plan 3}'!G$15&amp;analysismethod1)</f>
        <v xml:space="preserve">Geomapping; 
</v>
      </c>
      <c r="BO40" s="251" t="str">
        <f>IF(ISNUMBER(FIND(analysismethod1,'III_Plan comp 438.68 {Plan 3}'!H$15)),"",'III_Plan comp 438.68 {Plan 3}'!H$15&amp;analysismethod1)</f>
        <v xml:space="preserve">Geomapping; 
</v>
      </c>
      <c r="BP40" s="251" t="str">
        <f>IF(ISNUMBER(FIND(analysismethod1,'III_Plan comp 438.68 {Plan 3}'!I$15)),"",'III_Plan comp 438.68 {Plan 3}'!I$15&amp;analysismethod1)</f>
        <v xml:space="preserve">Geomapping; 
</v>
      </c>
      <c r="BQ40" s="251" t="str">
        <f>IF(ISNUMBER(FIND(analysismethod1,'III_Plan comp 438.68 {Plan 3}'!J$15)),"",'III_Plan comp 438.68 {Plan 3}'!J$15&amp;analysismethod1)</f>
        <v xml:space="preserve">Geomapping; 
</v>
      </c>
      <c r="BR40" s="251" t="str">
        <f>IF(ISNUMBER(FIND(analysismethod1,'III_Plan comp 438.68 {Plan 3}'!K$15)),"",'III_Plan comp 438.68 {Plan 3}'!K$15&amp;analysismethod1)</f>
        <v xml:space="preserve">Geomapping; 
</v>
      </c>
      <c r="BS40" s="251" t="str">
        <f>IF(ISNUMBER(FIND(analysismethod1,'III_Plan comp 438.68 {Plan 3}'!L$15)),"",'III_Plan comp 438.68 {Plan 3}'!L$15&amp;analysismethod1)</f>
        <v xml:space="preserve">Geomapping; 
</v>
      </c>
      <c r="BT40" s="251" t="str">
        <f>IF(ISNUMBER(FIND(analysismethod1,'III_Plan comp 438.68 {Plan 3}'!M$15)),"",'III_Plan comp 438.68 {Plan 3}'!M$15&amp;analysismethod1)</f>
        <v xml:space="preserve">Geomapping; 
</v>
      </c>
      <c r="BU40" s="251" t="str">
        <f>IF(ISNUMBER(FIND(analysismethod1,'III_Plan comp 438.68 {Plan 3}'!N$15)),"",'III_Plan comp 438.68 {Plan 3}'!N$15&amp;analysismethod1)</f>
        <v xml:space="preserve">Geomapping; 
</v>
      </c>
      <c r="BV40" s="251" t="str">
        <f>IF(ISNUMBER(FIND(analysismethod1,'III_Plan comp 438.68 {Plan 3}'!O$15)),"",'III_Plan comp 438.68 {Plan 3}'!O$15&amp;analysismethod1)</f>
        <v xml:space="preserve">Geomapping; 
</v>
      </c>
      <c r="BW40" s="251" t="str">
        <f>IF(ISNUMBER(FIND(analysismethod1,'III_Plan comp 438.68 {Plan 3}'!P$15)),"",'III_Plan comp 438.68 {Plan 3}'!P$15&amp;analysismethod1)</f>
        <v xml:space="preserve">Geomapping; 
</v>
      </c>
      <c r="BX40" s="251" t="str">
        <f>IF(ISNUMBER(FIND(analysismethod1,'III_Plan comp 438.68 {Plan 3}'!Q$15)),"",'III_Plan comp 438.68 {Plan 3}'!Q$15&amp;analysismethod1)</f>
        <v xml:space="preserve">Geomapping; 
</v>
      </c>
      <c r="BY40" s="251" t="str">
        <f>IF(ISNUMBER(FIND(analysismethod1,'III_Plan comp 438.68 {Plan 3}'!R$15)),"",'III_Plan comp 438.68 {Plan 3}'!R$15&amp;analysismethod1)</f>
        <v xml:space="preserve">Geomapping; 
</v>
      </c>
      <c r="BZ40" s="251" t="str">
        <f>IF(ISNUMBER(FIND(analysismethod1,'III_Plan comp 438.68 {Plan 3}'!S$15)),"",'III_Plan comp 438.68 {Plan 3}'!S$15&amp;analysismethod1)</f>
        <v xml:space="preserve">Geomapping; 
</v>
      </c>
      <c r="CA40" s="251" t="str">
        <f>IF(ISNUMBER(FIND(analysismethod1,'III_Plan comp 438.68 {Plan 3}'!T$15)),"",'III_Plan comp 438.68 {Plan 3}'!T$15&amp;analysismethod1)</f>
        <v xml:space="preserve">Geomapping; 
</v>
      </c>
      <c r="CB40" s="251" t="str">
        <f>IF(ISNUMBER(FIND(analysismethod1,'III_Plan comp 438.68 {Plan 3}'!U$15)),"",'III_Plan comp 438.68 {Plan 3}'!U$15&amp;analysismethod1)</f>
        <v xml:space="preserve">Geomapping; 
</v>
      </c>
      <c r="CC40" s="251" t="str">
        <f>IF(ISNUMBER(FIND(analysismethod1,'III_Plan comp 438.68 {Plan 3}'!V$15)),"",'III_Plan comp 438.68 {Plan 3}'!V$15&amp;analysismethod1)</f>
        <v xml:space="preserve">Geomapping; 
</v>
      </c>
      <c r="CD40" s="251" t="str">
        <f>IF(ISNUMBER(FIND(analysismethod1,'III_Plan comp 438.68 {Plan 3}'!W$15)),"",'III_Plan comp 438.68 {Plan 3}'!W$15&amp;analysismethod1)</f>
        <v xml:space="preserve">Geomapping; 
</v>
      </c>
      <c r="CE40" s="251" t="str">
        <f>IF(ISNUMBER(FIND(analysismethod1,'III_Plan comp 438.68 {Plan 3}'!X$15)),"",'III_Plan comp 438.68 {Plan 3}'!X$15&amp;analysismethod1)</f>
        <v xml:space="preserve">Geomapping; 
</v>
      </c>
      <c r="CF40" s="251" t="str">
        <f>IF(ISNUMBER(FIND(analysismethod1,'III_Plan comp 438.68 {Plan 3}'!Y$15)),"",'III_Plan comp 438.68 {Plan 3}'!Y$15&amp;analysismethod1)</f>
        <v xml:space="preserve">Geomapping; 
</v>
      </c>
      <c r="CG40" s="251" t="str">
        <f>IF(ISNUMBER(FIND(analysismethod1,'III_Plan comp 438.68 {Plan 3}'!Z$15)),"",'III_Plan comp 438.68 {Plan 3}'!Z$15&amp;analysismethod1)</f>
        <v xml:space="preserve">Geomapping; 
</v>
      </c>
      <c r="CH40" s="251" t="str">
        <f>IF(ISNUMBER(FIND(analysismethod1,'III_Plan comp 438.68 {Plan 3}'!AA$15)),"",'III_Plan comp 438.68 {Plan 3}'!AA$15&amp;analysismethod1)</f>
        <v xml:space="preserve">Geomapping; 
</v>
      </c>
      <c r="CI40" s="251" t="str">
        <f>IF(ISNUMBER(FIND(analysismethod1,'III_Plan comp 438.68 {Plan 3}'!AB$15)),"",'III_Plan comp 438.68 {Plan 3}'!AB$15&amp;analysismethod1)</f>
        <v xml:space="preserve">Geomapping; 
</v>
      </c>
      <c r="CJ40" s="251" t="str">
        <f>IF(ISNUMBER(FIND(analysismethod1,'III_Plan comp 438.68 {Plan 3}'!AC$15)),"",'III_Plan comp 438.68 {Plan 3}'!AC$15&amp;analysismethod1)</f>
        <v xml:space="preserve">Geomapping; 
</v>
      </c>
      <c r="CK40" s="251" t="str">
        <f>IF(ISNUMBER(FIND(analysismethod1,'III_Plan comp 438.68 {Plan 3}'!AD$15)),"",'III_Plan comp 438.68 {Plan 3}'!AD$15&amp;analysismethod1)</f>
        <v xml:space="preserve">Geomapping; 
</v>
      </c>
      <c r="CL40" s="251" t="str">
        <f>IF(ISNUMBER(FIND(analysismethod1,'III_Plan comp 438.68 {Plan 3}'!AE$15)),"",'III_Plan comp 438.68 {Plan 3}'!AE$15&amp;analysismethod1)</f>
        <v xml:space="preserve">Geomapping; 
</v>
      </c>
      <c r="CM40" s="251" t="str">
        <f>IF(ISNUMBER(FIND(analysismethod1,'III_Plan comp 438.68 {Plan 3}'!AF$15)),"",'III_Plan comp 438.68 {Plan 3}'!AF$15&amp;analysismethod1)</f>
        <v xml:space="preserve">Geomapping; 
</v>
      </c>
      <c r="CN40" s="251" t="str">
        <f>IF(ISNUMBER(FIND(analysismethod1,'III_Plan comp 438.68 {Plan 3}'!AG$15)),"",'III_Plan comp 438.68 {Plan 3}'!AG$15&amp;analysismethod1)</f>
        <v xml:space="preserve">Geomapping; 
</v>
      </c>
      <c r="CO40" s="251" t="str">
        <f>IF(ISNUMBER(FIND(analysismethod1,'III_Plan comp 438.68 {Plan 3}'!AH$15)),"",'III_Plan comp 438.68 {Plan 3}'!AH$15&amp;analysismethod1)</f>
        <v xml:space="preserve">Geomapping; 
</v>
      </c>
      <c r="CP40" s="251" t="str">
        <f>IF(ISNUMBER(FIND(analysismethod1,'III_Plan comp 438.68 {Plan 3}'!AI$15)),"",'III_Plan comp 438.68 {Plan 3}'!AI$15&amp;analysismethod1)</f>
        <v xml:space="preserve">Geomapping; 
</v>
      </c>
      <c r="CQ40" s="251" t="str">
        <f>IF(ISNUMBER(FIND(analysismethod1,'III_Plan comp 438.68 {Plan 3}'!AJ$15)),"",'III_Plan comp 438.68 {Plan 3}'!AJ$15&amp;analysismethod1)</f>
        <v xml:space="preserve">Geomapping; 
</v>
      </c>
      <c r="CR40" s="251" t="str">
        <f>IF(ISNUMBER(FIND(analysismethod1,'III_Plan comp 438.68 {Plan 3}'!AK$15)),"",'III_Plan comp 438.68 {Plan 3}'!AK$15&amp;analysismethod1)</f>
        <v xml:space="preserve">Geomapping; 
</v>
      </c>
      <c r="CS40" s="251" t="str">
        <f>IF(ISNUMBER(FIND(analysismethod1,'III_Plan comp 438.68 {Plan 3}'!AL$15)),"",'III_Plan comp 438.68 {Plan 3}'!AL$15&amp;analysismethod1)</f>
        <v xml:space="preserve">Geomapping; 
</v>
      </c>
      <c r="CT40" s="251" t="str">
        <f>IF(ISNUMBER(FIND(analysismethod1,'III_Plan comp 438.68 {Plan 3}'!AM$15)),"",'III_Plan comp 438.68 {Plan 3}'!AM$15&amp;analysismethod1)</f>
        <v xml:space="preserve">Geomapping; 
</v>
      </c>
      <c r="CU40" s="251" t="str">
        <f>IF(ISNUMBER(FIND(analysismethod1,'III_Plan comp 438.68 {Plan 3}'!AN$15)),"",'III_Plan comp 438.68 {Plan 3}'!AN$15&amp;analysismethod1)</f>
        <v xml:space="preserve">Geomapping; 
</v>
      </c>
      <c r="CV40" s="251" t="str">
        <f>IF(ISNUMBER(FIND(analysismethod1,'III_Plan comp 438.68 {Plan 3}'!AO$15)),"",'III_Plan comp 438.68 {Plan 3}'!AO$15&amp;analysismethod1)</f>
        <v xml:space="preserve">Geomapping; 
</v>
      </c>
      <c r="CW40" s="251" t="str">
        <f>IF(ISNUMBER(FIND(analysismethod1,'III_Plan comp 438.68 {Plan 3}'!AP$15)),"",'III_Plan comp 438.68 {Plan 3}'!AP$15&amp;analysismethod1)</f>
        <v xml:space="preserve">Geomapping; 
</v>
      </c>
      <c r="CX40" s="251" t="str">
        <f>IF(ISNUMBER(FIND(analysismethod1,'III_Plan comp 438.68 {Plan 3}'!AQ$15)),"",'III_Plan comp 438.68 {Plan 3}'!AQ$15&amp;analysismethod1)</f>
        <v xml:space="preserve">Geomapping; 
</v>
      </c>
      <c r="CY40" s="251" t="str">
        <f>IF(ISNUMBER(FIND(analysismethod1,'III_Plan comp 438.68 {Plan 3}'!AR$15)),"",'III_Plan comp 438.68 {Plan 3}'!AR$15&amp;analysismethod1)</f>
        <v xml:space="preserve">Geomapping; 
</v>
      </c>
      <c r="CZ40" s="251" t="str">
        <f>IF(ISNUMBER(FIND(analysismethod1,'III_Plan comp 438.68 {Plan 3}'!AS$15)),"",'III_Plan comp 438.68 {Plan 3}'!AS$15&amp;analysismethod1)</f>
        <v xml:space="preserve">Geomapping; 
</v>
      </c>
      <c r="DA40" s="251" t="str">
        <f>IF(ISNUMBER(FIND(analysismethod1,'III_Plan comp 438.68 {Plan 3}'!AT$15)),"",'III_Plan comp 438.68 {Plan 3}'!AT$15&amp;analysismethod1)</f>
        <v xml:space="preserve">Geomapping; 
</v>
      </c>
      <c r="DB40" s="251" t="str">
        <f>IF(ISNUMBER(FIND(analysismethod1,'III_Plan comp 438.68 {Plan 3}'!AU$15)),"",'III_Plan comp 438.68 {Plan 3}'!AU$15&amp;analysismethod1)</f>
        <v xml:space="preserve">Geomapping; 
</v>
      </c>
      <c r="DC40" s="251" t="str">
        <f>IF(ISNUMBER(FIND(analysismethod1,'III_Plan comp 438.68 {Plan 3}'!AV$15)),"",'III_Plan comp 438.68 {Plan 3}'!AV$15&amp;analysismethod1)</f>
        <v xml:space="preserve">Geomapping; 
</v>
      </c>
      <c r="DD40" s="251" t="str">
        <f>IF(ISNUMBER(FIND(analysismethod1,'III_Plan comp 438.68 {Plan 3}'!AW$15)),"",'III_Plan comp 438.68 {Plan 3}'!AW$15&amp;analysismethod1)</f>
        <v xml:space="preserve">Geomapping; 
</v>
      </c>
      <c r="DE40" s="251" t="str">
        <f>IF(ISNUMBER(FIND(analysismethod1,'III_Plan comp 438.68 {Plan 3}'!AX$15)),"",'III_Plan comp 438.68 {Plan 3}'!AX$15&amp;analysismethod1)</f>
        <v xml:space="preserve">Geomapping; 
</v>
      </c>
      <c r="DF40" s="251" t="str">
        <f>IF(ISNUMBER(FIND(analysismethod1,'III_Plan comp 438.68 {Plan 3}'!AY$15)),"",'III_Plan comp 438.68 {Plan 3}'!AY$15&amp;analysismethod1)</f>
        <v xml:space="preserve">Geomapping; 
</v>
      </c>
      <c r="DG40" s="251" t="str">
        <f>IF(ISNUMBER(FIND(analysismethod1,'III_Plan comp 438.68 {Plan 3}'!AZ$15)),"",'III_Plan comp 438.68 {Plan 3}'!AZ$15&amp;analysismethod1)</f>
        <v xml:space="preserve">Geomapping; 
</v>
      </c>
      <c r="DH40" s="251" t="str">
        <f>IF(ISNUMBER(FIND(analysismethod1,'III_Plan comp 438.68 {Plan 3}'!BA$15)),"",'III_Plan comp 438.68 {Plan 3}'!BA$15&amp;analysismethod1)</f>
        <v xml:space="preserve">Geomapping; 
</v>
      </c>
      <c r="DI40" s="251" t="str">
        <f>IF(ISNUMBER(FIND(analysismethod1,'III_Plan comp 438.68 {Plan 3}'!BB$15)),"",'III_Plan comp 438.68 {Plan 3}'!BB$15&amp;analysismethod1)</f>
        <v xml:space="preserve">Geomapping; 
</v>
      </c>
      <c r="DJ40" s="251" t="str">
        <f>IF(ISNUMBER(FIND(analysismethod1,'III_Plan comp 438.68 {Plan 3}'!BC$15)),"",'III_Plan comp 438.68 {Plan 3}'!BC$15&amp;analysismethod1)</f>
        <v xml:space="preserve">Geomapping; 
</v>
      </c>
      <c r="DK40" s="251" t="str">
        <f>IF(ISNUMBER(FIND(analysismethod1,'III_Plan comp 438.68 {Plan 3}'!BD$15)),"",'III_Plan comp 438.68 {Plan 3}'!BD$15&amp;analysismethod1)</f>
        <v xml:space="preserve">Geomapping; 
</v>
      </c>
      <c r="DL40" s="251" t="str">
        <f>IF(ISNUMBER(FIND(analysismethod1,'III_Plan comp 438.68 {Plan 3}'!BE$15)),"",'III_Plan comp 438.68 {Plan 3}'!BE$15&amp;analysismethod1)</f>
        <v xml:space="preserve">Geomapping; 
</v>
      </c>
      <c r="DM40" s="251" t="str">
        <f>IF(ISNUMBER(FIND(analysismethod1,'III_Plan comp 438.68 {Plan 3}'!BF$15)),"",'III_Plan comp 438.68 {Plan 3}'!BF$15&amp;analysismethod1)</f>
        <v xml:space="preserve">Geomapping; 
</v>
      </c>
      <c r="DN40" s="251" t="str">
        <f>IF(ISNUMBER(FIND(analysismethod1,'III_Plan comp 438.68 {Plan 3}'!BG$15)),"",'III_Plan comp 438.68 {Plan 3}'!BG$15&amp;analysismethod1)</f>
        <v xml:space="preserve">Geomapping; 
</v>
      </c>
      <c r="DO40" s="251" t="str">
        <f>IF(ISNUMBER(FIND(analysismethod1,'III_Plan comp 438.68 {Plan 3}'!BH$15)),"",'III_Plan comp 438.68 {Plan 3}'!BH$15&amp;analysismethod1)</f>
        <v xml:space="preserve">Geomapping; 
</v>
      </c>
      <c r="DP40" s="251" t="str">
        <f>IF(ISNUMBER(FIND(analysismethod1,'III_Plan comp 438.68 {Plan 3}'!BI$15)),"",'III_Plan comp 438.68 {Plan 3}'!BI$15&amp;analysismethod1)</f>
        <v xml:space="preserve">Geomapping; 
</v>
      </c>
      <c r="DQ40" s="251" t="str">
        <f>IF(ISNUMBER(FIND(analysismethod1,'III_Plan comp 438.68 {Plan 3}'!BJ$15)),"",'III_Plan comp 438.68 {Plan 3}'!BJ$15&amp;analysismethod1)</f>
        <v xml:space="preserve">Geomapping; 
</v>
      </c>
      <c r="DR40" s="251" t="str">
        <f>IF(ISNUMBER(FIND(analysismethod1,'III_Plan comp 438.68 {Plan 3}'!BK$15)),"",'III_Plan comp 438.68 {Plan 3}'!BK$15&amp;analysismethod1)</f>
        <v xml:space="preserve">Geomapping; 
</v>
      </c>
      <c r="DS40" s="251" t="str">
        <f>IF(ISNUMBER(FIND(analysismethod1,'III_Plan comp 438.68 {Plan 3}'!BL$15)),"",'III_Plan comp 438.68 {Plan 3}'!BL$15&amp;analysismethod1)</f>
        <v xml:space="preserve">Geomapping; 
</v>
      </c>
      <c r="DT40" s="251" t="str">
        <f>IF(ISNUMBER(FIND(analysismethod1,'III_Plan comp 438.68 {Plan 3}'!BM$15)),"",'III_Plan comp 438.68 {Plan 3}'!BM$15&amp;analysismethod1)</f>
        <v xml:space="preserve">Geomapping; 
</v>
      </c>
      <c r="DU40" s="251" t="str">
        <f>IF(ISNUMBER(FIND(analysismethod1,'III_Plan comp 438.68 {Plan 3}'!BN$15)),"",'III_Plan comp 438.68 {Plan 3}'!BN$15&amp;analysismethod1)</f>
        <v xml:space="preserve">Geomapping; 
</v>
      </c>
      <c r="DV40" s="251" t="str">
        <f>IF(ISNUMBER(FIND(analysismethod1,'III_Plan comp 438.68 {Plan 3}'!BO$15)),"",'III_Plan comp 438.68 {Plan 3}'!BO$15&amp;analysismethod1)</f>
        <v xml:space="preserve">Geomapping; 
</v>
      </c>
      <c r="DW40" s="251" t="str">
        <f>IF(ISNUMBER(FIND(analysismethod1,'III_Plan comp 438.68 {Plan 3}'!BP$15)),"",'III_Plan comp 438.68 {Plan 3}'!BP$15&amp;analysismethod1)</f>
        <v xml:space="preserve">Geomapping; 
</v>
      </c>
      <c r="DX40" s="251" t="str">
        <f>IF(ISNUMBER(FIND(analysismethod1,'III_Plan comp 438.68 {Plan 3}'!BQ$15)),"",'III_Plan comp 438.68 {Plan 3}'!BQ$15&amp;analysismethod1)</f>
        <v xml:space="preserve">Geomapping; 
</v>
      </c>
      <c r="DY40" s="251" t="str">
        <f>IF(ISNUMBER(FIND(analysismethod1,'III_Plan comp 438.68 {Plan 3}'!BR$15)),"",'III_Plan comp 438.68 {Plan 3}'!BR$15&amp;analysismethod1)</f>
        <v xml:space="preserve">Geomapping; 
</v>
      </c>
      <c r="DZ40" s="251" t="str">
        <f>IF(ISNUMBER(FIND(analysismethod1,'III_Plan comp 438.68 {Plan 3}'!BS$15)),"",'III_Plan comp 438.68 {Plan 3}'!BS$15&amp;analysismethod1)</f>
        <v xml:space="preserve">Geomapping; 
</v>
      </c>
      <c r="EA40" s="251" t="str">
        <f>IF(ISNUMBER(FIND(analysismethod1,'III_Plan comp 438.68 {Plan 3}'!BT$15)),"",'III_Plan comp 438.68 {Plan 3}'!BT$15&amp;analysismethod1)</f>
        <v xml:space="preserve">Geomapping; 
</v>
      </c>
      <c r="EB40" s="251" t="str">
        <f>IF(ISNUMBER(FIND(analysismethod1,'III_Plan comp 438.68 {Plan 3}'!BU$15)),"",'III_Plan comp 438.68 {Plan 3}'!BU$15&amp;analysismethod1)</f>
        <v xml:space="preserve">Geomapping; 
</v>
      </c>
      <c r="EC40" s="251" t="str">
        <f>IF(ISNUMBER(FIND(analysismethod1,'III_Plan comp 438.68 {Plan 3}'!BV$15)),"",'III_Plan comp 438.68 {Plan 3}'!BV$15&amp;analysismethod1)</f>
        <v xml:space="preserve">Geomapping; 
</v>
      </c>
      <c r="ED40" s="251" t="str">
        <f>IF(ISNUMBER(FIND(analysismethod1,'III_Plan comp 438.68 {Plan 3}'!BW$15)),"",'III_Plan comp 438.68 {Plan 3}'!BW$15&amp;analysismethod1)</f>
        <v xml:space="preserve">Geomapping; 
</v>
      </c>
      <c r="EE40" s="251" t="str">
        <f>IF(ISNUMBER(FIND(analysismethod1,'III_Plan comp 438.68 {Plan 3}'!BX$15)),"",'III_Plan comp 438.68 {Plan 3}'!BX$15&amp;analysismethod1)</f>
        <v xml:space="preserve">Geomapping; 
</v>
      </c>
      <c r="EF40" s="251" t="str">
        <f>IF(ISNUMBER(FIND(analysismethod1,'III_Plan comp 438.68 {Plan 3}'!BY$15)),"",'III_Plan comp 438.68 {Plan 3}'!BY$15&amp;analysismethod1)</f>
        <v xml:space="preserve">Geomapping; 
</v>
      </c>
      <c r="EG40" s="251" t="str">
        <f>IF(ISNUMBER(FIND(analysismethod1,'III_Plan comp 438.68 {Plan 3}'!BZ$15)),"",'III_Plan comp 438.68 {Plan 3}'!BZ$15&amp;analysismethod1)</f>
        <v xml:space="preserve">Geomapping; 
</v>
      </c>
      <c r="EH40" s="251" t="str">
        <f>IF(ISNUMBER(FIND(analysismethod1,'III_Plan comp 438.68 {Plan 3}'!CA$15)),"",'III_Plan comp 438.68 {Plan 3}'!CA$15&amp;analysismethod1)</f>
        <v xml:space="preserve">Geomapping; 
</v>
      </c>
      <c r="EI40" s="251" t="str">
        <f>IF(ISNUMBER(FIND(analysismethod1,'III_Plan comp 438.68 {Plan 3}'!CB$15)),"",'III_Plan comp 438.68 {Plan 3}'!CB$15&amp;analysismethod1)</f>
        <v xml:space="preserve">Geomapping; 
</v>
      </c>
      <c r="EJ40" s="251" t="str">
        <f>IF(ISNUMBER(FIND(analysismethod1,'III_Plan comp 438.68 {Plan 3}'!CC$15)),"",'III_Plan comp 438.68 {Plan 3}'!CC$15&amp;analysismethod1)</f>
        <v xml:space="preserve">Geomapping; 
</v>
      </c>
      <c r="EK40" s="251" t="str">
        <f>IF(ISNUMBER(FIND(analysismethod1,'III_Plan comp 438.68 {Plan 3}'!CD$15)),"",'III_Plan comp 438.68 {Plan 3}'!CD$15&amp;analysismethod1)</f>
        <v xml:space="preserve">Geomapping; 
</v>
      </c>
      <c r="EL40" s="251" t="str">
        <f>IF(ISNUMBER(FIND(analysismethod1,'III_Plan comp 438.68 {Plan 3}'!CE$15)),"",'III_Plan comp 438.68 {Plan 3}'!CE$15&amp;analysismethod1)</f>
        <v xml:space="preserve">Geomapping; 
</v>
      </c>
      <c r="EM40" s="251" t="str">
        <f>IF(ISNUMBER(FIND(analysismethod1,'III_Plan comp 438.68 {Plan 3}'!CF$15)),"",'III_Plan comp 438.68 {Plan 3}'!CF$15&amp;analysismethod1)</f>
        <v xml:space="preserve">Geomapping; 
</v>
      </c>
      <c r="EN40" s="251" t="str">
        <f>IF(ISNUMBER(FIND(analysismethod1,'III_Plan comp 438.68 {Plan 3}'!CG$15)),"",'III_Plan comp 438.68 {Plan 3}'!CG$15&amp;analysismethod1)</f>
        <v xml:space="preserve">Geomapping; 
</v>
      </c>
      <c r="EO40" s="251" t="str">
        <f>IF(ISNUMBER(FIND(analysismethod1,'III_Plan comp 438.68 {Plan 3}'!CH$15)),"",'III_Plan comp 438.68 {Plan 3}'!CH$15&amp;analysismethod1)</f>
        <v xml:space="preserve">Geomapping; 
</v>
      </c>
      <c r="EP40" s="251" t="str">
        <f>IF(ISNUMBER(FIND(analysismethod1,'III_Plan comp 438.68 {Plan 3}'!CI$15)),"",'III_Plan comp 438.68 {Plan 3}'!CI$15&amp;analysismethod1)</f>
        <v xml:space="preserve">Geomapping; 
</v>
      </c>
      <c r="EQ40" s="251" t="str">
        <f>IF(ISNUMBER(FIND(analysismethod1,'III_Plan comp 438.68 {Plan 3}'!CJ$15)),"",'III_Plan comp 438.68 {Plan 3}'!CJ$15&amp;analysismethod1)</f>
        <v xml:space="preserve">Geomapping; 
</v>
      </c>
      <c r="ER40" s="251" t="str">
        <f>IF(ISNUMBER(FIND(analysismethod1,'III_Plan comp 438.68 {Plan 3}'!CK$15)),"",'III_Plan comp 438.68 {Plan 3}'!CK$15&amp;analysismethod1)</f>
        <v xml:space="preserve">Geomapping; 
</v>
      </c>
      <c r="ES40" s="251" t="str">
        <f>IF(ISNUMBER(FIND(analysismethod1,'III_Plan comp 438.68 {Plan 3}'!CL$15)),"",'III_Plan comp 438.68 {Plan 3}'!CL$15&amp;analysismethod1)</f>
        <v xml:space="preserve">Geomapping; 
</v>
      </c>
      <c r="ET40" s="251" t="str">
        <f>IF(ISNUMBER(FIND(analysismethod1,'III_Plan comp 438.68 {Plan 3}'!CM$15)),"",'III_Plan comp 438.68 {Plan 3}'!CM$15&amp;analysismethod1)</f>
        <v xml:space="preserve">Geomapping; 
</v>
      </c>
      <c r="EU40" s="251" t="str">
        <f>IF(ISNUMBER(FIND(analysismethod1,'III_Plan comp 438.68 {Plan 3}'!CN$15)),"",'III_Plan comp 438.68 {Plan 3}'!CN$15&amp;analysismethod1)</f>
        <v xml:space="preserve">Geomapping; 
</v>
      </c>
      <c r="EV40" s="251" t="str">
        <f>IF(ISNUMBER(FIND(analysismethod1,'III_Plan comp 438.68 {Plan 3}'!CO$15)),"",'III_Plan comp 438.68 {Plan 3}'!CO$15&amp;analysismethod1)</f>
        <v xml:space="preserve">Geomapping; 
</v>
      </c>
      <c r="EW40" s="251" t="str">
        <f>IF(ISNUMBER(FIND(analysismethod1,'III_Plan comp 438.68 {Plan 3}'!CP$15)),"",'III_Plan comp 438.68 {Plan 3}'!CP$15&amp;analysismethod1)</f>
        <v xml:space="preserve">Geomapping; 
</v>
      </c>
      <c r="EX40" s="251" t="str">
        <f>IF(ISNUMBER(FIND(analysismethod1,'III_Plan comp 438.68 {Plan 3}'!CQ$15)),"",'III_Plan comp 438.68 {Plan 3}'!CQ$15&amp;analysismethod1)</f>
        <v xml:space="preserve">Geomapping; 
</v>
      </c>
      <c r="EY40" s="251" t="str">
        <f>IF(ISNUMBER(FIND(analysismethod1,'III_Plan comp 438.68 {Plan 3}'!CR$15)),"",'III_Plan comp 438.68 {Plan 3}'!CR$15&amp;analysismethod1)</f>
        <v xml:space="preserve">Geomapping; 
</v>
      </c>
      <c r="EZ40" s="251" t="str">
        <f>IF(ISNUMBER(FIND(analysismethod1,'III_Plan comp 438.68 {Plan 3}'!CS$15)),"",'III_Plan comp 438.68 {Plan 3}'!CS$15&amp;analysismethod1)</f>
        <v xml:space="preserve">Geomapping; 
</v>
      </c>
      <c r="FA40" s="251" t="str">
        <f>IF(ISNUMBER(FIND(analysismethod1,'III_Plan comp 438.68 {Plan 3}'!CT$15)),"",'III_Plan comp 438.68 {Plan 3}'!CT$15&amp;analysismethod1)</f>
        <v xml:space="preserve">Geomapping; 
</v>
      </c>
      <c r="FB40" s="251" t="str">
        <f>IF(ISNUMBER(FIND(analysismethod1,'III_Plan comp 438.68 {Plan 3}'!CU$15)),"",'III_Plan comp 438.68 {Plan 3}'!CU$15&amp;analysismethod1)</f>
        <v xml:space="preserve">Geomapping; 
</v>
      </c>
      <c r="FC40" s="251" t="str">
        <f>IF(ISNUMBER(FIND(analysismethod1,'III_Plan comp 438.68 {Plan 3}'!CV$15)),"",'III_Plan comp 438.68 {Plan 3}'!CV$15&amp;analysismethod1)</f>
        <v xml:space="preserve">Geomapping; 
</v>
      </c>
      <c r="FD40" s="251" t="str">
        <f>IF(ISNUMBER(FIND(analysismethod1,'III_Plan comp 438.68 {Plan 3}'!CW$15)),"",'III_Plan comp 438.68 {Plan 3}'!CW$15&amp;analysismethod1)</f>
        <v xml:space="preserve">Geomapping; 
</v>
      </c>
      <c r="FE40" s="251" t="str">
        <f>IF(ISNUMBER(FIND(analysismethod1,'III_Plan comp 438.68 {Plan 3}'!CX$15)),"",'III_Plan comp 438.68 {Plan 3}'!CX$15&amp;analysismethod1)</f>
        <v xml:space="preserve">Geomapping; 
</v>
      </c>
      <c r="FF40" s="251" t="str">
        <f>IF(ISNUMBER(FIND(analysismethod1,'III_Plan comp 438.68 {Plan 3}'!CY$15)),"",'III_Plan comp 438.68 {Plan 3}'!CY$15&amp;analysismethod1)</f>
        <v xml:space="preserve">Geomapping; 
</v>
      </c>
      <c r="FG40" s="251" t="str">
        <f>IF(ISNUMBER(FIND(analysismethod1,'III_Plan comp 438.68 {Plan 3}'!CZ$15)),"",'III_Plan comp 438.68 {Plan 3}'!CZ$15&amp;analysismethod1)</f>
        <v xml:space="preserve">Geomapping; 
</v>
      </c>
    </row>
    <row r="41" spans="2:163" x14ac:dyDescent="0.2">
      <c r="B41" s="12" t="s">
        <v>57</v>
      </c>
      <c r="C41" s="12"/>
      <c r="D41" s="12"/>
      <c r="E41" s="12"/>
      <c r="F41" s="12"/>
      <c r="G41" s="12"/>
      <c r="J41" s="12"/>
      <c r="K41" s="12"/>
      <c r="L41" s="12"/>
      <c r="M41" s="12"/>
      <c r="N41" s="12"/>
      <c r="O41" s="12"/>
      <c r="P41" s="12"/>
      <c r="Q41" s="12"/>
      <c r="R41" s="12"/>
      <c r="S41" s="12"/>
      <c r="T41" s="12"/>
      <c r="BK41" s="253" t="str">
        <f>IF('I_State and program information'!$E$54="Yes","Plan Provider Directory Review"&amp;"; "&amp;CHAR(10)&amp;CHAR(10),"")</f>
        <v xml:space="preserve">Plan Provider Directory Review; 
</v>
      </c>
      <c r="BL41" s="254" t="str">
        <f>IF(ISNUMBER(FIND(analysismethod2,'III_Plan comp 438.68 {Plan 3}'!E$15)),"",'III_Plan comp 438.68 {Plan 3}'!E$15&amp;analysismethod2)</f>
        <v xml:space="preserve">Plan Provider Directory Review; 
</v>
      </c>
      <c r="BM41" s="254" t="str">
        <f>IF(ISNUMBER(FIND(analysismethod2,'III_Plan comp 438.68 {Plan 3}'!F$15)),"",'III_Plan comp 438.68 {Plan 3}'!F$15&amp;analysismethod2)</f>
        <v xml:space="preserve">Plan Provider Directory Review; 
</v>
      </c>
      <c r="BN41" s="254" t="str">
        <f>IF(ISNUMBER(FIND(analysismethod2,'III_Plan comp 438.68 {Plan 3}'!G$15)),"",'III_Plan comp 438.68 {Plan 3}'!G$15&amp;analysismethod2)</f>
        <v xml:space="preserve">Plan Provider Directory Review; 
</v>
      </c>
      <c r="BO41" s="254" t="str">
        <f>IF(ISNUMBER(FIND(analysismethod2,'III_Plan comp 438.68 {Plan 3}'!H$15)),"",'III_Plan comp 438.68 {Plan 3}'!H$15&amp;analysismethod2)</f>
        <v xml:space="preserve">Plan Provider Directory Review; 
</v>
      </c>
      <c r="BP41" s="254" t="str">
        <f>IF(ISNUMBER(FIND(analysismethod2,'III_Plan comp 438.68 {Plan 3}'!I$15)),"",'III_Plan comp 438.68 {Plan 3}'!I$15&amp;analysismethod2)</f>
        <v xml:space="preserve">Plan Provider Directory Review; 
</v>
      </c>
      <c r="BQ41" s="254" t="str">
        <f>IF(ISNUMBER(FIND(analysismethod2,'III_Plan comp 438.68 {Plan 3}'!J$15)),"",'III_Plan comp 438.68 {Plan 3}'!J$15&amp;analysismethod2)</f>
        <v xml:space="preserve">Plan Provider Directory Review; 
</v>
      </c>
      <c r="BR41" s="254" t="str">
        <f>IF(ISNUMBER(FIND(analysismethod2,'III_Plan comp 438.68 {Plan 3}'!K$15)),"",'III_Plan comp 438.68 {Plan 3}'!K$15&amp;analysismethod2)</f>
        <v xml:space="preserve">Plan Provider Directory Review; 
</v>
      </c>
      <c r="BS41" s="254" t="str">
        <f>IF(ISNUMBER(FIND(analysismethod2,'III_Plan comp 438.68 {Plan 3}'!L$15)),"",'III_Plan comp 438.68 {Plan 3}'!L$15&amp;analysismethod2)</f>
        <v xml:space="preserve">Plan Provider Directory Review; 
</v>
      </c>
      <c r="BT41" s="254" t="str">
        <f>IF(ISNUMBER(FIND(analysismethod2,'III_Plan comp 438.68 {Plan 3}'!M$15)),"",'III_Plan comp 438.68 {Plan 3}'!M$15&amp;analysismethod2)</f>
        <v xml:space="preserve">Plan Provider Directory Review; 
</v>
      </c>
      <c r="BU41" s="254" t="str">
        <f>IF(ISNUMBER(FIND(analysismethod2,'III_Plan comp 438.68 {Plan 3}'!N$15)),"",'III_Plan comp 438.68 {Plan 3}'!N$15&amp;analysismethod2)</f>
        <v xml:space="preserve">Plan Provider Directory Review; 
</v>
      </c>
      <c r="BV41" s="254" t="str">
        <f>IF(ISNUMBER(FIND(analysismethod2,'III_Plan comp 438.68 {Plan 3}'!O$15)),"",'III_Plan comp 438.68 {Plan 3}'!O$15&amp;analysismethod2)</f>
        <v xml:space="preserve">Plan Provider Directory Review; 
</v>
      </c>
      <c r="BW41" s="254" t="str">
        <f>IF(ISNUMBER(FIND(analysismethod2,'III_Plan comp 438.68 {Plan 3}'!P$15)),"",'III_Plan comp 438.68 {Plan 3}'!P$15&amp;analysismethod2)</f>
        <v xml:space="preserve">Plan Provider Directory Review; 
</v>
      </c>
      <c r="BX41" s="254" t="str">
        <f>IF(ISNUMBER(FIND(analysismethod2,'III_Plan comp 438.68 {Plan 3}'!Q$15)),"",'III_Plan comp 438.68 {Plan 3}'!Q$15&amp;analysismethod2)</f>
        <v xml:space="preserve">Plan Provider Directory Review; 
</v>
      </c>
      <c r="BY41" s="254" t="str">
        <f>IF(ISNUMBER(FIND(analysismethod2,'III_Plan comp 438.68 {Plan 3}'!R$15)),"",'III_Plan comp 438.68 {Plan 3}'!R$15&amp;analysismethod2)</f>
        <v xml:space="preserve">Plan Provider Directory Review; 
</v>
      </c>
      <c r="BZ41" s="254" t="str">
        <f>IF(ISNUMBER(FIND(analysismethod2,'III_Plan comp 438.68 {Plan 3}'!S$15)),"",'III_Plan comp 438.68 {Plan 3}'!S$15&amp;analysismethod2)</f>
        <v xml:space="preserve">Plan Provider Directory Review; 
</v>
      </c>
      <c r="CA41" s="254" t="str">
        <f>IF(ISNUMBER(FIND(analysismethod2,'III_Plan comp 438.68 {Plan 3}'!T$15)),"",'III_Plan comp 438.68 {Plan 3}'!T$15&amp;analysismethod2)</f>
        <v xml:space="preserve">Plan Provider Directory Review; 
</v>
      </c>
      <c r="CB41" s="254" t="str">
        <f>IF(ISNUMBER(FIND(analysismethod2,'III_Plan comp 438.68 {Plan 3}'!U$15)),"",'III_Plan comp 438.68 {Plan 3}'!U$15&amp;analysismethod2)</f>
        <v xml:space="preserve">Plan Provider Directory Review; 
</v>
      </c>
      <c r="CC41" s="254" t="str">
        <f>IF(ISNUMBER(FIND(analysismethod2,'III_Plan comp 438.68 {Plan 3}'!V$15)),"",'III_Plan comp 438.68 {Plan 3}'!V$15&amp;analysismethod2)</f>
        <v xml:space="preserve">Plan Provider Directory Review; 
</v>
      </c>
      <c r="CD41" s="254" t="str">
        <f>IF(ISNUMBER(FIND(analysismethod2,'III_Plan comp 438.68 {Plan 3}'!W$15)),"",'III_Plan comp 438.68 {Plan 3}'!W$15&amp;analysismethod2)</f>
        <v xml:space="preserve">Plan Provider Directory Review; 
</v>
      </c>
      <c r="CE41" s="254" t="str">
        <f>IF(ISNUMBER(FIND(analysismethod2,'III_Plan comp 438.68 {Plan 3}'!X$15)),"",'III_Plan comp 438.68 {Plan 3}'!X$15&amp;analysismethod2)</f>
        <v xml:space="preserve">Plan Provider Directory Review; 
</v>
      </c>
      <c r="CF41" s="254" t="str">
        <f>IF(ISNUMBER(FIND(analysismethod2,'III_Plan comp 438.68 {Plan 3}'!Y$15)),"",'III_Plan comp 438.68 {Plan 3}'!Y$15&amp;analysismethod2)</f>
        <v xml:space="preserve">Plan Provider Directory Review; 
</v>
      </c>
      <c r="CG41" s="254" t="str">
        <f>IF(ISNUMBER(FIND(analysismethod2,'III_Plan comp 438.68 {Plan 3}'!Z$15)),"",'III_Plan comp 438.68 {Plan 3}'!Z$15&amp;analysismethod2)</f>
        <v xml:space="preserve">Plan Provider Directory Review; 
</v>
      </c>
      <c r="CH41" s="254" t="str">
        <f>IF(ISNUMBER(FIND(analysismethod2,'III_Plan comp 438.68 {Plan 3}'!AA$15)),"",'III_Plan comp 438.68 {Plan 3}'!AA$15&amp;analysismethod2)</f>
        <v xml:space="preserve">Plan Provider Directory Review; 
</v>
      </c>
      <c r="CI41" s="254" t="str">
        <f>IF(ISNUMBER(FIND(analysismethod2,'III_Plan comp 438.68 {Plan 3}'!AB$15)),"",'III_Plan comp 438.68 {Plan 3}'!AB$15&amp;analysismethod2)</f>
        <v xml:space="preserve">Plan Provider Directory Review; 
</v>
      </c>
      <c r="CJ41" s="254" t="str">
        <f>IF(ISNUMBER(FIND(analysismethod2,'III_Plan comp 438.68 {Plan 3}'!AC$15)),"",'III_Plan comp 438.68 {Plan 3}'!AC$15&amp;analysismethod2)</f>
        <v xml:space="preserve">Plan Provider Directory Review; 
</v>
      </c>
      <c r="CK41" s="254" t="str">
        <f>IF(ISNUMBER(FIND(analysismethod2,'III_Plan comp 438.68 {Plan 3}'!AD$15)),"",'III_Plan comp 438.68 {Plan 3}'!AD$15&amp;analysismethod2)</f>
        <v xml:space="preserve">Plan Provider Directory Review; 
</v>
      </c>
      <c r="CL41" s="254" t="str">
        <f>IF(ISNUMBER(FIND(analysismethod2,'III_Plan comp 438.68 {Plan 3}'!AE$15)),"",'III_Plan comp 438.68 {Plan 3}'!AE$15&amp;analysismethod2)</f>
        <v xml:space="preserve">Plan Provider Directory Review; 
</v>
      </c>
      <c r="CM41" s="254" t="str">
        <f>IF(ISNUMBER(FIND(analysismethod2,'III_Plan comp 438.68 {Plan 3}'!AF$15)),"",'III_Plan comp 438.68 {Plan 3}'!AF$15&amp;analysismethod2)</f>
        <v xml:space="preserve">Plan Provider Directory Review; 
</v>
      </c>
      <c r="CN41" s="254" t="str">
        <f>IF(ISNUMBER(FIND(analysismethod2,'III_Plan comp 438.68 {Plan 3}'!AG$15)),"",'III_Plan comp 438.68 {Plan 3}'!AG$15&amp;analysismethod2)</f>
        <v xml:space="preserve">Plan Provider Directory Review; 
</v>
      </c>
      <c r="CO41" s="254" t="str">
        <f>IF(ISNUMBER(FIND(analysismethod2,'III_Plan comp 438.68 {Plan 3}'!AH$15)),"",'III_Plan comp 438.68 {Plan 3}'!AH$15&amp;analysismethod2)</f>
        <v xml:space="preserve">Plan Provider Directory Review; 
</v>
      </c>
      <c r="CP41" s="254" t="str">
        <f>IF(ISNUMBER(FIND(analysismethod2,'III_Plan comp 438.68 {Plan 3}'!AI$15)),"",'III_Plan comp 438.68 {Plan 3}'!AI$15&amp;analysismethod2)</f>
        <v xml:space="preserve">Plan Provider Directory Review; 
</v>
      </c>
      <c r="CQ41" s="254" t="str">
        <f>IF(ISNUMBER(FIND(analysismethod2,'III_Plan comp 438.68 {Plan 3}'!AJ$15)),"",'III_Plan comp 438.68 {Plan 3}'!AJ$15&amp;analysismethod2)</f>
        <v xml:space="preserve">Plan Provider Directory Review; 
</v>
      </c>
      <c r="CR41" s="254" t="str">
        <f>IF(ISNUMBER(FIND(analysismethod2,'III_Plan comp 438.68 {Plan 3}'!AK$15)),"",'III_Plan comp 438.68 {Plan 3}'!AK$15&amp;analysismethod2)</f>
        <v xml:space="preserve">Plan Provider Directory Review; 
</v>
      </c>
      <c r="CS41" s="254" t="str">
        <f>IF(ISNUMBER(FIND(analysismethod2,'III_Plan comp 438.68 {Plan 3}'!AL$15)),"",'III_Plan comp 438.68 {Plan 3}'!AL$15&amp;analysismethod2)</f>
        <v xml:space="preserve">Plan Provider Directory Review; 
</v>
      </c>
      <c r="CT41" s="254" t="str">
        <f>IF(ISNUMBER(FIND(analysismethod2,'III_Plan comp 438.68 {Plan 3}'!AM$15)),"",'III_Plan comp 438.68 {Plan 3}'!AM$15&amp;analysismethod2)</f>
        <v xml:space="preserve">Plan Provider Directory Review; 
</v>
      </c>
      <c r="CU41" s="254" t="str">
        <f>IF(ISNUMBER(FIND(analysismethod2,'III_Plan comp 438.68 {Plan 3}'!AN$15)),"",'III_Plan comp 438.68 {Plan 3}'!AN$15&amp;analysismethod2)</f>
        <v xml:space="preserve">Plan Provider Directory Review; 
</v>
      </c>
      <c r="CV41" s="254" t="str">
        <f>IF(ISNUMBER(FIND(analysismethod2,'III_Plan comp 438.68 {Plan 3}'!AO$15)),"",'III_Plan comp 438.68 {Plan 3}'!AO$15&amp;analysismethod2)</f>
        <v xml:space="preserve">Plan Provider Directory Review; 
</v>
      </c>
      <c r="CW41" s="254" t="str">
        <f>IF(ISNUMBER(FIND(analysismethod2,'III_Plan comp 438.68 {Plan 3}'!AP$15)),"",'III_Plan comp 438.68 {Plan 3}'!AP$15&amp;analysismethod2)</f>
        <v xml:space="preserve">Plan Provider Directory Review; 
</v>
      </c>
      <c r="CX41" s="254" t="str">
        <f>IF(ISNUMBER(FIND(analysismethod2,'III_Plan comp 438.68 {Plan 3}'!AQ$15)),"",'III_Plan comp 438.68 {Plan 3}'!AQ$15&amp;analysismethod2)</f>
        <v xml:space="preserve">Plan Provider Directory Review; 
</v>
      </c>
      <c r="CY41" s="254" t="str">
        <f>IF(ISNUMBER(FIND(analysismethod2,'III_Plan comp 438.68 {Plan 3}'!AR$15)),"",'III_Plan comp 438.68 {Plan 3}'!AR$15&amp;analysismethod2)</f>
        <v xml:space="preserve">Plan Provider Directory Review; 
</v>
      </c>
      <c r="CZ41" s="254" t="str">
        <f>IF(ISNUMBER(FIND(analysismethod2,'III_Plan comp 438.68 {Plan 3}'!AS$15)),"",'III_Plan comp 438.68 {Plan 3}'!AS$15&amp;analysismethod2)</f>
        <v xml:space="preserve">Plan Provider Directory Review; 
</v>
      </c>
      <c r="DA41" s="254" t="str">
        <f>IF(ISNUMBER(FIND(analysismethod2,'III_Plan comp 438.68 {Plan 3}'!AT$15)),"",'III_Plan comp 438.68 {Plan 3}'!AT$15&amp;analysismethod2)</f>
        <v xml:space="preserve">Plan Provider Directory Review; 
</v>
      </c>
      <c r="DB41" s="254" t="str">
        <f>IF(ISNUMBER(FIND(analysismethod2,'III_Plan comp 438.68 {Plan 3}'!AU$15)),"",'III_Plan comp 438.68 {Plan 3}'!AU$15&amp;analysismethod2)</f>
        <v xml:space="preserve">Plan Provider Directory Review; 
</v>
      </c>
      <c r="DC41" s="254" t="str">
        <f>IF(ISNUMBER(FIND(analysismethod2,'III_Plan comp 438.68 {Plan 3}'!AV$15)),"",'III_Plan comp 438.68 {Plan 3}'!AV$15&amp;analysismethod2)</f>
        <v xml:space="preserve">Plan Provider Directory Review; 
</v>
      </c>
      <c r="DD41" s="254" t="str">
        <f>IF(ISNUMBER(FIND(analysismethod2,'III_Plan comp 438.68 {Plan 3}'!AW$15)),"",'III_Plan comp 438.68 {Plan 3}'!AW$15&amp;analysismethod2)</f>
        <v xml:space="preserve">Plan Provider Directory Review; 
</v>
      </c>
      <c r="DE41" s="254" t="str">
        <f>IF(ISNUMBER(FIND(analysismethod2,'III_Plan comp 438.68 {Plan 3}'!AX$15)),"",'III_Plan comp 438.68 {Plan 3}'!AX$15&amp;analysismethod2)</f>
        <v xml:space="preserve">Plan Provider Directory Review; 
</v>
      </c>
      <c r="DF41" s="254" t="str">
        <f>IF(ISNUMBER(FIND(analysismethod2,'III_Plan comp 438.68 {Plan 3}'!AY$15)),"",'III_Plan comp 438.68 {Plan 3}'!AY$15&amp;analysismethod2)</f>
        <v xml:space="preserve">Plan Provider Directory Review; 
</v>
      </c>
      <c r="DG41" s="254" t="str">
        <f>IF(ISNUMBER(FIND(analysismethod2,'III_Plan comp 438.68 {Plan 3}'!AZ$15)),"",'III_Plan comp 438.68 {Plan 3}'!AZ$15&amp;analysismethod2)</f>
        <v xml:space="preserve">Plan Provider Directory Review; 
</v>
      </c>
      <c r="DH41" s="254" t="str">
        <f>IF(ISNUMBER(FIND(analysismethod2,'III_Plan comp 438.68 {Plan 3}'!BA$15)),"",'III_Plan comp 438.68 {Plan 3}'!BA$15&amp;analysismethod2)</f>
        <v xml:space="preserve">Plan Provider Directory Review; 
</v>
      </c>
      <c r="DI41" s="254" t="str">
        <f>IF(ISNUMBER(FIND(analysismethod2,'III_Plan comp 438.68 {Plan 3}'!BB$15)),"",'III_Plan comp 438.68 {Plan 3}'!BB$15&amp;analysismethod2)</f>
        <v xml:space="preserve">Plan Provider Directory Review; 
</v>
      </c>
      <c r="DJ41" s="254" t="str">
        <f>IF(ISNUMBER(FIND(analysismethod2,'III_Plan comp 438.68 {Plan 3}'!BC$15)),"",'III_Plan comp 438.68 {Plan 3}'!BC$15&amp;analysismethod2)</f>
        <v xml:space="preserve">Plan Provider Directory Review; 
</v>
      </c>
      <c r="DK41" s="254" t="str">
        <f>IF(ISNUMBER(FIND(analysismethod2,'III_Plan comp 438.68 {Plan 3}'!BD$15)),"",'III_Plan comp 438.68 {Plan 3}'!BD$15&amp;analysismethod2)</f>
        <v xml:space="preserve">Plan Provider Directory Review; 
</v>
      </c>
      <c r="DL41" s="254" t="str">
        <f>IF(ISNUMBER(FIND(analysismethod2,'III_Plan comp 438.68 {Plan 3}'!BE$15)),"",'III_Plan comp 438.68 {Plan 3}'!BE$15&amp;analysismethod2)</f>
        <v xml:space="preserve">Plan Provider Directory Review; 
</v>
      </c>
      <c r="DM41" s="254" t="str">
        <f>IF(ISNUMBER(FIND(analysismethod2,'III_Plan comp 438.68 {Plan 3}'!BF$15)),"",'III_Plan comp 438.68 {Plan 3}'!BF$15&amp;analysismethod2)</f>
        <v xml:space="preserve">Plan Provider Directory Review; 
</v>
      </c>
      <c r="DN41" s="254" t="str">
        <f>IF(ISNUMBER(FIND(analysismethod2,'III_Plan comp 438.68 {Plan 3}'!BG$15)),"",'III_Plan comp 438.68 {Plan 3}'!BG$15&amp;analysismethod2)</f>
        <v xml:space="preserve">Plan Provider Directory Review; 
</v>
      </c>
      <c r="DO41" s="254" t="str">
        <f>IF(ISNUMBER(FIND(analysismethod2,'III_Plan comp 438.68 {Plan 3}'!BH$15)),"",'III_Plan comp 438.68 {Plan 3}'!BH$15&amp;analysismethod2)</f>
        <v xml:space="preserve">Plan Provider Directory Review; 
</v>
      </c>
      <c r="DP41" s="254" t="str">
        <f>IF(ISNUMBER(FIND(analysismethod2,'III_Plan comp 438.68 {Plan 3}'!BI$15)),"",'III_Plan comp 438.68 {Plan 3}'!BI$15&amp;analysismethod2)</f>
        <v xml:space="preserve">Plan Provider Directory Review; 
</v>
      </c>
      <c r="DQ41" s="254" t="str">
        <f>IF(ISNUMBER(FIND(analysismethod2,'III_Plan comp 438.68 {Plan 3}'!BJ$15)),"",'III_Plan comp 438.68 {Plan 3}'!BJ$15&amp;analysismethod2)</f>
        <v xml:space="preserve">Plan Provider Directory Review; 
</v>
      </c>
      <c r="DR41" s="254" t="str">
        <f>IF(ISNUMBER(FIND(analysismethod2,'III_Plan comp 438.68 {Plan 3}'!BK$15)),"",'III_Plan comp 438.68 {Plan 3}'!BK$15&amp;analysismethod2)</f>
        <v xml:space="preserve">Plan Provider Directory Review; 
</v>
      </c>
      <c r="DS41" s="254" t="str">
        <f>IF(ISNUMBER(FIND(analysismethod2,'III_Plan comp 438.68 {Plan 3}'!BL$15)),"",'III_Plan comp 438.68 {Plan 3}'!BL$15&amp;analysismethod2)</f>
        <v xml:space="preserve">Plan Provider Directory Review; 
</v>
      </c>
      <c r="DT41" s="254" t="str">
        <f>IF(ISNUMBER(FIND(analysismethod2,'III_Plan comp 438.68 {Plan 3}'!BM$15)),"",'III_Plan comp 438.68 {Plan 3}'!BM$15&amp;analysismethod2)</f>
        <v xml:space="preserve">Plan Provider Directory Review; 
</v>
      </c>
      <c r="DU41" s="254" t="str">
        <f>IF(ISNUMBER(FIND(analysismethod2,'III_Plan comp 438.68 {Plan 3}'!BN$15)),"",'III_Plan comp 438.68 {Plan 3}'!BN$15&amp;analysismethod2)</f>
        <v xml:space="preserve">Plan Provider Directory Review; 
</v>
      </c>
      <c r="DV41" s="254" t="str">
        <f>IF(ISNUMBER(FIND(analysismethod2,'III_Plan comp 438.68 {Plan 3}'!BO$15)),"",'III_Plan comp 438.68 {Plan 3}'!BO$15&amp;analysismethod2)</f>
        <v xml:space="preserve">Plan Provider Directory Review; 
</v>
      </c>
      <c r="DW41" s="254" t="str">
        <f>IF(ISNUMBER(FIND(analysismethod2,'III_Plan comp 438.68 {Plan 3}'!BP$15)),"",'III_Plan comp 438.68 {Plan 3}'!BP$15&amp;analysismethod2)</f>
        <v xml:space="preserve">Plan Provider Directory Review; 
</v>
      </c>
      <c r="DX41" s="254" t="str">
        <f>IF(ISNUMBER(FIND(analysismethod2,'III_Plan comp 438.68 {Plan 3}'!BQ$15)),"",'III_Plan comp 438.68 {Plan 3}'!BQ$15&amp;analysismethod2)</f>
        <v xml:space="preserve">Plan Provider Directory Review; 
</v>
      </c>
      <c r="DY41" s="254" t="str">
        <f>IF(ISNUMBER(FIND(analysismethod2,'III_Plan comp 438.68 {Plan 3}'!BR$15)),"",'III_Plan comp 438.68 {Plan 3}'!BR$15&amp;analysismethod2)</f>
        <v xml:space="preserve">Plan Provider Directory Review; 
</v>
      </c>
      <c r="DZ41" s="254" t="str">
        <f>IF(ISNUMBER(FIND(analysismethod2,'III_Plan comp 438.68 {Plan 3}'!BS$15)),"",'III_Plan comp 438.68 {Plan 3}'!BS$15&amp;analysismethod2)</f>
        <v xml:space="preserve">Plan Provider Directory Review; 
</v>
      </c>
      <c r="EA41" s="254" t="str">
        <f>IF(ISNUMBER(FIND(analysismethod2,'III_Plan comp 438.68 {Plan 3}'!BT$15)),"",'III_Plan comp 438.68 {Plan 3}'!BT$15&amp;analysismethod2)</f>
        <v xml:space="preserve">Plan Provider Directory Review; 
</v>
      </c>
      <c r="EB41" s="254" t="str">
        <f>IF(ISNUMBER(FIND(analysismethod2,'III_Plan comp 438.68 {Plan 3}'!BU$15)),"",'III_Plan comp 438.68 {Plan 3}'!BU$15&amp;analysismethod2)</f>
        <v xml:space="preserve">Plan Provider Directory Review; 
</v>
      </c>
      <c r="EC41" s="254" t="str">
        <f>IF(ISNUMBER(FIND(analysismethod2,'III_Plan comp 438.68 {Plan 3}'!BV$15)),"",'III_Plan comp 438.68 {Plan 3}'!BV$15&amp;analysismethod2)</f>
        <v xml:space="preserve">Plan Provider Directory Review; 
</v>
      </c>
      <c r="ED41" s="254" t="str">
        <f>IF(ISNUMBER(FIND(analysismethod2,'III_Plan comp 438.68 {Plan 3}'!BW$15)),"",'III_Plan comp 438.68 {Plan 3}'!BW$15&amp;analysismethod2)</f>
        <v xml:space="preserve">Plan Provider Directory Review; 
</v>
      </c>
      <c r="EE41" s="254" t="str">
        <f>IF(ISNUMBER(FIND(analysismethod2,'III_Plan comp 438.68 {Plan 3}'!BX$15)),"",'III_Plan comp 438.68 {Plan 3}'!BX$15&amp;analysismethod2)</f>
        <v xml:space="preserve">Plan Provider Directory Review; 
</v>
      </c>
      <c r="EF41" s="254" t="str">
        <f>IF(ISNUMBER(FIND(analysismethod2,'III_Plan comp 438.68 {Plan 3}'!BY$15)),"",'III_Plan comp 438.68 {Plan 3}'!BY$15&amp;analysismethod2)</f>
        <v xml:space="preserve">Plan Provider Directory Review; 
</v>
      </c>
      <c r="EG41" s="254" t="str">
        <f>IF(ISNUMBER(FIND(analysismethod2,'III_Plan comp 438.68 {Plan 3}'!BZ$15)),"",'III_Plan comp 438.68 {Plan 3}'!BZ$15&amp;analysismethod2)</f>
        <v xml:space="preserve">Plan Provider Directory Review; 
</v>
      </c>
      <c r="EH41" s="254" t="str">
        <f>IF(ISNUMBER(FIND(analysismethod2,'III_Plan comp 438.68 {Plan 3}'!CA$15)),"",'III_Plan comp 438.68 {Plan 3}'!CA$15&amp;analysismethod2)</f>
        <v xml:space="preserve">Plan Provider Directory Review; 
</v>
      </c>
      <c r="EI41" s="254" t="str">
        <f>IF(ISNUMBER(FIND(analysismethod2,'III_Plan comp 438.68 {Plan 3}'!CB$15)),"",'III_Plan comp 438.68 {Plan 3}'!CB$15&amp;analysismethod2)</f>
        <v xml:space="preserve">Plan Provider Directory Review; 
</v>
      </c>
      <c r="EJ41" s="254" t="str">
        <f>IF(ISNUMBER(FIND(analysismethod2,'III_Plan comp 438.68 {Plan 3}'!CC$15)),"",'III_Plan comp 438.68 {Plan 3}'!CC$15&amp;analysismethod2)</f>
        <v xml:space="preserve">Plan Provider Directory Review; 
</v>
      </c>
      <c r="EK41" s="254" t="str">
        <f>IF(ISNUMBER(FIND(analysismethod2,'III_Plan comp 438.68 {Plan 3}'!CD$15)),"",'III_Plan comp 438.68 {Plan 3}'!CD$15&amp;analysismethod2)</f>
        <v xml:space="preserve">Plan Provider Directory Review; 
</v>
      </c>
      <c r="EL41" s="254" t="str">
        <f>IF(ISNUMBER(FIND(analysismethod2,'III_Plan comp 438.68 {Plan 3}'!CE$15)),"",'III_Plan comp 438.68 {Plan 3}'!CE$15&amp;analysismethod2)</f>
        <v xml:space="preserve">Plan Provider Directory Review; 
</v>
      </c>
      <c r="EM41" s="254" t="str">
        <f>IF(ISNUMBER(FIND(analysismethod2,'III_Plan comp 438.68 {Plan 3}'!CF$15)),"",'III_Plan comp 438.68 {Plan 3}'!CF$15&amp;analysismethod2)</f>
        <v xml:space="preserve">Plan Provider Directory Review; 
</v>
      </c>
      <c r="EN41" s="254" t="str">
        <f>IF(ISNUMBER(FIND(analysismethod2,'III_Plan comp 438.68 {Plan 3}'!CG$15)),"",'III_Plan comp 438.68 {Plan 3}'!CG$15&amp;analysismethod2)</f>
        <v xml:space="preserve">Plan Provider Directory Review; 
</v>
      </c>
      <c r="EO41" s="254" t="str">
        <f>IF(ISNUMBER(FIND(analysismethod2,'III_Plan comp 438.68 {Plan 3}'!CH$15)),"",'III_Plan comp 438.68 {Plan 3}'!CH$15&amp;analysismethod2)</f>
        <v xml:space="preserve">Plan Provider Directory Review; 
</v>
      </c>
      <c r="EP41" s="254" t="str">
        <f>IF(ISNUMBER(FIND(analysismethod2,'III_Plan comp 438.68 {Plan 3}'!CI$15)),"",'III_Plan comp 438.68 {Plan 3}'!CI$15&amp;analysismethod2)</f>
        <v xml:space="preserve">Plan Provider Directory Review; 
</v>
      </c>
      <c r="EQ41" s="254" t="str">
        <f>IF(ISNUMBER(FIND(analysismethod2,'III_Plan comp 438.68 {Plan 3}'!CJ$15)),"",'III_Plan comp 438.68 {Plan 3}'!CJ$15&amp;analysismethod2)</f>
        <v xml:space="preserve">Plan Provider Directory Review; 
</v>
      </c>
      <c r="ER41" s="254" t="str">
        <f>IF(ISNUMBER(FIND(analysismethod2,'III_Plan comp 438.68 {Plan 3}'!CK$15)),"",'III_Plan comp 438.68 {Plan 3}'!CK$15&amp;analysismethod2)</f>
        <v xml:space="preserve">Plan Provider Directory Review; 
</v>
      </c>
      <c r="ES41" s="254" t="str">
        <f>IF(ISNUMBER(FIND(analysismethod2,'III_Plan comp 438.68 {Plan 3}'!CL$15)),"",'III_Plan comp 438.68 {Plan 3}'!CL$15&amp;analysismethod2)</f>
        <v xml:space="preserve">Plan Provider Directory Review; 
</v>
      </c>
      <c r="ET41" s="254" t="str">
        <f>IF(ISNUMBER(FIND(analysismethod2,'III_Plan comp 438.68 {Plan 3}'!CM$15)),"",'III_Plan comp 438.68 {Plan 3}'!CM$15&amp;analysismethod2)</f>
        <v xml:space="preserve">Plan Provider Directory Review; 
</v>
      </c>
      <c r="EU41" s="254" t="str">
        <f>IF(ISNUMBER(FIND(analysismethod2,'III_Plan comp 438.68 {Plan 3}'!CN$15)),"",'III_Plan comp 438.68 {Plan 3}'!CN$15&amp;analysismethod2)</f>
        <v xml:space="preserve">Plan Provider Directory Review; 
</v>
      </c>
      <c r="EV41" s="254" t="str">
        <f>IF(ISNUMBER(FIND(analysismethod2,'III_Plan comp 438.68 {Plan 3}'!CO$15)),"",'III_Plan comp 438.68 {Plan 3}'!CO$15&amp;analysismethod2)</f>
        <v xml:space="preserve">Plan Provider Directory Review; 
</v>
      </c>
      <c r="EW41" s="254" t="str">
        <f>IF(ISNUMBER(FIND(analysismethod2,'III_Plan comp 438.68 {Plan 3}'!CP$15)),"",'III_Plan comp 438.68 {Plan 3}'!CP$15&amp;analysismethod2)</f>
        <v xml:space="preserve">Plan Provider Directory Review; 
</v>
      </c>
      <c r="EX41" s="254" t="str">
        <f>IF(ISNUMBER(FIND(analysismethod2,'III_Plan comp 438.68 {Plan 3}'!CQ$15)),"",'III_Plan comp 438.68 {Plan 3}'!CQ$15&amp;analysismethod2)</f>
        <v xml:space="preserve">Plan Provider Directory Review; 
</v>
      </c>
      <c r="EY41" s="254" t="str">
        <f>IF(ISNUMBER(FIND(analysismethod2,'III_Plan comp 438.68 {Plan 3}'!CR$15)),"",'III_Plan comp 438.68 {Plan 3}'!CR$15&amp;analysismethod2)</f>
        <v xml:space="preserve">Plan Provider Directory Review; 
</v>
      </c>
      <c r="EZ41" s="254" t="str">
        <f>IF(ISNUMBER(FIND(analysismethod2,'III_Plan comp 438.68 {Plan 3}'!CS$15)),"",'III_Plan comp 438.68 {Plan 3}'!CS$15&amp;analysismethod2)</f>
        <v xml:space="preserve">Plan Provider Directory Review; 
</v>
      </c>
      <c r="FA41" s="254" t="str">
        <f>IF(ISNUMBER(FIND(analysismethod2,'III_Plan comp 438.68 {Plan 3}'!CT$15)),"",'III_Plan comp 438.68 {Plan 3}'!CT$15&amp;analysismethod2)</f>
        <v xml:space="preserve">Plan Provider Directory Review; 
</v>
      </c>
      <c r="FB41" s="254" t="str">
        <f>IF(ISNUMBER(FIND(analysismethod2,'III_Plan comp 438.68 {Plan 3}'!CU$15)),"",'III_Plan comp 438.68 {Plan 3}'!CU$15&amp;analysismethod2)</f>
        <v xml:space="preserve">Plan Provider Directory Review; 
</v>
      </c>
      <c r="FC41" s="254" t="str">
        <f>IF(ISNUMBER(FIND(analysismethod2,'III_Plan comp 438.68 {Plan 3}'!CV$15)),"",'III_Plan comp 438.68 {Plan 3}'!CV$15&amp;analysismethod2)</f>
        <v xml:space="preserve">Plan Provider Directory Review; 
</v>
      </c>
      <c r="FD41" s="254" t="str">
        <f>IF(ISNUMBER(FIND(analysismethod2,'III_Plan comp 438.68 {Plan 3}'!CW$15)),"",'III_Plan comp 438.68 {Plan 3}'!CW$15&amp;analysismethod2)</f>
        <v xml:space="preserve">Plan Provider Directory Review; 
</v>
      </c>
      <c r="FE41" s="254" t="str">
        <f>IF(ISNUMBER(FIND(analysismethod2,'III_Plan comp 438.68 {Plan 3}'!CX$15)),"",'III_Plan comp 438.68 {Plan 3}'!CX$15&amp;analysismethod2)</f>
        <v xml:space="preserve">Plan Provider Directory Review; 
</v>
      </c>
      <c r="FF41" s="254" t="str">
        <f>IF(ISNUMBER(FIND(analysismethod2,'III_Plan comp 438.68 {Plan 3}'!CY$15)),"",'III_Plan comp 438.68 {Plan 3}'!CY$15&amp;analysismethod2)</f>
        <v xml:space="preserve">Plan Provider Directory Review; 
</v>
      </c>
      <c r="FG41" s="254" t="str">
        <f>IF(ISNUMBER(FIND(analysismethod2,'III_Plan comp 438.68 {Plan 3}'!CZ$15)),"",'III_Plan comp 438.68 {Plan 3}'!CZ$15&amp;analysismethod2)</f>
        <v xml:space="preserve">Plan Provider Directory Review; 
</v>
      </c>
    </row>
    <row r="42" spans="2:163" x14ac:dyDescent="0.2">
      <c r="B42" s="12" t="s">
        <v>45</v>
      </c>
      <c r="C42" s="12"/>
      <c r="D42" s="12"/>
      <c r="E42" s="12"/>
      <c r="F42" s="12"/>
      <c r="G42" s="12"/>
      <c r="J42" s="12"/>
      <c r="K42" s="12"/>
      <c r="L42" s="12"/>
      <c r="M42" s="12"/>
      <c r="N42" s="12"/>
      <c r="O42" s="12"/>
      <c r="P42" s="12"/>
      <c r="Q42" s="12"/>
      <c r="R42" s="12"/>
      <c r="S42" s="12"/>
      <c r="T42" s="12"/>
      <c r="BK42" s="253" t="str">
        <f>IF('I_State and program information'!$E$58="Yes","Secret Shopper: Network Participation"&amp;"; "&amp;CHAR(10)&amp;CHAR(10),"")</f>
        <v/>
      </c>
      <c r="BL42" s="254" t="str">
        <f>IF(ISNUMBER(FIND(analysismethod3,'III_Plan comp 438.68 {Plan 3}'!E$15)),"",'III_Plan comp 438.68 {Plan 3}'!E$15&amp;analysismethod3)</f>
        <v/>
      </c>
      <c r="BM42" s="254" t="str">
        <f>IF(ISNUMBER(FIND(analysismethod3,'III_Plan comp 438.68 {Plan 3}'!F$15)),"",'III_Plan comp 438.68 {Plan 3}'!F$15&amp;analysismethod3)</f>
        <v/>
      </c>
      <c r="BN42" s="254" t="str">
        <f>IF(ISNUMBER(FIND(analysismethod3,'III_Plan comp 438.68 {Plan 3}'!G$15)),"",'III_Plan comp 438.68 {Plan 3}'!G$15&amp;analysismethod3)</f>
        <v/>
      </c>
      <c r="BO42" s="254" t="str">
        <f>IF(ISNUMBER(FIND(analysismethod3,'III_Plan comp 438.68 {Plan 3}'!H$15)),"",'III_Plan comp 438.68 {Plan 3}'!H$15&amp;analysismethod3)</f>
        <v/>
      </c>
      <c r="BP42" s="254" t="str">
        <f>IF(ISNUMBER(FIND(analysismethod3,'III_Plan comp 438.68 {Plan 3}'!I$15)),"",'III_Plan comp 438.68 {Plan 3}'!I$15&amp;analysismethod3)</f>
        <v/>
      </c>
      <c r="BQ42" s="254" t="str">
        <f>IF(ISNUMBER(FIND(analysismethod3,'III_Plan comp 438.68 {Plan 3}'!J$15)),"",'III_Plan comp 438.68 {Plan 3}'!J$15&amp;analysismethod3)</f>
        <v/>
      </c>
      <c r="BR42" s="254" t="str">
        <f>IF(ISNUMBER(FIND(analysismethod3,'III_Plan comp 438.68 {Plan 3}'!K$15)),"",'III_Plan comp 438.68 {Plan 3}'!K$15&amp;analysismethod3)</f>
        <v/>
      </c>
      <c r="BS42" s="254" t="str">
        <f>IF(ISNUMBER(FIND(analysismethod3,'III_Plan comp 438.68 {Plan 3}'!L$15)),"",'III_Plan comp 438.68 {Plan 3}'!L$15&amp;analysismethod3)</f>
        <v/>
      </c>
      <c r="BT42" s="254" t="str">
        <f>IF(ISNUMBER(FIND(analysismethod3,'III_Plan comp 438.68 {Plan 3}'!M$15)),"",'III_Plan comp 438.68 {Plan 3}'!M$15&amp;analysismethod3)</f>
        <v/>
      </c>
      <c r="BU42" s="254" t="str">
        <f>IF(ISNUMBER(FIND(analysismethod3,'III_Plan comp 438.68 {Plan 3}'!N$15)),"",'III_Plan comp 438.68 {Plan 3}'!N$15&amp;analysismethod3)</f>
        <v/>
      </c>
      <c r="BV42" s="254" t="str">
        <f>IF(ISNUMBER(FIND(analysismethod3,'III_Plan comp 438.68 {Plan 3}'!O$15)),"",'III_Plan comp 438.68 {Plan 3}'!O$15&amp;analysismethod3)</f>
        <v/>
      </c>
      <c r="BW42" s="254" t="str">
        <f>IF(ISNUMBER(FIND(analysismethod3,'III_Plan comp 438.68 {Plan 3}'!P$15)),"",'III_Plan comp 438.68 {Plan 3}'!P$15&amp;analysismethod3)</f>
        <v/>
      </c>
      <c r="BX42" s="254" t="str">
        <f>IF(ISNUMBER(FIND(analysismethod3,'III_Plan comp 438.68 {Plan 3}'!Q$15)),"",'III_Plan comp 438.68 {Plan 3}'!Q$15&amp;analysismethod3)</f>
        <v/>
      </c>
      <c r="BY42" s="254" t="str">
        <f>IF(ISNUMBER(FIND(analysismethod3,'III_Plan comp 438.68 {Plan 3}'!R$15)),"",'III_Plan comp 438.68 {Plan 3}'!R$15&amp;analysismethod3)</f>
        <v/>
      </c>
      <c r="BZ42" s="254" t="str">
        <f>IF(ISNUMBER(FIND(analysismethod3,'III_Plan comp 438.68 {Plan 3}'!S$15)),"",'III_Plan comp 438.68 {Plan 3}'!S$15&amp;analysismethod3)</f>
        <v/>
      </c>
      <c r="CA42" s="254" t="str">
        <f>IF(ISNUMBER(FIND(analysismethod3,'III_Plan comp 438.68 {Plan 3}'!T$15)),"",'III_Plan comp 438.68 {Plan 3}'!T$15&amp;analysismethod3)</f>
        <v/>
      </c>
      <c r="CB42" s="254" t="str">
        <f>IF(ISNUMBER(FIND(analysismethod3,'III_Plan comp 438.68 {Plan 3}'!U$15)),"",'III_Plan comp 438.68 {Plan 3}'!U$15&amp;analysismethod3)</f>
        <v/>
      </c>
      <c r="CC42" s="254" t="str">
        <f>IF(ISNUMBER(FIND(analysismethod3,'III_Plan comp 438.68 {Plan 3}'!V$15)),"",'III_Plan comp 438.68 {Plan 3}'!V$15&amp;analysismethod3)</f>
        <v/>
      </c>
      <c r="CD42" s="254" t="str">
        <f>IF(ISNUMBER(FIND(analysismethod3,'III_Plan comp 438.68 {Plan 3}'!W$15)),"",'III_Plan comp 438.68 {Plan 3}'!W$15&amp;analysismethod3)</f>
        <v/>
      </c>
      <c r="CE42" s="254" t="str">
        <f>IF(ISNUMBER(FIND(analysismethod3,'III_Plan comp 438.68 {Plan 3}'!X$15)),"",'III_Plan comp 438.68 {Plan 3}'!X$15&amp;analysismethod3)</f>
        <v/>
      </c>
      <c r="CF42" s="254" t="str">
        <f>IF(ISNUMBER(FIND(analysismethod3,'III_Plan comp 438.68 {Plan 3}'!Y$15)),"",'III_Plan comp 438.68 {Plan 3}'!Y$15&amp;analysismethod3)</f>
        <v/>
      </c>
      <c r="CG42" s="254" t="str">
        <f>IF(ISNUMBER(FIND(analysismethod3,'III_Plan comp 438.68 {Plan 3}'!Z$15)),"",'III_Plan comp 438.68 {Plan 3}'!Z$15&amp;analysismethod3)</f>
        <v/>
      </c>
      <c r="CH42" s="254" t="str">
        <f>IF(ISNUMBER(FIND(analysismethod3,'III_Plan comp 438.68 {Plan 3}'!AA$15)),"",'III_Plan comp 438.68 {Plan 3}'!AA$15&amp;analysismethod3)</f>
        <v/>
      </c>
      <c r="CI42" s="254" t="str">
        <f>IF(ISNUMBER(FIND(analysismethod3,'III_Plan comp 438.68 {Plan 3}'!AB$15)),"",'III_Plan comp 438.68 {Plan 3}'!AB$15&amp;analysismethod3)</f>
        <v/>
      </c>
      <c r="CJ42" s="254" t="str">
        <f>IF(ISNUMBER(FIND(analysismethod3,'III_Plan comp 438.68 {Plan 3}'!AC$15)),"",'III_Plan comp 438.68 {Plan 3}'!AC$15&amp;analysismethod3)</f>
        <v/>
      </c>
      <c r="CK42" s="254" t="str">
        <f>IF(ISNUMBER(FIND(analysismethod3,'III_Plan comp 438.68 {Plan 3}'!AD$15)),"",'III_Plan comp 438.68 {Plan 3}'!AD$15&amp;analysismethod3)</f>
        <v/>
      </c>
      <c r="CL42" s="254" t="str">
        <f>IF(ISNUMBER(FIND(analysismethod3,'III_Plan comp 438.68 {Plan 3}'!AE$15)),"",'III_Plan comp 438.68 {Plan 3}'!AE$15&amp;analysismethod3)</f>
        <v/>
      </c>
      <c r="CM42" s="254" t="str">
        <f>IF(ISNUMBER(FIND(analysismethod3,'III_Plan comp 438.68 {Plan 3}'!AF$15)),"",'III_Plan comp 438.68 {Plan 3}'!AF$15&amp;analysismethod3)</f>
        <v/>
      </c>
      <c r="CN42" s="254" t="str">
        <f>IF(ISNUMBER(FIND(analysismethod3,'III_Plan comp 438.68 {Plan 3}'!AG$15)),"",'III_Plan comp 438.68 {Plan 3}'!AG$15&amp;analysismethod3)</f>
        <v/>
      </c>
      <c r="CO42" s="254" t="str">
        <f>IF(ISNUMBER(FIND(analysismethod3,'III_Plan comp 438.68 {Plan 3}'!AH$15)),"",'III_Plan comp 438.68 {Plan 3}'!AH$15&amp;analysismethod3)</f>
        <v/>
      </c>
      <c r="CP42" s="254" t="str">
        <f>IF(ISNUMBER(FIND(analysismethod3,'III_Plan comp 438.68 {Plan 3}'!AI$15)),"",'III_Plan comp 438.68 {Plan 3}'!AI$15&amp;analysismethod3)</f>
        <v/>
      </c>
      <c r="CQ42" s="254" t="str">
        <f>IF(ISNUMBER(FIND(analysismethod3,'III_Plan comp 438.68 {Plan 3}'!AJ$15)),"",'III_Plan comp 438.68 {Plan 3}'!AJ$15&amp;analysismethod3)</f>
        <v/>
      </c>
      <c r="CR42" s="254" t="str">
        <f>IF(ISNUMBER(FIND(analysismethod3,'III_Plan comp 438.68 {Plan 3}'!AK$15)),"",'III_Plan comp 438.68 {Plan 3}'!AK$15&amp;analysismethod3)</f>
        <v/>
      </c>
      <c r="CS42" s="254" t="str">
        <f>IF(ISNUMBER(FIND(analysismethod3,'III_Plan comp 438.68 {Plan 3}'!AL$15)),"",'III_Plan comp 438.68 {Plan 3}'!AL$15&amp;analysismethod3)</f>
        <v/>
      </c>
      <c r="CT42" s="254" t="str">
        <f>IF(ISNUMBER(FIND(analysismethod3,'III_Plan comp 438.68 {Plan 3}'!AM$15)),"",'III_Plan comp 438.68 {Plan 3}'!AM$15&amp;analysismethod3)</f>
        <v/>
      </c>
      <c r="CU42" s="254" t="str">
        <f>IF(ISNUMBER(FIND(analysismethod3,'III_Plan comp 438.68 {Plan 3}'!AN$15)),"",'III_Plan comp 438.68 {Plan 3}'!AN$15&amp;analysismethod3)</f>
        <v/>
      </c>
      <c r="CV42" s="254" t="str">
        <f>IF(ISNUMBER(FIND(analysismethod3,'III_Plan comp 438.68 {Plan 3}'!AO$15)),"",'III_Plan comp 438.68 {Plan 3}'!AO$15&amp;analysismethod3)</f>
        <v/>
      </c>
      <c r="CW42" s="254" t="str">
        <f>IF(ISNUMBER(FIND(analysismethod3,'III_Plan comp 438.68 {Plan 3}'!AP$15)),"",'III_Plan comp 438.68 {Plan 3}'!AP$15&amp;analysismethod3)</f>
        <v/>
      </c>
      <c r="CX42" s="254" t="str">
        <f>IF(ISNUMBER(FIND(analysismethod3,'III_Plan comp 438.68 {Plan 3}'!AQ$15)),"",'III_Plan comp 438.68 {Plan 3}'!AQ$15&amp;analysismethod3)</f>
        <v/>
      </c>
      <c r="CY42" s="254" t="str">
        <f>IF(ISNUMBER(FIND(analysismethod3,'III_Plan comp 438.68 {Plan 3}'!AR$15)),"",'III_Plan comp 438.68 {Plan 3}'!AR$15&amp;analysismethod3)</f>
        <v/>
      </c>
      <c r="CZ42" s="254" t="str">
        <f>IF(ISNUMBER(FIND(analysismethod3,'III_Plan comp 438.68 {Plan 3}'!AS$15)),"",'III_Plan comp 438.68 {Plan 3}'!AS$15&amp;analysismethod3)</f>
        <v/>
      </c>
      <c r="DA42" s="254" t="str">
        <f>IF(ISNUMBER(FIND(analysismethod3,'III_Plan comp 438.68 {Plan 3}'!AT$15)),"",'III_Plan comp 438.68 {Plan 3}'!AT$15&amp;analysismethod3)</f>
        <v/>
      </c>
      <c r="DB42" s="254" t="str">
        <f>IF(ISNUMBER(FIND(analysismethod3,'III_Plan comp 438.68 {Plan 3}'!AU$15)),"",'III_Plan comp 438.68 {Plan 3}'!AU$15&amp;analysismethod3)</f>
        <v/>
      </c>
      <c r="DC42" s="254" t="str">
        <f>IF(ISNUMBER(FIND(analysismethod3,'III_Plan comp 438.68 {Plan 3}'!AV$15)),"",'III_Plan comp 438.68 {Plan 3}'!AV$15&amp;analysismethod3)</f>
        <v/>
      </c>
      <c r="DD42" s="254" t="str">
        <f>IF(ISNUMBER(FIND(analysismethod3,'III_Plan comp 438.68 {Plan 3}'!AW$15)),"",'III_Plan comp 438.68 {Plan 3}'!AW$15&amp;analysismethod3)</f>
        <v/>
      </c>
      <c r="DE42" s="254" t="str">
        <f>IF(ISNUMBER(FIND(analysismethod3,'III_Plan comp 438.68 {Plan 3}'!AX$15)),"",'III_Plan comp 438.68 {Plan 3}'!AX$15&amp;analysismethod3)</f>
        <v/>
      </c>
      <c r="DF42" s="254" t="str">
        <f>IF(ISNUMBER(FIND(analysismethod3,'III_Plan comp 438.68 {Plan 3}'!AY$15)),"",'III_Plan comp 438.68 {Plan 3}'!AY$15&amp;analysismethod3)</f>
        <v/>
      </c>
      <c r="DG42" s="254" t="str">
        <f>IF(ISNUMBER(FIND(analysismethod3,'III_Plan comp 438.68 {Plan 3}'!AZ$15)),"",'III_Plan comp 438.68 {Plan 3}'!AZ$15&amp;analysismethod3)</f>
        <v/>
      </c>
      <c r="DH42" s="254" t="str">
        <f>IF(ISNUMBER(FIND(analysismethod3,'III_Plan comp 438.68 {Plan 3}'!BA$15)),"",'III_Plan comp 438.68 {Plan 3}'!BA$15&amp;analysismethod3)</f>
        <v/>
      </c>
      <c r="DI42" s="254" t="str">
        <f>IF(ISNUMBER(FIND(analysismethod3,'III_Plan comp 438.68 {Plan 3}'!BB$15)),"",'III_Plan comp 438.68 {Plan 3}'!BB$15&amp;analysismethod3)</f>
        <v/>
      </c>
      <c r="DJ42" s="254" t="str">
        <f>IF(ISNUMBER(FIND(analysismethod3,'III_Plan comp 438.68 {Plan 3}'!BC$15)),"",'III_Plan comp 438.68 {Plan 3}'!BC$15&amp;analysismethod3)</f>
        <v/>
      </c>
      <c r="DK42" s="254" t="str">
        <f>IF(ISNUMBER(FIND(analysismethod3,'III_Plan comp 438.68 {Plan 3}'!BD$15)),"",'III_Plan comp 438.68 {Plan 3}'!BD$15&amp;analysismethod3)</f>
        <v/>
      </c>
      <c r="DL42" s="254" t="str">
        <f>IF(ISNUMBER(FIND(analysismethod3,'III_Plan comp 438.68 {Plan 3}'!BE$15)),"",'III_Plan comp 438.68 {Plan 3}'!BE$15&amp;analysismethod3)</f>
        <v/>
      </c>
      <c r="DM42" s="254" t="str">
        <f>IF(ISNUMBER(FIND(analysismethod3,'III_Plan comp 438.68 {Plan 3}'!BF$15)),"",'III_Plan comp 438.68 {Plan 3}'!BF$15&amp;analysismethod3)</f>
        <v/>
      </c>
      <c r="DN42" s="254" t="str">
        <f>IF(ISNUMBER(FIND(analysismethod3,'III_Plan comp 438.68 {Plan 3}'!BG$15)),"",'III_Plan comp 438.68 {Plan 3}'!BG$15&amp;analysismethod3)</f>
        <v/>
      </c>
      <c r="DO42" s="254" t="str">
        <f>IF(ISNUMBER(FIND(analysismethod3,'III_Plan comp 438.68 {Plan 3}'!BH$15)),"",'III_Plan comp 438.68 {Plan 3}'!BH$15&amp;analysismethod3)</f>
        <v/>
      </c>
      <c r="DP42" s="254" t="str">
        <f>IF(ISNUMBER(FIND(analysismethod3,'III_Plan comp 438.68 {Plan 3}'!BI$15)),"",'III_Plan comp 438.68 {Plan 3}'!BI$15&amp;analysismethod3)</f>
        <v/>
      </c>
      <c r="DQ42" s="254" t="str">
        <f>IF(ISNUMBER(FIND(analysismethod3,'III_Plan comp 438.68 {Plan 3}'!BJ$15)),"",'III_Plan comp 438.68 {Plan 3}'!BJ$15&amp;analysismethod3)</f>
        <v/>
      </c>
      <c r="DR42" s="254" t="str">
        <f>IF(ISNUMBER(FIND(analysismethod3,'III_Plan comp 438.68 {Plan 3}'!BK$15)),"",'III_Plan comp 438.68 {Plan 3}'!BK$15&amp;analysismethod3)</f>
        <v/>
      </c>
      <c r="DS42" s="254" t="str">
        <f>IF(ISNUMBER(FIND(analysismethod3,'III_Plan comp 438.68 {Plan 3}'!BL$15)),"",'III_Plan comp 438.68 {Plan 3}'!BL$15&amp;analysismethod3)</f>
        <v/>
      </c>
      <c r="DT42" s="254" t="str">
        <f>IF(ISNUMBER(FIND(analysismethod3,'III_Plan comp 438.68 {Plan 3}'!BM$15)),"",'III_Plan comp 438.68 {Plan 3}'!BM$15&amp;analysismethod3)</f>
        <v/>
      </c>
      <c r="DU42" s="254" t="str">
        <f>IF(ISNUMBER(FIND(analysismethod3,'III_Plan comp 438.68 {Plan 3}'!BN$15)),"",'III_Plan comp 438.68 {Plan 3}'!BN$15&amp;analysismethod3)</f>
        <v/>
      </c>
      <c r="DV42" s="254" t="str">
        <f>IF(ISNUMBER(FIND(analysismethod3,'III_Plan comp 438.68 {Plan 3}'!BO$15)),"",'III_Plan comp 438.68 {Plan 3}'!BO$15&amp;analysismethod3)</f>
        <v/>
      </c>
      <c r="DW42" s="254" t="str">
        <f>IF(ISNUMBER(FIND(analysismethod3,'III_Plan comp 438.68 {Plan 3}'!BP$15)),"",'III_Plan comp 438.68 {Plan 3}'!BP$15&amp;analysismethod3)</f>
        <v/>
      </c>
      <c r="DX42" s="254" t="str">
        <f>IF(ISNUMBER(FIND(analysismethod3,'III_Plan comp 438.68 {Plan 3}'!BQ$15)),"",'III_Plan comp 438.68 {Plan 3}'!BQ$15&amp;analysismethod3)</f>
        <v/>
      </c>
      <c r="DY42" s="254" t="str">
        <f>IF(ISNUMBER(FIND(analysismethod3,'III_Plan comp 438.68 {Plan 3}'!BR$15)),"",'III_Plan comp 438.68 {Plan 3}'!BR$15&amp;analysismethod3)</f>
        <v/>
      </c>
      <c r="DZ42" s="254" t="str">
        <f>IF(ISNUMBER(FIND(analysismethod3,'III_Plan comp 438.68 {Plan 3}'!BS$15)),"",'III_Plan comp 438.68 {Plan 3}'!BS$15&amp;analysismethod3)</f>
        <v/>
      </c>
      <c r="EA42" s="254" t="str">
        <f>IF(ISNUMBER(FIND(analysismethod3,'III_Plan comp 438.68 {Plan 3}'!BT$15)),"",'III_Plan comp 438.68 {Plan 3}'!BT$15&amp;analysismethod3)</f>
        <v/>
      </c>
      <c r="EB42" s="254" t="str">
        <f>IF(ISNUMBER(FIND(analysismethod3,'III_Plan comp 438.68 {Plan 3}'!BU$15)),"",'III_Plan comp 438.68 {Plan 3}'!BU$15&amp;analysismethod3)</f>
        <v/>
      </c>
      <c r="EC42" s="254" t="str">
        <f>IF(ISNUMBER(FIND(analysismethod3,'III_Plan comp 438.68 {Plan 3}'!BV$15)),"",'III_Plan comp 438.68 {Plan 3}'!BV$15&amp;analysismethod3)</f>
        <v/>
      </c>
      <c r="ED42" s="254" t="str">
        <f>IF(ISNUMBER(FIND(analysismethod3,'III_Plan comp 438.68 {Plan 3}'!BW$15)),"",'III_Plan comp 438.68 {Plan 3}'!BW$15&amp;analysismethod3)</f>
        <v/>
      </c>
      <c r="EE42" s="254" t="str">
        <f>IF(ISNUMBER(FIND(analysismethod3,'III_Plan comp 438.68 {Plan 3}'!BX$15)),"",'III_Plan comp 438.68 {Plan 3}'!BX$15&amp;analysismethod3)</f>
        <v/>
      </c>
      <c r="EF42" s="254" t="str">
        <f>IF(ISNUMBER(FIND(analysismethod3,'III_Plan comp 438.68 {Plan 3}'!BY$15)),"",'III_Plan comp 438.68 {Plan 3}'!BY$15&amp;analysismethod3)</f>
        <v/>
      </c>
      <c r="EG42" s="254" t="str">
        <f>IF(ISNUMBER(FIND(analysismethod3,'III_Plan comp 438.68 {Plan 3}'!BZ$15)),"",'III_Plan comp 438.68 {Plan 3}'!BZ$15&amp;analysismethod3)</f>
        <v/>
      </c>
      <c r="EH42" s="254" t="str">
        <f>IF(ISNUMBER(FIND(analysismethod3,'III_Plan comp 438.68 {Plan 3}'!CA$15)),"",'III_Plan comp 438.68 {Plan 3}'!CA$15&amp;analysismethod3)</f>
        <v/>
      </c>
      <c r="EI42" s="254" t="str">
        <f>IF(ISNUMBER(FIND(analysismethod3,'III_Plan comp 438.68 {Plan 3}'!CB$15)),"",'III_Plan comp 438.68 {Plan 3}'!CB$15&amp;analysismethod3)</f>
        <v/>
      </c>
      <c r="EJ42" s="254" t="str">
        <f>IF(ISNUMBER(FIND(analysismethod3,'III_Plan comp 438.68 {Plan 3}'!CC$15)),"",'III_Plan comp 438.68 {Plan 3}'!CC$15&amp;analysismethod3)</f>
        <v/>
      </c>
      <c r="EK42" s="254" t="str">
        <f>IF(ISNUMBER(FIND(analysismethod3,'III_Plan comp 438.68 {Plan 3}'!CD$15)),"",'III_Plan comp 438.68 {Plan 3}'!CD$15&amp;analysismethod3)</f>
        <v/>
      </c>
      <c r="EL42" s="254" t="str">
        <f>IF(ISNUMBER(FIND(analysismethod3,'III_Plan comp 438.68 {Plan 3}'!CE$15)),"",'III_Plan comp 438.68 {Plan 3}'!CE$15&amp;analysismethod3)</f>
        <v/>
      </c>
      <c r="EM42" s="254" t="str">
        <f>IF(ISNUMBER(FIND(analysismethod3,'III_Plan comp 438.68 {Plan 3}'!CF$15)),"",'III_Plan comp 438.68 {Plan 3}'!CF$15&amp;analysismethod3)</f>
        <v/>
      </c>
      <c r="EN42" s="254" t="str">
        <f>IF(ISNUMBER(FIND(analysismethod3,'III_Plan comp 438.68 {Plan 3}'!CG$15)),"",'III_Plan comp 438.68 {Plan 3}'!CG$15&amp;analysismethod3)</f>
        <v/>
      </c>
      <c r="EO42" s="254" t="str">
        <f>IF(ISNUMBER(FIND(analysismethod3,'III_Plan comp 438.68 {Plan 3}'!CH$15)),"",'III_Plan comp 438.68 {Plan 3}'!CH$15&amp;analysismethod3)</f>
        <v/>
      </c>
      <c r="EP42" s="254" t="str">
        <f>IF(ISNUMBER(FIND(analysismethod3,'III_Plan comp 438.68 {Plan 3}'!CI$15)),"",'III_Plan comp 438.68 {Plan 3}'!CI$15&amp;analysismethod3)</f>
        <v/>
      </c>
      <c r="EQ42" s="254" t="str">
        <f>IF(ISNUMBER(FIND(analysismethod3,'III_Plan comp 438.68 {Plan 3}'!CJ$15)),"",'III_Plan comp 438.68 {Plan 3}'!CJ$15&amp;analysismethod3)</f>
        <v/>
      </c>
      <c r="ER42" s="254" t="str">
        <f>IF(ISNUMBER(FIND(analysismethod3,'III_Plan comp 438.68 {Plan 3}'!CK$15)),"",'III_Plan comp 438.68 {Plan 3}'!CK$15&amp;analysismethod3)</f>
        <v/>
      </c>
      <c r="ES42" s="254" t="str">
        <f>IF(ISNUMBER(FIND(analysismethod3,'III_Plan comp 438.68 {Plan 3}'!CL$15)),"",'III_Plan comp 438.68 {Plan 3}'!CL$15&amp;analysismethod3)</f>
        <v/>
      </c>
      <c r="ET42" s="254" t="str">
        <f>IF(ISNUMBER(FIND(analysismethod3,'III_Plan comp 438.68 {Plan 3}'!CM$15)),"",'III_Plan comp 438.68 {Plan 3}'!CM$15&amp;analysismethod3)</f>
        <v/>
      </c>
      <c r="EU42" s="254" t="str">
        <f>IF(ISNUMBER(FIND(analysismethod3,'III_Plan comp 438.68 {Plan 3}'!CN$15)),"",'III_Plan comp 438.68 {Plan 3}'!CN$15&amp;analysismethod3)</f>
        <v/>
      </c>
      <c r="EV42" s="254" t="str">
        <f>IF(ISNUMBER(FIND(analysismethod3,'III_Plan comp 438.68 {Plan 3}'!CO$15)),"",'III_Plan comp 438.68 {Plan 3}'!CO$15&amp;analysismethod3)</f>
        <v/>
      </c>
      <c r="EW42" s="254" t="str">
        <f>IF(ISNUMBER(FIND(analysismethod3,'III_Plan comp 438.68 {Plan 3}'!CP$15)),"",'III_Plan comp 438.68 {Plan 3}'!CP$15&amp;analysismethod3)</f>
        <v/>
      </c>
      <c r="EX42" s="254" t="str">
        <f>IF(ISNUMBER(FIND(analysismethod3,'III_Plan comp 438.68 {Plan 3}'!CQ$15)),"",'III_Plan comp 438.68 {Plan 3}'!CQ$15&amp;analysismethod3)</f>
        <v/>
      </c>
      <c r="EY42" s="254" t="str">
        <f>IF(ISNUMBER(FIND(analysismethod3,'III_Plan comp 438.68 {Plan 3}'!CR$15)),"",'III_Plan comp 438.68 {Plan 3}'!CR$15&amp;analysismethod3)</f>
        <v/>
      </c>
      <c r="EZ42" s="254" t="str">
        <f>IF(ISNUMBER(FIND(analysismethod3,'III_Plan comp 438.68 {Plan 3}'!CS$15)),"",'III_Plan comp 438.68 {Plan 3}'!CS$15&amp;analysismethod3)</f>
        <v/>
      </c>
      <c r="FA42" s="254" t="str">
        <f>IF(ISNUMBER(FIND(analysismethod3,'III_Plan comp 438.68 {Plan 3}'!CT$15)),"",'III_Plan comp 438.68 {Plan 3}'!CT$15&amp;analysismethod3)</f>
        <v/>
      </c>
      <c r="FB42" s="254" t="str">
        <f>IF(ISNUMBER(FIND(analysismethod3,'III_Plan comp 438.68 {Plan 3}'!CU$15)),"",'III_Plan comp 438.68 {Plan 3}'!CU$15&amp;analysismethod3)</f>
        <v/>
      </c>
      <c r="FC42" s="254" t="str">
        <f>IF(ISNUMBER(FIND(analysismethod3,'III_Plan comp 438.68 {Plan 3}'!CV$15)),"",'III_Plan comp 438.68 {Plan 3}'!CV$15&amp;analysismethod3)</f>
        <v/>
      </c>
      <c r="FD42" s="254" t="str">
        <f>IF(ISNUMBER(FIND(analysismethod3,'III_Plan comp 438.68 {Plan 3}'!CW$15)),"",'III_Plan comp 438.68 {Plan 3}'!CW$15&amp;analysismethod3)</f>
        <v/>
      </c>
      <c r="FE42" s="254" t="str">
        <f>IF(ISNUMBER(FIND(analysismethod3,'III_Plan comp 438.68 {Plan 3}'!CX$15)),"",'III_Plan comp 438.68 {Plan 3}'!CX$15&amp;analysismethod3)</f>
        <v/>
      </c>
      <c r="FF42" s="254" t="str">
        <f>IF(ISNUMBER(FIND(analysismethod3,'III_Plan comp 438.68 {Plan 3}'!CY$15)),"",'III_Plan comp 438.68 {Plan 3}'!CY$15&amp;analysismethod3)</f>
        <v/>
      </c>
      <c r="FG42" s="254" t="str">
        <f>IF(ISNUMBER(FIND(analysismethod3,'III_Plan comp 438.68 {Plan 3}'!CZ$15)),"",'III_Plan comp 438.68 {Plan 3}'!CZ$15&amp;analysismethod3)</f>
        <v/>
      </c>
    </row>
    <row r="43" spans="2:163" x14ac:dyDescent="0.2">
      <c r="B43" s="12" t="s">
        <v>46</v>
      </c>
      <c r="C43" s="12"/>
      <c r="D43" s="12"/>
      <c r="E43" s="12"/>
      <c r="F43" s="12"/>
      <c r="G43" s="12"/>
      <c r="J43" s="12"/>
      <c r="K43" s="12"/>
      <c r="L43" s="12"/>
      <c r="M43" s="12"/>
      <c r="N43" s="12"/>
      <c r="O43" s="12"/>
      <c r="P43" s="12"/>
      <c r="Q43" s="12"/>
      <c r="R43" s="12"/>
      <c r="S43" s="12"/>
      <c r="T43" s="12"/>
      <c r="BK43" s="253" t="str">
        <f>IF('I_State and program information'!$E$62="Yes","Secret Shopper: Appointment Availability"&amp;"; "&amp;CHAR(10)&amp;CHAR(10),"")</f>
        <v/>
      </c>
      <c r="BL43" s="254" t="str">
        <f>IF(ISNUMBER(FIND(analysismethod4,'III_Plan comp 438.68 {Plan 3}'!E$15)),"",'III_Plan comp 438.68 {Plan 3}'!E$15&amp;analysismethod4)</f>
        <v/>
      </c>
      <c r="BM43" s="254" t="str">
        <f>IF(ISNUMBER(FIND(analysismethod4,'III_Plan comp 438.68 {Plan 3}'!F$15)),"",'III_Plan comp 438.68 {Plan 3}'!F$15&amp;analysismethod4)</f>
        <v/>
      </c>
      <c r="BN43" s="254" t="str">
        <f>IF(ISNUMBER(FIND(analysismethod4,'III_Plan comp 438.68 {Plan 3}'!G$15)),"",'III_Plan comp 438.68 {Plan 3}'!G$15&amp;analysismethod4)</f>
        <v/>
      </c>
      <c r="BO43" s="254" t="str">
        <f>IF(ISNUMBER(FIND(analysismethod4,'III_Plan comp 438.68 {Plan 3}'!H$15)),"",'III_Plan comp 438.68 {Plan 3}'!H$15&amp;analysismethod4)</f>
        <v/>
      </c>
      <c r="BP43" s="254" t="str">
        <f>IF(ISNUMBER(FIND(analysismethod4,'III_Plan comp 438.68 {Plan 3}'!I$15)),"",'III_Plan comp 438.68 {Plan 3}'!I$15&amp;analysismethod4)</f>
        <v/>
      </c>
      <c r="BQ43" s="254" t="str">
        <f>IF(ISNUMBER(FIND(analysismethod4,'III_Plan comp 438.68 {Plan 3}'!J$15)),"",'III_Plan comp 438.68 {Plan 3}'!J$15&amp;analysismethod4)</f>
        <v/>
      </c>
      <c r="BR43" s="254" t="str">
        <f>IF(ISNUMBER(FIND(analysismethod4,'III_Plan comp 438.68 {Plan 3}'!K$15)),"",'III_Plan comp 438.68 {Plan 3}'!K$15&amp;analysismethod4)</f>
        <v/>
      </c>
      <c r="BS43" s="254" t="str">
        <f>IF(ISNUMBER(FIND(analysismethod4,'III_Plan comp 438.68 {Plan 3}'!L$15)),"",'III_Plan comp 438.68 {Plan 3}'!L$15&amp;analysismethod4)</f>
        <v/>
      </c>
      <c r="BT43" s="254" t="str">
        <f>IF(ISNUMBER(FIND(analysismethod4,'III_Plan comp 438.68 {Plan 3}'!M$15)),"",'III_Plan comp 438.68 {Plan 3}'!M$15&amp;analysismethod4)</f>
        <v/>
      </c>
      <c r="BU43" s="254" t="str">
        <f>IF(ISNUMBER(FIND(analysismethod4,'III_Plan comp 438.68 {Plan 3}'!N$15)),"",'III_Plan comp 438.68 {Plan 3}'!N$15&amp;analysismethod4)</f>
        <v/>
      </c>
      <c r="BV43" s="254" t="str">
        <f>IF(ISNUMBER(FIND(analysismethod4,'III_Plan comp 438.68 {Plan 3}'!O$15)),"",'III_Plan comp 438.68 {Plan 3}'!O$15&amp;analysismethod4)</f>
        <v/>
      </c>
      <c r="BW43" s="254" t="str">
        <f>IF(ISNUMBER(FIND(analysismethod4,'III_Plan comp 438.68 {Plan 3}'!P$15)),"",'III_Plan comp 438.68 {Plan 3}'!P$15&amp;analysismethod4)</f>
        <v/>
      </c>
      <c r="BX43" s="254" t="str">
        <f>IF(ISNUMBER(FIND(analysismethod4,'III_Plan comp 438.68 {Plan 3}'!Q$15)),"",'III_Plan comp 438.68 {Plan 3}'!Q$15&amp;analysismethod4)</f>
        <v/>
      </c>
      <c r="BY43" s="254" t="str">
        <f>IF(ISNUMBER(FIND(analysismethod4,'III_Plan comp 438.68 {Plan 3}'!R$15)),"",'III_Plan comp 438.68 {Plan 3}'!R$15&amp;analysismethod4)</f>
        <v/>
      </c>
      <c r="BZ43" s="254" t="str">
        <f>IF(ISNUMBER(FIND(analysismethod4,'III_Plan comp 438.68 {Plan 3}'!S$15)),"",'III_Plan comp 438.68 {Plan 3}'!S$15&amp;analysismethod4)</f>
        <v/>
      </c>
      <c r="CA43" s="254" t="str">
        <f>IF(ISNUMBER(FIND(analysismethod4,'III_Plan comp 438.68 {Plan 3}'!T$15)),"",'III_Plan comp 438.68 {Plan 3}'!T$15&amp;analysismethod4)</f>
        <v/>
      </c>
      <c r="CB43" s="254" t="str">
        <f>IF(ISNUMBER(FIND(analysismethod4,'III_Plan comp 438.68 {Plan 3}'!U$15)),"",'III_Plan comp 438.68 {Plan 3}'!U$15&amp;analysismethod4)</f>
        <v/>
      </c>
      <c r="CC43" s="254" t="str">
        <f>IF(ISNUMBER(FIND(analysismethod4,'III_Plan comp 438.68 {Plan 3}'!V$15)),"",'III_Plan comp 438.68 {Plan 3}'!V$15&amp;analysismethod4)</f>
        <v/>
      </c>
      <c r="CD43" s="254" t="str">
        <f>IF(ISNUMBER(FIND(analysismethod4,'III_Plan comp 438.68 {Plan 3}'!W$15)),"",'III_Plan comp 438.68 {Plan 3}'!W$15&amp;analysismethod4)</f>
        <v/>
      </c>
      <c r="CE43" s="254" t="str">
        <f>IF(ISNUMBER(FIND(analysismethod4,'III_Plan comp 438.68 {Plan 3}'!X$15)),"",'III_Plan comp 438.68 {Plan 3}'!X$15&amp;analysismethod4)</f>
        <v/>
      </c>
      <c r="CF43" s="254" t="str">
        <f>IF(ISNUMBER(FIND(analysismethod4,'III_Plan comp 438.68 {Plan 3}'!Y$15)),"",'III_Plan comp 438.68 {Plan 3}'!Y$15&amp;analysismethod4)</f>
        <v/>
      </c>
      <c r="CG43" s="254" t="str">
        <f>IF(ISNUMBER(FIND(analysismethod4,'III_Plan comp 438.68 {Plan 3}'!Z$15)),"",'III_Plan comp 438.68 {Plan 3}'!Z$15&amp;analysismethod4)</f>
        <v/>
      </c>
      <c r="CH43" s="254" t="str">
        <f>IF(ISNUMBER(FIND(analysismethod4,'III_Plan comp 438.68 {Plan 3}'!AA$15)),"",'III_Plan comp 438.68 {Plan 3}'!AA$15&amp;analysismethod4)</f>
        <v/>
      </c>
      <c r="CI43" s="254" t="str">
        <f>IF(ISNUMBER(FIND(analysismethod4,'III_Plan comp 438.68 {Plan 3}'!AB$15)),"",'III_Plan comp 438.68 {Plan 3}'!AB$15&amp;analysismethod4)</f>
        <v/>
      </c>
      <c r="CJ43" s="254" t="str">
        <f>IF(ISNUMBER(FIND(analysismethod4,'III_Plan comp 438.68 {Plan 3}'!AC$15)),"",'III_Plan comp 438.68 {Plan 3}'!AC$15&amp;analysismethod4)</f>
        <v/>
      </c>
      <c r="CK43" s="254" t="str">
        <f>IF(ISNUMBER(FIND(analysismethod4,'III_Plan comp 438.68 {Plan 3}'!AD$15)),"",'III_Plan comp 438.68 {Plan 3}'!AD$15&amp;analysismethod4)</f>
        <v/>
      </c>
      <c r="CL43" s="254" t="str">
        <f>IF(ISNUMBER(FIND(analysismethod4,'III_Plan comp 438.68 {Plan 3}'!AE$15)),"",'III_Plan comp 438.68 {Plan 3}'!AE$15&amp;analysismethod4)</f>
        <v/>
      </c>
      <c r="CM43" s="254" t="str">
        <f>IF(ISNUMBER(FIND(analysismethod4,'III_Plan comp 438.68 {Plan 3}'!AF$15)),"",'III_Plan comp 438.68 {Plan 3}'!AF$15&amp;analysismethod4)</f>
        <v/>
      </c>
      <c r="CN43" s="254" t="str">
        <f>IF(ISNUMBER(FIND(analysismethod4,'III_Plan comp 438.68 {Plan 3}'!AG$15)),"",'III_Plan comp 438.68 {Plan 3}'!AG$15&amp;analysismethod4)</f>
        <v/>
      </c>
      <c r="CO43" s="254" t="str">
        <f>IF(ISNUMBER(FIND(analysismethod4,'III_Plan comp 438.68 {Plan 3}'!AH$15)),"",'III_Plan comp 438.68 {Plan 3}'!AH$15&amp;analysismethod4)</f>
        <v/>
      </c>
      <c r="CP43" s="254" t="str">
        <f>IF(ISNUMBER(FIND(analysismethod4,'III_Plan comp 438.68 {Plan 3}'!AI$15)),"",'III_Plan comp 438.68 {Plan 3}'!AI$15&amp;analysismethod4)</f>
        <v/>
      </c>
      <c r="CQ43" s="254" t="str">
        <f>IF(ISNUMBER(FIND(analysismethod4,'III_Plan comp 438.68 {Plan 3}'!AJ$15)),"",'III_Plan comp 438.68 {Plan 3}'!AJ$15&amp;analysismethod4)</f>
        <v/>
      </c>
      <c r="CR43" s="254" t="str">
        <f>IF(ISNUMBER(FIND(analysismethod4,'III_Plan comp 438.68 {Plan 3}'!AK$15)),"",'III_Plan comp 438.68 {Plan 3}'!AK$15&amp;analysismethod4)</f>
        <v/>
      </c>
      <c r="CS43" s="254" t="str">
        <f>IF(ISNUMBER(FIND(analysismethod4,'III_Plan comp 438.68 {Plan 3}'!AL$15)),"",'III_Plan comp 438.68 {Plan 3}'!AL$15&amp;analysismethod4)</f>
        <v/>
      </c>
      <c r="CT43" s="254" t="str">
        <f>IF(ISNUMBER(FIND(analysismethod4,'III_Plan comp 438.68 {Plan 3}'!AM$15)),"",'III_Plan comp 438.68 {Plan 3}'!AM$15&amp;analysismethod4)</f>
        <v/>
      </c>
      <c r="CU43" s="254" t="str">
        <f>IF(ISNUMBER(FIND(analysismethod4,'III_Plan comp 438.68 {Plan 3}'!AN$15)),"",'III_Plan comp 438.68 {Plan 3}'!AN$15&amp;analysismethod4)</f>
        <v/>
      </c>
      <c r="CV43" s="254" t="str">
        <f>IF(ISNUMBER(FIND(analysismethod4,'III_Plan comp 438.68 {Plan 3}'!AO$15)),"",'III_Plan comp 438.68 {Plan 3}'!AO$15&amp;analysismethod4)</f>
        <v/>
      </c>
      <c r="CW43" s="254" t="str">
        <f>IF(ISNUMBER(FIND(analysismethod4,'III_Plan comp 438.68 {Plan 3}'!AP$15)),"",'III_Plan comp 438.68 {Plan 3}'!AP$15&amp;analysismethod4)</f>
        <v/>
      </c>
      <c r="CX43" s="254" t="str">
        <f>IF(ISNUMBER(FIND(analysismethod4,'III_Plan comp 438.68 {Plan 3}'!AQ$15)),"",'III_Plan comp 438.68 {Plan 3}'!AQ$15&amp;analysismethod4)</f>
        <v/>
      </c>
      <c r="CY43" s="254" t="str">
        <f>IF(ISNUMBER(FIND(analysismethod4,'III_Plan comp 438.68 {Plan 3}'!AR$15)),"",'III_Plan comp 438.68 {Plan 3}'!AR$15&amp;analysismethod4)</f>
        <v/>
      </c>
      <c r="CZ43" s="254" t="str">
        <f>IF(ISNUMBER(FIND(analysismethod4,'III_Plan comp 438.68 {Plan 3}'!AS$15)),"",'III_Plan comp 438.68 {Plan 3}'!AS$15&amp;analysismethod4)</f>
        <v/>
      </c>
      <c r="DA43" s="254" t="str">
        <f>IF(ISNUMBER(FIND(analysismethod4,'III_Plan comp 438.68 {Plan 3}'!AT$15)),"",'III_Plan comp 438.68 {Plan 3}'!AT$15&amp;analysismethod4)</f>
        <v/>
      </c>
      <c r="DB43" s="254" t="str">
        <f>IF(ISNUMBER(FIND(analysismethod4,'III_Plan comp 438.68 {Plan 3}'!AU$15)),"",'III_Plan comp 438.68 {Plan 3}'!AU$15&amp;analysismethod4)</f>
        <v/>
      </c>
      <c r="DC43" s="254" t="str">
        <f>IF(ISNUMBER(FIND(analysismethod4,'III_Plan comp 438.68 {Plan 3}'!AV$15)),"",'III_Plan comp 438.68 {Plan 3}'!AV$15&amp;analysismethod4)</f>
        <v/>
      </c>
      <c r="DD43" s="254" t="str">
        <f>IF(ISNUMBER(FIND(analysismethod4,'III_Plan comp 438.68 {Plan 3}'!AW$15)),"",'III_Plan comp 438.68 {Plan 3}'!AW$15&amp;analysismethod4)</f>
        <v/>
      </c>
      <c r="DE43" s="254" t="str">
        <f>IF(ISNUMBER(FIND(analysismethod4,'III_Plan comp 438.68 {Plan 3}'!AX$15)),"",'III_Plan comp 438.68 {Plan 3}'!AX$15&amp;analysismethod4)</f>
        <v/>
      </c>
      <c r="DF43" s="254" t="str">
        <f>IF(ISNUMBER(FIND(analysismethod4,'III_Plan comp 438.68 {Plan 3}'!AY$15)),"",'III_Plan comp 438.68 {Plan 3}'!AY$15&amp;analysismethod4)</f>
        <v/>
      </c>
      <c r="DG43" s="254" t="str">
        <f>IF(ISNUMBER(FIND(analysismethod4,'III_Plan comp 438.68 {Plan 3}'!AZ$15)),"",'III_Plan comp 438.68 {Plan 3}'!AZ$15&amp;analysismethod4)</f>
        <v/>
      </c>
      <c r="DH43" s="254" t="str">
        <f>IF(ISNUMBER(FIND(analysismethod4,'III_Plan comp 438.68 {Plan 3}'!BA$15)),"",'III_Plan comp 438.68 {Plan 3}'!BA$15&amp;analysismethod4)</f>
        <v/>
      </c>
      <c r="DI43" s="254" t="str">
        <f>IF(ISNUMBER(FIND(analysismethod4,'III_Plan comp 438.68 {Plan 3}'!BB$15)),"",'III_Plan comp 438.68 {Plan 3}'!BB$15&amp;analysismethod4)</f>
        <v/>
      </c>
      <c r="DJ43" s="254" t="str">
        <f>IF(ISNUMBER(FIND(analysismethod4,'III_Plan comp 438.68 {Plan 3}'!BC$15)),"",'III_Plan comp 438.68 {Plan 3}'!BC$15&amp;analysismethod4)</f>
        <v/>
      </c>
      <c r="DK43" s="254" t="str">
        <f>IF(ISNUMBER(FIND(analysismethod4,'III_Plan comp 438.68 {Plan 3}'!BD$15)),"",'III_Plan comp 438.68 {Plan 3}'!BD$15&amp;analysismethod4)</f>
        <v/>
      </c>
      <c r="DL43" s="254" t="str">
        <f>IF(ISNUMBER(FIND(analysismethod4,'III_Plan comp 438.68 {Plan 3}'!BE$15)),"",'III_Plan comp 438.68 {Plan 3}'!BE$15&amp;analysismethod4)</f>
        <v/>
      </c>
      <c r="DM43" s="254" t="str">
        <f>IF(ISNUMBER(FIND(analysismethod4,'III_Plan comp 438.68 {Plan 3}'!BF$15)),"",'III_Plan comp 438.68 {Plan 3}'!BF$15&amp;analysismethod4)</f>
        <v/>
      </c>
      <c r="DN43" s="254" t="str">
        <f>IF(ISNUMBER(FIND(analysismethod4,'III_Plan comp 438.68 {Plan 3}'!BG$15)),"",'III_Plan comp 438.68 {Plan 3}'!BG$15&amp;analysismethod4)</f>
        <v/>
      </c>
      <c r="DO43" s="254" t="str">
        <f>IF(ISNUMBER(FIND(analysismethod4,'III_Plan comp 438.68 {Plan 3}'!BH$15)),"",'III_Plan comp 438.68 {Plan 3}'!BH$15&amp;analysismethod4)</f>
        <v/>
      </c>
      <c r="DP43" s="254" t="str">
        <f>IF(ISNUMBER(FIND(analysismethod4,'III_Plan comp 438.68 {Plan 3}'!BI$15)),"",'III_Plan comp 438.68 {Plan 3}'!BI$15&amp;analysismethod4)</f>
        <v/>
      </c>
      <c r="DQ43" s="254" t="str">
        <f>IF(ISNUMBER(FIND(analysismethod4,'III_Plan comp 438.68 {Plan 3}'!BJ$15)),"",'III_Plan comp 438.68 {Plan 3}'!BJ$15&amp;analysismethod4)</f>
        <v/>
      </c>
      <c r="DR43" s="254" t="str">
        <f>IF(ISNUMBER(FIND(analysismethod4,'III_Plan comp 438.68 {Plan 3}'!BK$15)),"",'III_Plan comp 438.68 {Plan 3}'!BK$15&amp;analysismethod4)</f>
        <v/>
      </c>
      <c r="DS43" s="254" t="str">
        <f>IF(ISNUMBER(FIND(analysismethod4,'III_Plan comp 438.68 {Plan 3}'!BL$15)),"",'III_Plan comp 438.68 {Plan 3}'!BL$15&amp;analysismethod4)</f>
        <v/>
      </c>
      <c r="DT43" s="254" t="str">
        <f>IF(ISNUMBER(FIND(analysismethod4,'III_Plan comp 438.68 {Plan 3}'!BM$15)),"",'III_Plan comp 438.68 {Plan 3}'!BM$15&amp;analysismethod4)</f>
        <v/>
      </c>
      <c r="DU43" s="254" t="str">
        <f>IF(ISNUMBER(FIND(analysismethod4,'III_Plan comp 438.68 {Plan 3}'!BN$15)),"",'III_Plan comp 438.68 {Plan 3}'!BN$15&amp;analysismethod4)</f>
        <v/>
      </c>
      <c r="DV43" s="254" t="str">
        <f>IF(ISNUMBER(FIND(analysismethod4,'III_Plan comp 438.68 {Plan 3}'!BO$15)),"",'III_Plan comp 438.68 {Plan 3}'!BO$15&amp;analysismethod4)</f>
        <v/>
      </c>
      <c r="DW43" s="254" t="str">
        <f>IF(ISNUMBER(FIND(analysismethod4,'III_Plan comp 438.68 {Plan 3}'!BP$15)),"",'III_Plan comp 438.68 {Plan 3}'!BP$15&amp;analysismethod4)</f>
        <v/>
      </c>
      <c r="DX43" s="254" t="str">
        <f>IF(ISNUMBER(FIND(analysismethod4,'III_Plan comp 438.68 {Plan 3}'!BQ$15)),"",'III_Plan comp 438.68 {Plan 3}'!BQ$15&amp;analysismethod4)</f>
        <v/>
      </c>
      <c r="DY43" s="254" t="str">
        <f>IF(ISNUMBER(FIND(analysismethod4,'III_Plan comp 438.68 {Plan 3}'!BR$15)),"",'III_Plan comp 438.68 {Plan 3}'!BR$15&amp;analysismethod4)</f>
        <v/>
      </c>
      <c r="DZ43" s="254" t="str">
        <f>IF(ISNUMBER(FIND(analysismethod4,'III_Plan comp 438.68 {Plan 3}'!BS$15)),"",'III_Plan comp 438.68 {Plan 3}'!BS$15&amp;analysismethod4)</f>
        <v/>
      </c>
      <c r="EA43" s="254" t="str">
        <f>IF(ISNUMBER(FIND(analysismethod4,'III_Plan comp 438.68 {Plan 3}'!BT$15)),"",'III_Plan comp 438.68 {Plan 3}'!BT$15&amp;analysismethod4)</f>
        <v/>
      </c>
      <c r="EB43" s="254" t="str">
        <f>IF(ISNUMBER(FIND(analysismethod4,'III_Plan comp 438.68 {Plan 3}'!BU$15)),"",'III_Plan comp 438.68 {Plan 3}'!BU$15&amp;analysismethod4)</f>
        <v/>
      </c>
      <c r="EC43" s="254" t="str">
        <f>IF(ISNUMBER(FIND(analysismethod4,'III_Plan comp 438.68 {Plan 3}'!BV$15)),"",'III_Plan comp 438.68 {Plan 3}'!BV$15&amp;analysismethod4)</f>
        <v/>
      </c>
      <c r="ED43" s="254" t="str">
        <f>IF(ISNUMBER(FIND(analysismethod4,'III_Plan comp 438.68 {Plan 3}'!BW$15)),"",'III_Plan comp 438.68 {Plan 3}'!BW$15&amp;analysismethod4)</f>
        <v/>
      </c>
      <c r="EE43" s="254" t="str">
        <f>IF(ISNUMBER(FIND(analysismethod4,'III_Plan comp 438.68 {Plan 3}'!BX$15)),"",'III_Plan comp 438.68 {Plan 3}'!BX$15&amp;analysismethod4)</f>
        <v/>
      </c>
      <c r="EF43" s="254" t="str">
        <f>IF(ISNUMBER(FIND(analysismethod4,'III_Plan comp 438.68 {Plan 3}'!BY$15)),"",'III_Plan comp 438.68 {Plan 3}'!BY$15&amp;analysismethod4)</f>
        <v/>
      </c>
      <c r="EG43" s="254" t="str">
        <f>IF(ISNUMBER(FIND(analysismethod4,'III_Plan comp 438.68 {Plan 3}'!BZ$15)),"",'III_Plan comp 438.68 {Plan 3}'!BZ$15&amp;analysismethod4)</f>
        <v/>
      </c>
      <c r="EH43" s="254" t="str">
        <f>IF(ISNUMBER(FIND(analysismethod4,'III_Plan comp 438.68 {Plan 3}'!CA$15)),"",'III_Plan comp 438.68 {Plan 3}'!CA$15&amp;analysismethod4)</f>
        <v/>
      </c>
      <c r="EI43" s="254" t="str">
        <f>IF(ISNUMBER(FIND(analysismethod4,'III_Plan comp 438.68 {Plan 3}'!CB$15)),"",'III_Plan comp 438.68 {Plan 3}'!CB$15&amp;analysismethod4)</f>
        <v/>
      </c>
      <c r="EJ43" s="254" t="str">
        <f>IF(ISNUMBER(FIND(analysismethod4,'III_Plan comp 438.68 {Plan 3}'!CC$15)),"",'III_Plan comp 438.68 {Plan 3}'!CC$15&amp;analysismethod4)</f>
        <v/>
      </c>
      <c r="EK43" s="254" t="str">
        <f>IF(ISNUMBER(FIND(analysismethod4,'III_Plan comp 438.68 {Plan 3}'!CD$15)),"",'III_Plan comp 438.68 {Plan 3}'!CD$15&amp;analysismethod4)</f>
        <v/>
      </c>
      <c r="EL43" s="254" t="str">
        <f>IF(ISNUMBER(FIND(analysismethod4,'III_Plan comp 438.68 {Plan 3}'!CE$15)),"",'III_Plan comp 438.68 {Plan 3}'!CE$15&amp;analysismethod4)</f>
        <v/>
      </c>
      <c r="EM43" s="254" t="str">
        <f>IF(ISNUMBER(FIND(analysismethod4,'III_Plan comp 438.68 {Plan 3}'!CF$15)),"",'III_Plan comp 438.68 {Plan 3}'!CF$15&amp;analysismethod4)</f>
        <v/>
      </c>
      <c r="EN43" s="254" t="str">
        <f>IF(ISNUMBER(FIND(analysismethod4,'III_Plan comp 438.68 {Plan 3}'!CG$15)),"",'III_Plan comp 438.68 {Plan 3}'!CG$15&amp;analysismethod4)</f>
        <v/>
      </c>
      <c r="EO43" s="254" t="str">
        <f>IF(ISNUMBER(FIND(analysismethod4,'III_Plan comp 438.68 {Plan 3}'!CH$15)),"",'III_Plan comp 438.68 {Plan 3}'!CH$15&amp;analysismethod4)</f>
        <v/>
      </c>
      <c r="EP43" s="254" t="str">
        <f>IF(ISNUMBER(FIND(analysismethod4,'III_Plan comp 438.68 {Plan 3}'!CI$15)),"",'III_Plan comp 438.68 {Plan 3}'!CI$15&amp;analysismethod4)</f>
        <v/>
      </c>
      <c r="EQ43" s="254" t="str">
        <f>IF(ISNUMBER(FIND(analysismethod4,'III_Plan comp 438.68 {Plan 3}'!CJ$15)),"",'III_Plan comp 438.68 {Plan 3}'!CJ$15&amp;analysismethod4)</f>
        <v/>
      </c>
      <c r="ER43" s="254" t="str">
        <f>IF(ISNUMBER(FIND(analysismethod4,'III_Plan comp 438.68 {Plan 3}'!CK$15)),"",'III_Plan comp 438.68 {Plan 3}'!CK$15&amp;analysismethod4)</f>
        <v/>
      </c>
      <c r="ES43" s="254" t="str">
        <f>IF(ISNUMBER(FIND(analysismethod4,'III_Plan comp 438.68 {Plan 3}'!CL$15)),"",'III_Plan comp 438.68 {Plan 3}'!CL$15&amp;analysismethod4)</f>
        <v/>
      </c>
      <c r="ET43" s="254" t="str">
        <f>IF(ISNUMBER(FIND(analysismethod4,'III_Plan comp 438.68 {Plan 3}'!CM$15)),"",'III_Plan comp 438.68 {Plan 3}'!CM$15&amp;analysismethod4)</f>
        <v/>
      </c>
      <c r="EU43" s="254" t="str">
        <f>IF(ISNUMBER(FIND(analysismethod4,'III_Plan comp 438.68 {Plan 3}'!CN$15)),"",'III_Plan comp 438.68 {Plan 3}'!CN$15&amp;analysismethod4)</f>
        <v/>
      </c>
      <c r="EV43" s="254" t="str">
        <f>IF(ISNUMBER(FIND(analysismethod4,'III_Plan comp 438.68 {Plan 3}'!CO$15)),"",'III_Plan comp 438.68 {Plan 3}'!CO$15&amp;analysismethod4)</f>
        <v/>
      </c>
      <c r="EW43" s="254" t="str">
        <f>IF(ISNUMBER(FIND(analysismethod4,'III_Plan comp 438.68 {Plan 3}'!CP$15)),"",'III_Plan comp 438.68 {Plan 3}'!CP$15&amp;analysismethod4)</f>
        <v/>
      </c>
      <c r="EX43" s="254" t="str">
        <f>IF(ISNUMBER(FIND(analysismethod4,'III_Plan comp 438.68 {Plan 3}'!CQ$15)),"",'III_Plan comp 438.68 {Plan 3}'!CQ$15&amp;analysismethod4)</f>
        <v/>
      </c>
      <c r="EY43" s="254" t="str">
        <f>IF(ISNUMBER(FIND(analysismethod4,'III_Plan comp 438.68 {Plan 3}'!CR$15)),"",'III_Plan comp 438.68 {Plan 3}'!CR$15&amp;analysismethod4)</f>
        <v/>
      </c>
      <c r="EZ43" s="254" t="str">
        <f>IF(ISNUMBER(FIND(analysismethod4,'III_Plan comp 438.68 {Plan 3}'!CS$15)),"",'III_Plan comp 438.68 {Plan 3}'!CS$15&amp;analysismethod4)</f>
        <v/>
      </c>
      <c r="FA43" s="254" t="str">
        <f>IF(ISNUMBER(FIND(analysismethod4,'III_Plan comp 438.68 {Plan 3}'!CT$15)),"",'III_Plan comp 438.68 {Plan 3}'!CT$15&amp;analysismethod4)</f>
        <v/>
      </c>
      <c r="FB43" s="254" t="str">
        <f>IF(ISNUMBER(FIND(analysismethod4,'III_Plan comp 438.68 {Plan 3}'!CU$15)),"",'III_Plan comp 438.68 {Plan 3}'!CU$15&amp;analysismethod4)</f>
        <v/>
      </c>
      <c r="FC43" s="254" t="str">
        <f>IF(ISNUMBER(FIND(analysismethod4,'III_Plan comp 438.68 {Plan 3}'!CV$15)),"",'III_Plan comp 438.68 {Plan 3}'!CV$15&amp;analysismethod4)</f>
        <v/>
      </c>
      <c r="FD43" s="254" t="str">
        <f>IF(ISNUMBER(FIND(analysismethod4,'III_Plan comp 438.68 {Plan 3}'!CW$15)),"",'III_Plan comp 438.68 {Plan 3}'!CW$15&amp;analysismethod4)</f>
        <v/>
      </c>
      <c r="FE43" s="254" t="str">
        <f>IF(ISNUMBER(FIND(analysismethod4,'III_Plan comp 438.68 {Plan 3}'!CX$15)),"",'III_Plan comp 438.68 {Plan 3}'!CX$15&amp;analysismethod4)</f>
        <v/>
      </c>
      <c r="FF43" s="254" t="str">
        <f>IF(ISNUMBER(FIND(analysismethod4,'III_Plan comp 438.68 {Plan 3}'!CY$15)),"",'III_Plan comp 438.68 {Plan 3}'!CY$15&amp;analysismethod4)</f>
        <v/>
      </c>
      <c r="FG43" s="254" t="str">
        <f>IF(ISNUMBER(FIND(analysismethod4,'III_Plan comp 438.68 {Plan 3}'!CZ$15)),"",'III_Plan comp 438.68 {Plan 3}'!CZ$15&amp;analysismethod4)</f>
        <v/>
      </c>
    </row>
    <row r="44" spans="2:163" x14ac:dyDescent="0.2">
      <c r="B44" s="12" t="s">
        <v>47</v>
      </c>
      <c r="C44" s="12"/>
      <c r="D44" s="12"/>
      <c r="E44" s="12"/>
      <c r="F44" s="12"/>
      <c r="G44" s="12"/>
      <c r="J44" s="12"/>
      <c r="K44" s="12"/>
      <c r="L44" s="12"/>
      <c r="M44" s="12"/>
      <c r="N44" s="12"/>
      <c r="O44" s="12"/>
      <c r="P44" s="12"/>
      <c r="Q44" s="12"/>
      <c r="R44" s="12"/>
      <c r="S44" s="12"/>
      <c r="T44" s="12"/>
      <c r="BK44" s="253" t="str">
        <f>IF('I_State and program information'!$E$66="Yes","EVV Data Analysis"&amp;"; "&amp;CHAR(10)&amp;CHAR(10),"")</f>
        <v/>
      </c>
      <c r="BL44" s="254" t="str">
        <f>IF(ISNUMBER(FIND(analysismethod5,'III_Plan comp 438.68 {Plan 3}'!E$15)),"",'III_Plan comp 438.68 {Plan 3}'!E$15&amp;analysismethod5)</f>
        <v/>
      </c>
      <c r="BM44" s="254" t="str">
        <f>IF(ISNUMBER(FIND(analysismethod5,'III_Plan comp 438.68 {Plan 3}'!F$15)),"",'III_Plan comp 438.68 {Plan 3}'!F$15&amp;analysismethod5)</f>
        <v/>
      </c>
      <c r="BN44" s="254" t="str">
        <f>IF(ISNUMBER(FIND(analysismethod5,'III_Plan comp 438.68 {Plan 3}'!G$15)),"",'III_Plan comp 438.68 {Plan 3}'!G$15&amp;analysismethod5)</f>
        <v/>
      </c>
      <c r="BO44" s="254" t="str">
        <f>IF(ISNUMBER(FIND(analysismethod5,'III_Plan comp 438.68 {Plan 3}'!H$15)),"",'III_Plan comp 438.68 {Plan 3}'!H$15&amp;analysismethod5)</f>
        <v/>
      </c>
      <c r="BP44" s="254" t="str">
        <f>IF(ISNUMBER(FIND(analysismethod5,'III_Plan comp 438.68 {Plan 3}'!I$15)),"",'III_Plan comp 438.68 {Plan 3}'!I$15&amp;analysismethod5)</f>
        <v/>
      </c>
      <c r="BQ44" s="254" t="str">
        <f>IF(ISNUMBER(FIND(analysismethod5,'III_Plan comp 438.68 {Plan 3}'!J$15)),"",'III_Plan comp 438.68 {Plan 3}'!J$15&amp;analysismethod5)</f>
        <v/>
      </c>
      <c r="BR44" s="254" t="str">
        <f>IF(ISNUMBER(FIND(analysismethod5,'III_Plan comp 438.68 {Plan 3}'!K$15)),"",'III_Plan comp 438.68 {Plan 3}'!K$15&amp;analysismethod5)</f>
        <v/>
      </c>
      <c r="BS44" s="254" t="str">
        <f>IF(ISNUMBER(FIND(analysismethod5,'III_Plan comp 438.68 {Plan 3}'!L$15)),"",'III_Plan comp 438.68 {Plan 3}'!L$15&amp;analysismethod5)</f>
        <v/>
      </c>
      <c r="BT44" s="254" t="str">
        <f>IF(ISNUMBER(FIND(analysismethod5,'III_Plan comp 438.68 {Plan 3}'!M$15)),"",'III_Plan comp 438.68 {Plan 3}'!M$15&amp;analysismethod5)</f>
        <v/>
      </c>
      <c r="BU44" s="254" t="str">
        <f>IF(ISNUMBER(FIND(analysismethod5,'III_Plan comp 438.68 {Plan 3}'!N$15)),"",'III_Plan comp 438.68 {Plan 3}'!N$15&amp;analysismethod5)</f>
        <v/>
      </c>
      <c r="BV44" s="254" t="str">
        <f>IF(ISNUMBER(FIND(analysismethod5,'III_Plan comp 438.68 {Plan 3}'!O$15)),"",'III_Plan comp 438.68 {Plan 3}'!O$15&amp;analysismethod5)</f>
        <v/>
      </c>
      <c r="BW44" s="254" t="str">
        <f>IF(ISNUMBER(FIND(analysismethod5,'III_Plan comp 438.68 {Plan 3}'!P$15)),"",'III_Plan comp 438.68 {Plan 3}'!P$15&amp;analysismethod5)</f>
        <v/>
      </c>
      <c r="BX44" s="254" t="str">
        <f>IF(ISNUMBER(FIND(analysismethod5,'III_Plan comp 438.68 {Plan 3}'!Q$15)),"",'III_Plan comp 438.68 {Plan 3}'!Q$15&amp;analysismethod5)</f>
        <v/>
      </c>
      <c r="BY44" s="254" t="str">
        <f>IF(ISNUMBER(FIND(analysismethod5,'III_Plan comp 438.68 {Plan 3}'!R$15)),"",'III_Plan comp 438.68 {Plan 3}'!R$15&amp;analysismethod5)</f>
        <v/>
      </c>
      <c r="BZ44" s="254" t="str">
        <f>IF(ISNUMBER(FIND(analysismethod5,'III_Plan comp 438.68 {Plan 3}'!S$15)),"",'III_Plan comp 438.68 {Plan 3}'!S$15&amp;analysismethod5)</f>
        <v/>
      </c>
      <c r="CA44" s="254" t="str">
        <f>IF(ISNUMBER(FIND(analysismethod5,'III_Plan comp 438.68 {Plan 3}'!T$15)),"",'III_Plan comp 438.68 {Plan 3}'!T$15&amp;analysismethod5)</f>
        <v/>
      </c>
      <c r="CB44" s="254" t="str">
        <f>IF(ISNUMBER(FIND(analysismethod5,'III_Plan comp 438.68 {Plan 3}'!U$15)),"",'III_Plan comp 438.68 {Plan 3}'!U$15&amp;analysismethod5)</f>
        <v/>
      </c>
      <c r="CC44" s="254" t="str">
        <f>IF(ISNUMBER(FIND(analysismethod5,'III_Plan comp 438.68 {Plan 3}'!V$15)),"",'III_Plan comp 438.68 {Plan 3}'!V$15&amp;analysismethod5)</f>
        <v/>
      </c>
      <c r="CD44" s="254" t="str">
        <f>IF(ISNUMBER(FIND(analysismethod5,'III_Plan comp 438.68 {Plan 3}'!W$15)),"",'III_Plan comp 438.68 {Plan 3}'!W$15&amp;analysismethod5)</f>
        <v/>
      </c>
      <c r="CE44" s="254" t="str">
        <f>IF(ISNUMBER(FIND(analysismethod5,'III_Plan comp 438.68 {Plan 3}'!X$15)),"",'III_Plan comp 438.68 {Plan 3}'!X$15&amp;analysismethod5)</f>
        <v/>
      </c>
      <c r="CF44" s="254" t="str">
        <f>IF(ISNUMBER(FIND(analysismethod5,'III_Plan comp 438.68 {Plan 3}'!Y$15)),"",'III_Plan comp 438.68 {Plan 3}'!Y$15&amp;analysismethod5)</f>
        <v/>
      </c>
      <c r="CG44" s="254" t="str">
        <f>IF(ISNUMBER(FIND(analysismethod5,'III_Plan comp 438.68 {Plan 3}'!Z$15)),"",'III_Plan comp 438.68 {Plan 3}'!Z$15&amp;analysismethod5)</f>
        <v/>
      </c>
      <c r="CH44" s="254" t="str">
        <f>IF(ISNUMBER(FIND(analysismethod5,'III_Plan comp 438.68 {Plan 3}'!AA$15)),"",'III_Plan comp 438.68 {Plan 3}'!AA$15&amp;analysismethod5)</f>
        <v/>
      </c>
      <c r="CI44" s="254" t="str">
        <f>IF(ISNUMBER(FIND(analysismethod5,'III_Plan comp 438.68 {Plan 3}'!AB$15)),"",'III_Plan comp 438.68 {Plan 3}'!AB$15&amp;analysismethod5)</f>
        <v/>
      </c>
      <c r="CJ44" s="254" t="str">
        <f>IF(ISNUMBER(FIND(analysismethod5,'III_Plan comp 438.68 {Plan 3}'!AC$15)),"",'III_Plan comp 438.68 {Plan 3}'!AC$15&amp;analysismethod5)</f>
        <v/>
      </c>
      <c r="CK44" s="254" t="str">
        <f>IF(ISNUMBER(FIND(analysismethod5,'III_Plan comp 438.68 {Plan 3}'!AD$15)),"",'III_Plan comp 438.68 {Plan 3}'!AD$15&amp;analysismethod5)</f>
        <v/>
      </c>
      <c r="CL44" s="254" t="str">
        <f>IF(ISNUMBER(FIND(analysismethod5,'III_Plan comp 438.68 {Plan 3}'!AE$15)),"",'III_Plan comp 438.68 {Plan 3}'!AE$15&amp;analysismethod5)</f>
        <v/>
      </c>
      <c r="CM44" s="254" t="str">
        <f>IF(ISNUMBER(FIND(analysismethod5,'III_Plan comp 438.68 {Plan 3}'!AF$15)),"",'III_Plan comp 438.68 {Plan 3}'!AF$15&amp;analysismethod5)</f>
        <v/>
      </c>
      <c r="CN44" s="254" t="str">
        <f>IF(ISNUMBER(FIND(analysismethod5,'III_Plan comp 438.68 {Plan 3}'!AG$15)),"",'III_Plan comp 438.68 {Plan 3}'!AG$15&amp;analysismethod5)</f>
        <v/>
      </c>
      <c r="CO44" s="254" t="str">
        <f>IF(ISNUMBER(FIND(analysismethod5,'III_Plan comp 438.68 {Plan 3}'!AH$15)),"",'III_Plan comp 438.68 {Plan 3}'!AH$15&amp;analysismethod5)</f>
        <v/>
      </c>
      <c r="CP44" s="254" t="str">
        <f>IF(ISNUMBER(FIND(analysismethod5,'III_Plan comp 438.68 {Plan 3}'!AI$15)),"",'III_Plan comp 438.68 {Plan 3}'!AI$15&amp;analysismethod5)</f>
        <v/>
      </c>
      <c r="CQ44" s="254" t="str">
        <f>IF(ISNUMBER(FIND(analysismethod5,'III_Plan comp 438.68 {Plan 3}'!AJ$15)),"",'III_Plan comp 438.68 {Plan 3}'!AJ$15&amp;analysismethod5)</f>
        <v/>
      </c>
      <c r="CR44" s="254" t="str">
        <f>IF(ISNUMBER(FIND(analysismethod5,'III_Plan comp 438.68 {Plan 3}'!AK$15)),"",'III_Plan comp 438.68 {Plan 3}'!AK$15&amp;analysismethod5)</f>
        <v/>
      </c>
      <c r="CS44" s="254" t="str">
        <f>IF(ISNUMBER(FIND(analysismethod5,'III_Plan comp 438.68 {Plan 3}'!AL$15)),"",'III_Plan comp 438.68 {Plan 3}'!AL$15&amp;analysismethod5)</f>
        <v/>
      </c>
      <c r="CT44" s="254" t="str">
        <f>IF(ISNUMBER(FIND(analysismethod5,'III_Plan comp 438.68 {Plan 3}'!AM$15)),"",'III_Plan comp 438.68 {Plan 3}'!AM$15&amp;analysismethod5)</f>
        <v/>
      </c>
      <c r="CU44" s="254" t="str">
        <f>IF(ISNUMBER(FIND(analysismethod5,'III_Plan comp 438.68 {Plan 3}'!AN$15)),"",'III_Plan comp 438.68 {Plan 3}'!AN$15&amp;analysismethod5)</f>
        <v/>
      </c>
      <c r="CV44" s="254" t="str">
        <f>IF(ISNUMBER(FIND(analysismethod5,'III_Plan comp 438.68 {Plan 3}'!AO$15)),"",'III_Plan comp 438.68 {Plan 3}'!AO$15&amp;analysismethod5)</f>
        <v/>
      </c>
      <c r="CW44" s="254" t="str">
        <f>IF(ISNUMBER(FIND(analysismethod5,'III_Plan comp 438.68 {Plan 3}'!AP$15)),"",'III_Plan comp 438.68 {Plan 3}'!AP$15&amp;analysismethod5)</f>
        <v/>
      </c>
      <c r="CX44" s="254" t="str">
        <f>IF(ISNUMBER(FIND(analysismethod5,'III_Plan comp 438.68 {Plan 3}'!AQ$15)),"",'III_Plan comp 438.68 {Plan 3}'!AQ$15&amp;analysismethod5)</f>
        <v/>
      </c>
      <c r="CY44" s="254" t="str">
        <f>IF(ISNUMBER(FIND(analysismethod5,'III_Plan comp 438.68 {Plan 3}'!AR$15)),"",'III_Plan comp 438.68 {Plan 3}'!AR$15&amp;analysismethod5)</f>
        <v/>
      </c>
      <c r="CZ44" s="254" t="str">
        <f>IF(ISNUMBER(FIND(analysismethod5,'III_Plan comp 438.68 {Plan 3}'!AS$15)),"",'III_Plan comp 438.68 {Plan 3}'!AS$15&amp;analysismethod5)</f>
        <v/>
      </c>
      <c r="DA44" s="254" t="str">
        <f>IF(ISNUMBER(FIND(analysismethod5,'III_Plan comp 438.68 {Plan 3}'!AT$15)),"",'III_Plan comp 438.68 {Plan 3}'!AT$15&amp;analysismethod5)</f>
        <v/>
      </c>
      <c r="DB44" s="254" t="str">
        <f>IF(ISNUMBER(FIND(analysismethod5,'III_Plan comp 438.68 {Plan 3}'!AU$15)),"",'III_Plan comp 438.68 {Plan 3}'!AU$15&amp;analysismethod5)</f>
        <v/>
      </c>
      <c r="DC44" s="254" t="str">
        <f>IF(ISNUMBER(FIND(analysismethod5,'III_Plan comp 438.68 {Plan 3}'!AV$15)),"",'III_Plan comp 438.68 {Plan 3}'!AV$15&amp;analysismethod5)</f>
        <v/>
      </c>
      <c r="DD44" s="254" t="str">
        <f>IF(ISNUMBER(FIND(analysismethod5,'III_Plan comp 438.68 {Plan 3}'!AW$15)),"",'III_Plan comp 438.68 {Plan 3}'!AW$15&amp;analysismethod5)</f>
        <v/>
      </c>
      <c r="DE44" s="254" t="str">
        <f>IF(ISNUMBER(FIND(analysismethod5,'III_Plan comp 438.68 {Plan 3}'!AX$15)),"",'III_Plan comp 438.68 {Plan 3}'!AX$15&amp;analysismethod5)</f>
        <v/>
      </c>
      <c r="DF44" s="254" t="str">
        <f>IF(ISNUMBER(FIND(analysismethod5,'III_Plan comp 438.68 {Plan 3}'!AY$15)),"",'III_Plan comp 438.68 {Plan 3}'!AY$15&amp;analysismethod5)</f>
        <v/>
      </c>
      <c r="DG44" s="254" t="str">
        <f>IF(ISNUMBER(FIND(analysismethod5,'III_Plan comp 438.68 {Plan 3}'!AZ$15)),"",'III_Plan comp 438.68 {Plan 3}'!AZ$15&amp;analysismethod5)</f>
        <v/>
      </c>
      <c r="DH44" s="254" t="str">
        <f>IF(ISNUMBER(FIND(analysismethod5,'III_Plan comp 438.68 {Plan 3}'!BA$15)),"",'III_Plan comp 438.68 {Plan 3}'!BA$15&amp;analysismethod5)</f>
        <v/>
      </c>
      <c r="DI44" s="254" t="str">
        <f>IF(ISNUMBER(FIND(analysismethod5,'III_Plan comp 438.68 {Plan 3}'!BB$15)),"",'III_Plan comp 438.68 {Plan 3}'!BB$15&amp;analysismethod5)</f>
        <v/>
      </c>
      <c r="DJ44" s="254" t="str">
        <f>IF(ISNUMBER(FIND(analysismethod5,'III_Plan comp 438.68 {Plan 3}'!BC$15)),"",'III_Plan comp 438.68 {Plan 3}'!BC$15&amp;analysismethod5)</f>
        <v/>
      </c>
      <c r="DK44" s="254" t="str">
        <f>IF(ISNUMBER(FIND(analysismethod5,'III_Plan comp 438.68 {Plan 3}'!BD$15)),"",'III_Plan comp 438.68 {Plan 3}'!BD$15&amp;analysismethod5)</f>
        <v/>
      </c>
      <c r="DL44" s="254" t="str">
        <f>IF(ISNUMBER(FIND(analysismethod5,'III_Plan comp 438.68 {Plan 3}'!BE$15)),"",'III_Plan comp 438.68 {Plan 3}'!BE$15&amp;analysismethod5)</f>
        <v/>
      </c>
      <c r="DM44" s="254" t="str">
        <f>IF(ISNUMBER(FIND(analysismethod5,'III_Plan comp 438.68 {Plan 3}'!BF$15)),"",'III_Plan comp 438.68 {Plan 3}'!BF$15&amp;analysismethod5)</f>
        <v/>
      </c>
      <c r="DN44" s="254" t="str">
        <f>IF(ISNUMBER(FIND(analysismethod5,'III_Plan comp 438.68 {Plan 3}'!BG$15)),"",'III_Plan comp 438.68 {Plan 3}'!BG$15&amp;analysismethod5)</f>
        <v/>
      </c>
      <c r="DO44" s="254" t="str">
        <f>IF(ISNUMBER(FIND(analysismethod5,'III_Plan comp 438.68 {Plan 3}'!BH$15)),"",'III_Plan comp 438.68 {Plan 3}'!BH$15&amp;analysismethod5)</f>
        <v/>
      </c>
      <c r="DP44" s="254" t="str">
        <f>IF(ISNUMBER(FIND(analysismethod5,'III_Plan comp 438.68 {Plan 3}'!BI$15)),"",'III_Plan comp 438.68 {Plan 3}'!BI$15&amp;analysismethod5)</f>
        <v/>
      </c>
      <c r="DQ44" s="254" t="str">
        <f>IF(ISNUMBER(FIND(analysismethod5,'III_Plan comp 438.68 {Plan 3}'!BJ$15)),"",'III_Plan comp 438.68 {Plan 3}'!BJ$15&amp;analysismethod5)</f>
        <v/>
      </c>
      <c r="DR44" s="254" t="str">
        <f>IF(ISNUMBER(FIND(analysismethod5,'III_Plan comp 438.68 {Plan 3}'!BK$15)),"",'III_Plan comp 438.68 {Plan 3}'!BK$15&amp;analysismethod5)</f>
        <v/>
      </c>
      <c r="DS44" s="254" t="str">
        <f>IF(ISNUMBER(FIND(analysismethod5,'III_Plan comp 438.68 {Plan 3}'!BL$15)),"",'III_Plan comp 438.68 {Plan 3}'!BL$15&amp;analysismethod5)</f>
        <v/>
      </c>
      <c r="DT44" s="254" t="str">
        <f>IF(ISNUMBER(FIND(analysismethod5,'III_Plan comp 438.68 {Plan 3}'!BM$15)),"",'III_Plan comp 438.68 {Plan 3}'!BM$15&amp;analysismethod5)</f>
        <v/>
      </c>
      <c r="DU44" s="254" t="str">
        <f>IF(ISNUMBER(FIND(analysismethod5,'III_Plan comp 438.68 {Plan 3}'!BN$15)),"",'III_Plan comp 438.68 {Plan 3}'!BN$15&amp;analysismethod5)</f>
        <v/>
      </c>
      <c r="DV44" s="254" t="str">
        <f>IF(ISNUMBER(FIND(analysismethod5,'III_Plan comp 438.68 {Plan 3}'!BO$15)),"",'III_Plan comp 438.68 {Plan 3}'!BO$15&amp;analysismethod5)</f>
        <v/>
      </c>
      <c r="DW44" s="254" t="str">
        <f>IF(ISNUMBER(FIND(analysismethod5,'III_Plan comp 438.68 {Plan 3}'!BP$15)),"",'III_Plan comp 438.68 {Plan 3}'!BP$15&amp;analysismethod5)</f>
        <v/>
      </c>
      <c r="DX44" s="254" t="str">
        <f>IF(ISNUMBER(FIND(analysismethod5,'III_Plan comp 438.68 {Plan 3}'!BQ$15)),"",'III_Plan comp 438.68 {Plan 3}'!BQ$15&amp;analysismethod5)</f>
        <v/>
      </c>
      <c r="DY44" s="254" t="str">
        <f>IF(ISNUMBER(FIND(analysismethod5,'III_Plan comp 438.68 {Plan 3}'!BR$15)),"",'III_Plan comp 438.68 {Plan 3}'!BR$15&amp;analysismethod5)</f>
        <v/>
      </c>
      <c r="DZ44" s="254" t="str">
        <f>IF(ISNUMBER(FIND(analysismethod5,'III_Plan comp 438.68 {Plan 3}'!BS$15)),"",'III_Plan comp 438.68 {Plan 3}'!BS$15&amp;analysismethod5)</f>
        <v/>
      </c>
      <c r="EA44" s="254" t="str">
        <f>IF(ISNUMBER(FIND(analysismethod5,'III_Plan comp 438.68 {Plan 3}'!BT$15)),"",'III_Plan comp 438.68 {Plan 3}'!BT$15&amp;analysismethod5)</f>
        <v/>
      </c>
      <c r="EB44" s="254" t="str">
        <f>IF(ISNUMBER(FIND(analysismethod5,'III_Plan comp 438.68 {Plan 3}'!BU$15)),"",'III_Plan comp 438.68 {Plan 3}'!BU$15&amp;analysismethod5)</f>
        <v/>
      </c>
      <c r="EC44" s="254" t="str">
        <f>IF(ISNUMBER(FIND(analysismethod5,'III_Plan comp 438.68 {Plan 3}'!BV$15)),"",'III_Plan comp 438.68 {Plan 3}'!BV$15&amp;analysismethod5)</f>
        <v/>
      </c>
      <c r="ED44" s="254" t="str">
        <f>IF(ISNUMBER(FIND(analysismethod5,'III_Plan comp 438.68 {Plan 3}'!BW$15)),"",'III_Plan comp 438.68 {Plan 3}'!BW$15&amp;analysismethod5)</f>
        <v/>
      </c>
      <c r="EE44" s="254" t="str">
        <f>IF(ISNUMBER(FIND(analysismethod5,'III_Plan comp 438.68 {Plan 3}'!BX$15)),"",'III_Plan comp 438.68 {Plan 3}'!BX$15&amp;analysismethod5)</f>
        <v/>
      </c>
      <c r="EF44" s="254" t="str">
        <f>IF(ISNUMBER(FIND(analysismethod5,'III_Plan comp 438.68 {Plan 3}'!BY$15)),"",'III_Plan comp 438.68 {Plan 3}'!BY$15&amp;analysismethod5)</f>
        <v/>
      </c>
      <c r="EG44" s="254" t="str">
        <f>IF(ISNUMBER(FIND(analysismethod5,'III_Plan comp 438.68 {Plan 3}'!BZ$15)),"",'III_Plan comp 438.68 {Plan 3}'!BZ$15&amp;analysismethod5)</f>
        <v/>
      </c>
      <c r="EH44" s="254" t="str">
        <f>IF(ISNUMBER(FIND(analysismethod5,'III_Plan comp 438.68 {Plan 3}'!CA$15)),"",'III_Plan comp 438.68 {Plan 3}'!CA$15&amp;analysismethod5)</f>
        <v/>
      </c>
      <c r="EI44" s="254" t="str">
        <f>IF(ISNUMBER(FIND(analysismethod5,'III_Plan comp 438.68 {Plan 3}'!CB$15)),"",'III_Plan comp 438.68 {Plan 3}'!CB$15&amp;analysismethod5)</f>
        <v/>
      </c>
      <c r="EJ44" s="254" t="str">
        <f>IF(ISNUMBER(FIND(analysismethod5,'III_Plan comp 438.68 {Plan 3}'!CC$15)),"",'III_Plan comp 438.68 {Plan 3}'!CC$15&amp;analysismethod5)</f>
        <v/>
      </c>
      <c r="EK44" s="254" t="str">
        <f>IF(ISNUMBER(FIND(analysismethod5,'III_Plan comp 438.68 {Plan 3}'!CD$15)),"",'III_Plan comp 438.68 {Plan 3}'!CD$15&amp;analysismethod5)</f>
        <v/>
      </c>
      <c r="EL44" s="254" t="str">
        <f>IF(ISNUMBER(FIND(analysismethod5,'III_Plan comp 438.68 {Plan 3}'!CE$15)),"",'III_Plan comp 438.68 {Plan 3}'!CE$15&amp;analysismethod5)</f>
        <v/>
      </c>
      <c r="EM44" s="254" t="str">
        <f>IF(ISNUMBER(FIND(analysismethod5,'III_Plan comp 438.68 {Plan 3}'!CF$15)),"",'III_Plan comp 438.68 {Plan 3}'!CF$15&amp;analysismethod5)</f>
        <v/>
      </c>
      <c r="EN44" s="254" t="str">
        <f>IF(ISNUMBER(FIND(analysismethod5,'III_Plan comp 438.68 {Plan 3}'!CG$15)),"",'III_Plan comp 438.68 {Plan 3}'!CG$15&amp;analysismethod5)</f>
        <v/>
      </c>
      <c r="EO44" s="254" t="str">
        <f>IF(ISNUMBER(FIND(analysismethod5,'III_Plan comp 438.68 {Plan 3}'!CH$15)),"",'III_Plan comp 438.68 {Plan 3}'!CH$15&amp;analysismethod5)</f>
        <v/>
      </c>
      <c r="EP44" s="254" t="str">
        <f>IF(ISNUMBER(FIND(analysismethod5,'III_Plan comp 438.68 {Plan 3}'!CI$15)),"",'III_Plan comp 438.68 {Plan 3}'!CI$15&amp;analysismethod5)</f>
        <v/>
      </c>
      <c r="EQ44" s="254" t="str">
        <f>IF(ISNUMBER(FIND(analysismethod5,'III_Plan comp 438.68 {Plan 3}'!CJ$15)),"",'III_Plan comp 438.68 {Plan 3}'!CJ$15&amp;analysismethod5)</f>
        <v/>
      </c>
      <c r="ER44" s="254" t="str">
        <f>IF(ISNUMBER(FIND(analysismethod5,'III_Plan comp 438.68 {Plan 3}'!CK$15)),"",'III_Plan comp 438.68 {Plan 3}'!CK$15&amp;analysismethod5)</f>
        <v/>
      </c>
      <c r="ES44" s="254" t="str">
        <f>IF(ISNUMBER(FIND(analysismethod5,'III_Plan comp 438.68 {Plan 3}'!CL$15)),"",'III_Plan comp 438.68 {Plan 3}'!CL$15&amp;analysismethod5)</f>
        <v/>
      </c>
      <c r="ET44" s="254" t="str">
        <f>IF(ISNUMBER(FIND(analysismethod5,'III_Plan comp 438.68 {Plan 3}'!CM$15)),"",'III_Plan comp 438.68 {Plan 3}'!CM$15&amp;analysismethod5)</f>
        <v/>
      </c>
      <c r="EU44" s="254" t="str">
        <f>IF(ISNUMBER(FIND(analysismethod5,'III_Plan comp 438.68 {Plan 3}'!CN$15)),"",'III_Plan comp 438.68 {Plan 3}'!CN$15&amp;analysismethod5)</f>
        <v/>
      </c>
      <c r="EV44" s="254" t="str">
        <f>IF(ISNUMBER(FIND(analysismethod5,'III_Plan comp 438.68 {Plan 3}'!CO$15)),"",'III_Plan comp 438.68 {Plan 3}'!CO$15&amp;analysismethod5)</f>
        <v/>
      </c>
      <c r="EW44" s="254" t="str">
        <f>IF(ISNUMBER(FIND(analysismethod5,'III_Plan comp 438.68 {Plan 3}'!CP$15)),"",'III_Plan comp 438.68 {Plan 3}'!CP$15&amp;analysismethod5)</f>
        <v/>
      </c>
      <c r="EX44" s="254" t="str">
        <f>IF(ISNUMBER(FIND(analysismethod5,'III_Plan comp 438.68 {Plan 3}'!CQ$15)),"",'III_Plan comp 438.68 {Plan 3}'!CQ$15&amp;analysismethod5)</f>
        <v/>
      </c>
      <c r="EY44" s="254" t="str">
        <f>IF(ISNUMBER(FIND(analysismethod5,'III_Plan comp 438.68 {Plan 3}'!CR$15)),"",'III_Plan comp 438.68 {Plan 3}'!CR$15&amp;analysismethod5)</f>
        <v/>
      </c>
      <c r="EZ44" s="254" t="str">
        <f>IF(ISNUMBER(FIND(analysismethod5,'III_Plan comp 438.68 {Plan 3}'!CS$15)),"",'III_Plan comp 438.68 {Plan 3}'!CS$15&amp;analysismethod5)</f>
        <v/>
      </c>
      <c r="FA44" s="254" t="str">
        <f>IF(ISNUMBER(FIND(analysismethod5,'III_Plan comp 438.68 {Plan 3}'!CT$15)),"",'III_Plan comp 438.68 {Plan 3}'!CT$15&amp;analysismethod5)</f>
        <v/>
      </c>
      <c r="FB44" s="254" t="str">
        <f>IF(ISNUMBER(FIND(analysismethod5,'III_Plan comp 438.68 {Plan 3}'!CU$15)),"",'III_Plan comp 438.68 {Plan 3}'!CU$15&amp;analysismethod5)</f>
        <v/>
      </c>
      <c r="FC44" s="254" t="str">
        <f>IF(ISNUMBER(FIND(analysismethod5,'III_Plan comp 438.68 {Plan 3}'!CV$15)),"",'III_Plan comp 438.68 {Plan 3}'!CV$15&amp;analysismethod5)</f>
        <v/>
      </c>
      <c r="FD44" s="254" t="str">
        <f>IF(ISNUMBER(FIND(analysismethod5,'III_Plan comp 438.68 {Plan 3}'!CW$15)),"",'III_Plan comp 438.68 {Plan 3}'!CW$15&amp;analysismethod5)</f>
        <v/>
      </c>
      <c r="FE44" s="254" t="str">
        <f>IF(ISNUMBER(FIND(analysismethod5,'III_Plan comp 438.68 {Plan 3}'!CX$15)),"",'III_Plan comp 438.68 {Plan 3}'!CX$15&amp;analysismethod5)</f>
        <v/>
      </c>
      <c r="FF44" s="254" t="str">
        <f>IF(ISNUMBER(FIND(analysismethod5,'III_Plan comp 438.68 {Plan 3}'!CY$15)),"",'III_Plan comp 438.68 {Plan 3}'!CY$15&amp;analysismethod5)</f>
        <v/>
      </c>
      <c r="FG44" s="254" t="str">
        <f>IF(ISNUMBER(FIND(analysismethod5,'III_Plan comp 438.68 {Plan 3}'!CZ$15)),"",'III_Plan comp 438.68 {Plan 3}'!CZ$15&amp;analysismethod5)</f>
        <v/>
      </c>
    </row>
    <row r="45" spans="2:163" x14ac:dyDescent="0.2">
      <c r="B45" s="12" t="s">
        <v>48</v>
      </c>
      <c r="C45" s="12"/>
      <c r="D45" s="12"/>
      <c r="E45" s="12"/>
      <c r="F45" s="12"/>
      <c r="G45" s="12"/>
      <c r="J45" s="12"/>
      <c r="K45" s="12"/>
      <c r="L45" s="12"/>
      <c r="M45" s="12"/>
      <c r="N45" s="12"/>
      <c r="O45" s="12"/>
      <c r="P45" s="12"/>
      <c r="Q45" s="12"/>
      <c r="R45" s="12"/>
      <c r="S45" s="12"/>
      <c r="T45" s="12"/>
      <c r="BK45" s="253" t="str">
        <f>IF('I_State and program information'!$E$70="Yes","Review of Grievances Related to Access"&amp;"; "&amp;CHAR(10)&amp;CHAR(10),"")</f>
        <v xml:space="preserve">Review of Grievances Related to Access; 
</v>
      </c>
      <c r="BL45" s="254" t="str">
        <f>IF(ISNUMBER(FIND(analysismethod6,'III_Plan comp 438.68 {Plan 3}'!E$15)),"",'III_Plan comp 438.68 {Plan 3}'!E$15&amp;analysismethod6)</f>
        <v xml:space="preserve">Review of Grievances Related to Access; 
</v>
      </c>
      <c r="BM45" s="254" t="str">
        <f>IF(ISNUMBER(FIND(analysismethod6,'III_Plan comp 438.68 {Plan 3}'!F$15)),"",'III_Plan comp 438.68 {Plan 3}'!F$15&amp;analysismethod6)</f>
        <v xml:space="preserve">Review of Grievances Related to Access; 
</v>
      </c>
      <c r="BN45" s="254" t="str">
        <f>IF(ISNUMBER(FIND(analysismethod6,'III_Plan comp 438.68 {Plan 3}'!G$15)),"",'III_Plan comp 438.68 {Plan 3}'!G$15&amp;analysismethod6)</f>
        <v xml:space="preserve">Review of Grievances Related to Access; 
</v>
      </c>
      <c r="BO45" s="254" t="str">
        <f>IF(ISNUMBER(FIND(analysismethod6,'III_Plan comp 438.68 {Plan 3}'!H$15)),"",'III_Plan comp 438.68 {Plan 3}'!H$15&amp;analysismethod6)</f>
        <v xml:space="preserve">Review of Grievances Related to Access; 
</v>
      </c>
      <c r="BP45" s="254" t="str">
        <f>IF(ISNUMBER(FIND(analysismethod6,'III_Plan comp 438.68 {Plan 3}'!I$15)),"",'III_Plan comp 438.68 {Plan 3}'!I$15&amp;analysismethod6)</f>
        <v xml:space="preserve">Review of Grievances Related to Access; 
</v>
      </c>
      <c r="BQ45" s="254" t="str">
        <f>IF(ISNUMBER(FIND(analysismethod6,'III_Plan comp 438.68 {Plan 3}'!J$15)),"",'III_Plan comp 438.68 {Plan 3}'!J$15&amp;analysismethod6)</f>
        <v xml:space="preserve">Review of Grievances Related to Access; 
</v>
      </c>
      <c r="BR45" s="254" t="str">
        <f>IF(ISNUMBER(FIND(analysismethod6,'III_Plan comp 438.68 {Plan 3}'!K$15)),"",'III_Plan comp 438.68 {Plan 3}'!K$15&amp;analysismethod6)</f>
        <v xml:space="preserve">Review of Grievances Related to Access; 
</v>
      </c>
      <c r="BS45" s="254" t="str">
        <f>IF(ISNUMBER(FIND(analysismethod6,'III_Plan comp 438.68 {Plan 3}'!L$15)),"",'III_Plan comp 438.68 {Plan 3}'!L$15&amp;analysismethod6)</f>
        <v xml:space="preserve">Review of Grievances Related to Access; 
</v>
      </c>
      <c r="BT45" s="254" t="str">
        <f>IF(ISNUMBER(FIND(analysismethod6,'III_Plan comp 438.68 {Plan 3}'!M$15)),"",'III_Plan comp 438.68 {Plan 3}'!M$15&amp;analysismethod6)</f>
        <v xml:space="preserve">Review of Grievances Related to Access; 
</v>
      </c>
      <c r="BU45" s="254" t="str">
        <f>IF(ISNUMBER(FIND(analysismethod6,'III_Plan comp 438.68 {Plan 3}'!N$15)),"",'III_Plan comp 438.68 {Plan 3}'!N$15&amp;analysismethod6)</f>
        <v xml:space="preserve">Review of Grievances Related to Access; 
</v>
      </c>
      <c r="BV45" s="254" t="str">
        <f>IF(ISNUMBER(FIND(analysismethod6,'III_Plan comp 438.68 {Plan 3}'!O$15)),"",'III_Plan comp 438.68 {Plan 3}'!O$15&amp;analysismethod6)</f>
        <v xml:space="preserve">Review of Grievances Related to Access; 
</v>
      </c>
      <c r="BW45" s="254" t="str">
        <f>IF(ISNUMBER(FIND(analysismethod6,'III_Plan comp 438.68 {Plan 3}'!P$15)),"",'III_Plan comp 438.68 {Plan 3}'!P$15&amp;analysismethod6)</f>
        <v xml:space="preserve">Review of Grievances Related to Access; 
</v>
      </c>
      <c r="BX45" s="254" t="str">
        <f>IF(ISNUMBER(FIND(analysismethod6,'III_Plan comp 438.68 {Plan 3}'!Q$15)),"",'III_Plan comp 438.68 {Plan 3}'!Q$15&amp;analysismethod6)</f>
        <v xml:space="preserve">Review of Grievances Related to Access; 
</v>
      </c>
      <c r="BY45" s="254" t="str">
        <f>IF(ISNUMBER(FIND(analysismethod6,'III_Plan comp 438.68 {Plan 3}'!R$15)),"",'III_Plan comp 438.68 {Plan 3}'!R$15&amp;analysismethod6)</f>
        <v xml:space="preserve">Review of Grievances Related to Access; 
</v>
      </c>
      <c r="BZ45" s="254" t="str">
        <f>IF(ISNUMBER(FIND(analysismethod6,'III_Plan comp 438.68 {Plan 3}'!S$15)),"",'III_Plan comp 438.68 {Plan 3}'!S$15&amp;analysismethod6)</f>
        <v xml:space="preserve">Review of Grievances Related to Access; 
</v>
      </c>
      <c r="CA45" s="254" t="str">
        <f>IF(ISNUMBER(FIND(analysismethod6,'III_Plan comp 438.68 {Plan 3}'!T$15)),"",'III_Plan comp 438.68 {Plan 3}'!T$15&amp;analysismethod6)</f>
        <v xml:space="preserve">Review of Grievances Related to Access; 
</v>
      </c>
      <c r="CB45" s="254" t="str">
        <f>IF(ISNUMBER(FIND(analysismethod6,'III_Plan comp 438.68 {Plan 3}'!U$15)),"",'III_Plan comp 438.68 {Plan 3}'!U$15&amp;analysismethod6)</f>
        <v xml:space="preserve">Review of Grievances Related to Access; 
</v>
      </c>
      <c r="CC45" s="254" t="str">
        <f>IF(ISNUMBER(FIND(analysismethod6,'III_Plan comp 438.68 {Plan 3}'!V$15)),"",'III_Plan comp 438.68 {Plan 3}'!V$15&amp;analysismethod6)</f>
        <v xml:space="preserve">Review of Grievances Related to Access; 
</v>
      </c>
      <c r="CD45" s="254" t="str">
        <f>IF(ISNUMBER(FIND(analysismethod6,'III_Plan comp 438.68 {Plan 3}'!W$15)),"",'III_Plan comp 438.68 {Plan 3}'!W$15&amp;analysismethod6)</f>
        <v xml:space="preserve">Review of Grievances Related to Access; 
</v>
      </c>
      <c r="CE45" s="254" t="str">
        <f>IF(ISNUMBER(FIND(analysismethod6,'III_Plan comp 438.68 {Plan 3}'!X$15)),"",'III_Plan comp 438.68 {Plan 3}'!X$15&amp;analysismethod6)</f>
        <v xml:space="preserve">Review of Grievances Related to Access; 
</v>
      </c>
      <c r="CF45" s="254" t="str">
        <f>IF(ISNUMBER(FIND(analysismethod6,'III_Plan comp 438.68 {Plan 3}'!Y$15)),"",'III_Plan comp 438.68 {Plan 3}'!Y$15&amp;analysismethod6)</f>
        <v xml:space="preserve">Review of Grievances Related to Access; 
</v>
      </c>
      <c r="CG45" s="254" t="str">
        <f>IF(ISNUMBER(FIND(analysismethod6,'III_Plan comp 438.68 {Plan 3}'!Z$15)),"",'III_Plan comp 438.68 {Plan 3}'!Z$15&amp;analysismethod6)</f>
        <v xml:space="preserve">Review of Grievances Related to Access; 
</v>
      </c>
      <c r="CH45" s="254" t="str">
        <f>IF(ISNUMBER(FIND(analysismethod6,'III_Plan comp 438.68 {Plan 3}'!AA$15)),"",'III_Plan comp 438.68 {Plan 3}'!AA$15&amp;analysismethod6)</f>
        <v xml:space="preserve">Review of Grievances Related to Access; 
</v>
      </c>
      <c r="CI45" s="254" t="str">
        <f>IF(ISNUMBER(FIND(analysismethod6,'III_Plan comp 438.68 {Plan 3}'!AB$15)),"",'III_Plan comp 438.68 {Plan 3}'!AB$15&amp;analysismethod6)</f>
        <v xml:space="preserve">Review of Grievances Related to Access; 
</v>
      </c>
      <c r="CJ45" s="254" t="str">
        <f>IF(ISNUMBER(FIND(analysismethod6,'III_Plan comp 438.68 {Plan 3}'!AC$15)),"",'III_Plan comp 438.68 {Plan 3}'!AC$15&amp;analysismethod6)</f>
        <v xml:space="preserve">Review of Grievances Related to Access; 
</v>
      </c>
      <c r="CK45" s="254" t="str">
        <f>IF(ISNUMBER(FIND(analysismethod6,'III_Plan comp 438.68 {Plan 3}'!AD$15)),"",'III_Plan comp 438.68 {Plan 3}'!AD$15&amp;analysismethod6)</f>
        <v xml:space="preserve">Review of Grievances Related to Access; 
</v>
      </c>
      <c r="CL45" s="254" t="str">
        <f>IF(ISNUMBER(FIND(analysismethod6,'III_Plan comp 438.68 {Plan 3}'!AE$15)),"",'III_Plan comp 438.68 {Plan 3}'!AE$15&amp;analysismethod6)</f>
        <v xml:space="preserve">Review of Grievances Related to Access; 
</v>
      </c>
      <c r="CM45" s="254" t="str">
        <f>IF(ISNUMBER(FIND(analysismethod6,'III_Plan comp 438.68 {Plan 3}'!AF$15)),"",'III_Plan comp 438.68 {Plan 3}'!AF$15&amp;analysismethod6)</f>
        <v xml:space="preserve">Review of Grievances Related to Access; 
</v>
      </c>
      <c r="CN45" s="254" t="str">
        <f>IF(ISNUMBER(FIND(analysismethod6,'III_Plan comp 438.68 {Plan 3}'!AG$15)),"",'III_Plan comp 438.68 {Plan 3}'!AG$15&amp;analysismethod6)</f>
        <v xml:space="preserve">Review of Grievances Related to Access; 
</v>
      </c>
      <c r="CO45" s="254" t="str">
        <f>IF(ISNUMBER(FIND(analysismethod6,'III_Plan comp 438.68 {Plan 3}'!AH$15)),"",'III_Plan comp 438.68 {Plan 3}'!AH$15&amp;analysismethod6)</f>
        <v xml:space="preserve">Review of Grievances Related to Access; 
</v>
      </c>
      <c r="CP45" s="254" t="str">
        <f>IF(ISNUMBER(FIND(analysismethod6,'III_Plan comp 438.68 {Plan 3}'!AI$15)),"",'III_Plan comp 438.68 {Plan 3}'!AI$15&amp;analysismethod6)</f>
        <v xml:space="preserve">Review of Grievances Related to Access; 
</v>
      </c>
      <c r="CQ45" s="254" t="str">
        <f>IF(ISNUMBER(FIND(analysismethod6,'III_Plan comp 438.68 {Plan 3}'!AJ$15)),"",'III_Plan comp 438.68 {Plan 3}'!AJ$15&amp;analysismethod6)</f>
        <v xml:space="preserve">Review of Grievances Related to Access; 
</v>
      </c>
      <c r="CR45" s="254" t="str">
        <f>IF(ISNUMBER(FIND(analysismethod6,'III_Plan comp 438.68 {Plan 3}'!AK$15)),"",'III_Plan comp 438.68 {Plan 3}'!AK$15&amp;analysismethod6)</f>
        <v xml:space="preserve">Review of Grievances Related to Access; 
</v>
      </c>
      <c r="CS45" s="254" t="str">
        <f>IF(ISNUMBER(FIND(analysismethod6,'III_Plan comp 438.68 {Plan 3}'!AL$15)),"",'III_Plan comp 438.68 {Plan 3}'!AL$15&amp;analysismethod6)</f>
        <v xml:space="preserve">Review of Grievances Related to Access; 
</v>
      </c>
      <c r="CT45" s="254" t="str">
        <f>IF(ISNUMBER(FIND(analysismethod6,'III_Plan comp 438.68 {Plan 3}'!AM$15)),"",'III_Plan comp 438.68 {Plan 3}'!AM$15&amp;analysismethod6)</f>
        <v xml:space="preserve">Review of Grievances Related to Access; 
</v>
      </c>
      <c r="CU45" s="254" t="str">
        <f>IF(ISNUMBER(FIND(analysismethod6,'III_Plan comp 438.68 {Plan 3}'!AN$15)),"",'III_Plan comp 438.68 {Plan 3}'!AN$15&amp;analysismethod6)</f>
        <v xml:space="preserve">Review of Grievances Related to Access; 
</v>
      </c>
      <c r="CV45" s="254" t="str">
        <f>IF(ISNUMBER(FIND(analysismethod6,'III_Plan comp 438.68 {Plan 3}'!AO$15)),"",'III_Plan comp 438.68 {Plan 3}'!AO$15&amp;analysismethod6)</f>
        <v xml:space="preserve">Review of Grievances Related to Access; 
</v>
      </c>
      <c r="CW45" s="254" t="str">
        <f>IF(ISNUMBER(FIND(analysismethod6,'III_Plan comp 438.68 {Plan 3}'!AP$15)),"",'III_Plan comp 438.68 {Plan 3}'!AP$15&amp;analysismethod6)</f>
        <v xml:space="preserve">Review of Grievances Related to Access; 
</v>
      </c>
      <c r="CX45" s="254" t="str">
        <f>IF(ISNUMBER(FIND(analysismethod6,'III_Plan comp 438.68 {Plan 3}'!AQ$15)),"",'III_Plan comp 438.68 {Plan 3}'!AQ$15&amp;analysismethod6)</f>
        <v xml:space="preserve">Review of Grievances Related to Access; 
</v>
      </c>
      <c r="CY45" s="254" t="str">
        <f>IF(ISNUMBER(FIND(analysismethod6,'III_Plan comp 438.68 {Plan 3}'!AR$15)),"",'III_Plan comp 438.68 {Plan 3}'!AR$15&amp;analysismethod6)</f>
        <v xml:space="preserve">Review of Grievances Related to Access; 
</v>
      </c>
      <c r="CZ45" s="254" t="str">
        <f>IF(ISNUMBER(FIND(analysismethod6,'III_Plan comp 438.68 {Plan 3}'!AS$15)),"",'III_Plan comp 438.68 {Plan 3}'!AS$15&amp;analysismethod6)</f>
        <v xml:space="preserve">Review of Grievances Related to Access; 
</v>
      </c>
      <c r="DA45" s="254" t="str">
        <f>IF(ISNUMBER(FIND(analysismethod6,'III_Plan comp 438.68 {Plan 3}'!AT$15)),"",'III_Plan comp 438.68 {Plan 3}'!AT$15&amp;analysismethod6)</f>
        <v xml:space="preserve">Review of Grievances Related to Access; 
</v>
      </c>
      <c r="DB45" s="254" t="str">
        <f>IF(ISNUMBER(FIND(analysismethod6,'III_Plan comp 438.68 {Plan 3}'!AU$15)),"",'III_Plan comp 438.68 {Plan 3}'!AU$15&amp;analysismethod6)</f>
        <v xml:space="preserve">Review of Grievances Related to Access; 
</v>
      </c>
      <c r="DC45" s="254" t="str">
        <f>IF(ISNUMBER(FIND(analysismethod6,'III_Plan comp 438.68 {Plan 3}'!AV$15)),"",'III_Plan comp 438.68 {Plan 3}'!AV$15&amp;analysismethod6)</f>
        <v xml:space="preserve">Review of Grievances Related to Access; 
</v>
      </c>
      <c r="DD45" s="254" t="str">
        <f>IF(ISNUMBER(FIND(analysismethod6,'III_Plan comp 438.68 {Plan 3}'!AW$15)),"",'III_Plan comp 438.68 {Plan 3}'!AW$15&amp;analysismethod6)</f>
        <v xml:space="preserve">Review of Grievances Related to Access; 
</v>
      </c>
      <c r="DE45" s="254" t="str">
        <f>IF(ISNUMBER(FIND(analysismethod6,'III_Plan comp 438.68 {Plan 3}'!AX$15)),"",'III_Plan comp 438.68 {Plan 3}'!AX$15&amp;analysismethod6)</f>
        <v xml:space="preserve">Review of Grievances Related to Access; 
</v>
      </c>
      <c r="DF45" s="254" t="str">
        <f>IF(ISNUMBER(FIND(analysismethod6,'III_Plan comp 438.68 {Plan 3}'!AY$15)),"",'III_Plan comp 438.68 {Plan 3}'!AY$15&amp;analysismethod6)</f>
        <v xml:space="preserve">Review of Grievances Related to Access; 
</v>
      </c>
      <c r="DG45" s="254" t="str">
        <f>IF(ISNUMBER(FIND(analysismethod6,'III_Plan comp 438.68 {Plan 3}'!AZ$15)),"",'III_Plan comp 438.68 {Plan 3}'!AZ$15&amp;analysismethod6)</f>
        <v xml:space="preserve">Review of Grievances Related to Access; 
</v>
      </c>
      <c r="DH45" s="254" t="str">
        <f>IF(ISNUMBER(FIND(analysismethod6,'III_Plan comp 438.68 {Plan 3}'!BA$15)),"",'III_Plan comp 438.68 {Plan 3}'!BA$15&amp;analysismethod6)</f>
        <v xml:space="preserve">Review of Grievances Related to Access; 
</v>
      </c>
      <c r="DI45" s="254" t="str">
        <f>IF(ISNUMBER(FIND(analysismethod6,'III_Plan comp 438.68 {Plan 3}'!BB$15)),"",'III_Plan comp 438.68 {Plan 3}'!BB$15&amp;analysismethod6)</f>
        <v xml:space="preserve">Review of Grievances Related to Access; 
</v>
      </c>
      <c r="DJ45" s="254" t="str">
        <f>IF(ISNUMBER(FIND(analysismethod6,'III_Plan comp 438.68 {Plan 3}'!BC$15)),"",'III_Plan comp 438.68 {Plan 3}'!BC$15&amp;analysismethod6)</f>
        <v xml:space="preserve">Review of Grievances Related to Access; 
</v>
      </c>
      <c r="DK45" s="254" t="str">
        <f>IF(ISNUMBER(FIND(analysismethod6,'III_Plan comp 438.68 {Plan 3}'!BD$15)),"",'III_Plan comp 438.68 {Plan 3}'!BD$15&amp;analysismethod6)</f>
        <v xml:space="preserve">Review of Grievances Related to Access; 
</v>
      </c>
      <c r="DL45" s="254" t="str">
        <f>IF(ISNUMBER(FIND(analysismethod6,'III_Plan comp 438.68 {Plan 3}'!BE$15)),"",'III_Plan comp 438.68 {Plan 3}'!BE$15&amp;analysismethod6)</f>
        <v xml:space="preserve">Review of Grievances Related to Access; 
</v>
      </c>
      <c r="DM45" s="254" t="str">
        <f>IF(ISNUMBER(FIND(analysismethod6,'III_Plan comp 438.68 {Plan 3}'!BF$15)),"",'III_Plan comp 438.68 {Plan 3}'!BF$15&amp;analysismethod6)</f>
        <v xml:space="preserve">Review of Grievances Related to Access; 
</v>
      </c>
      <c r="DN45" s="254" t="str">
        <f>IF(ISNUMBER(FIND(analysismethod6,'III_Plan comp 438.68 {Plan 3}'!BG$15)),"",'III_Plan comp 438.68 {Plan 3}'!BG$15&amp;analysismethod6)</f>
        <v xml:space="preserve">Review of Grievances Related to Access; 
</v>
      </c>
      <c r="DO45" s="254" t="str">
        <f>IF(ISNUMBER(FIND(analysismethod6,'III_Plan comp 438.68 {Plan 3}'!BH$15)),"",'III_Plan comp 438.68 {Plan 3}'!BH$15&amp;analysismethod6)</f>
        <v xml:space="preserve">Review of Grievances Related to Access; 
</v>
      </c>
      <c r="DP45" s="254" t="str">
        <f>IF(ISNUMBER(FIND(analysismethod6,'III_Plan comp 438.68 {Plan 3}'!BI$15)),"",'III_Plan comp 438.68 {Plan 3}'!BI$15&amp;analysismethod6)</f>
        <v xml:space="preserve">Review of Grievances Related to Access; 
</v>
      </c>
      <c r="DQ45" s="254" t="str">
        <f>IF(ISNUMBER(FIND(analysismethod6,'III_Plan comp 438.68 {Plan 3}'!BJ$15)),"",'III_Plan comp 438.68 {Plan 3}'!BJ$15&amp;analysismethod6)</f>
        <v xml:space="preserve">Review of Grievances Related to Access; 
</v>
      </c>
      <c r="DR45" s="254" t="str">
        <f>IF(ISNUMBER(FIND(analysismethod6,'III_Plan comp 438.68 {Plan 3}'!BK$15)),"",'III_Plan comp 438.68 {Plan 3}'!BK$15&amp;analysismethod6)</f>
        <v xml:space="preserve">Review of Grievances Related to Access; 
</v>
      </c>
      <c r="DS45" s="254" t="str">
        <f>IF(ISNUMBER(FIND(analysismethod6,'III_Plan comp 438.68 {Plan 3}'!BL$15)),"",'III_Plan comp 438.68 {Plan 3}'!BL$15&amp;analysismethod6)</f>
        <v xml:space="preserve">Review of Grievances Related to Access; 
</v>
      </c>
      <c r="DT45" s="254" t="str">
        <f>IF(ISNUMBER(FIND(analysismethod6,'III_Plan comp 438.68 {Plan 3}'!BM$15)),"",'III_Plan comp 438.68 {Plan 3}'!BM$15&amp;analysismethod6)</f>
        <v xml:space="preserve">Review of Grievances Related to Access; 
</v>
      </c>
      <c r="DU45" s="254" t="str">
        <f>IF(ISNUMBER(FIND(analysismethod6,'III_Plan comp 438.68 {Plan 3}'!BN$15)),"",'III_Plan comp 438.68 {Plan 3}'!BN$15&amp;analysismethod6)</f>
        <v xml:space="preserve">Review of Grievances Related to Access; 
</v>
      </c>
      <c r="DV45" s="254" t="str">
        <f>IF(ISNUMBER(FIND(analysismethod6,'III_Plan comp 438.68 {Plan 3}'!BO$15)),"",'III_Plan comp 438.68 {Plan 3}'!BO$15&amp;analysismethod6)</f>
        <v xml:space="preserve">Review of Grievances Related to Access; 
</v>
      </c>
      <c r="DW45" s="254" t="str">
        <f>IF(ISNUMBER(FIND(analysismethod6,'III_Plan comp 438.68 {Plan 3}'!BP$15)),"",'III_Plan comp 438.68 {Plan 3}'!BP$15&amp;analysismethod6)</f>
        <v xml:space="preserve">Review of Grievances Related to Access; 
</v>
      </c>
      <c r="DX45" s="254" t="str">
        <f>IF(ISNUMBER(FIND(analysismethod6,'III_Plan comp 438.68 {Plan 3}'!BQ$15)),"",'III_Plan comp 438.68 {Plan 3}'!BQ$15&amp;analysismethod6)</f>
        <v xml:space="preserve">Review of Grievances Related to Access; 
</v>
      </c>
      <c r="DY45" s="254" t="str">
        <f>IF(ISNUMBER(FIND(analysismethod6,'III_Plan comp 438.68 {Plan 3}'!BR$15)),"",'III_Plan comp 438.68 {Plan 3}'!BR$15&amp;analysismethod6)</f>
        <v xml:space="preserve">Review of Grievances Related to Access; 
</v>
      </c>
      <c r="DZ45" s="254" t="str">
        <f>IF(ISNUMBER(FIND(analysismethod6,'III_Plan comp 438.68 {Plan 3}'!BS$15)),"",'III_Plan comp 438.68 {Plan 3}'!BS$15&amp;analysismethod6)</f>
        <v xml:space="preserve">Review of Grievances Related to Access; 
</v>
      </c>
      <c r="EA45" s="254" t="str">
        <f>IF(ISNUMBER(FIND(analysismethod6,'III_Plan comp 438.68 {Plan 3}'!BT$15)),"",'III_Plan comp 438.68 {Plan 3}'!BT$15&amp;analysismethod6)</f>
        <v xml:space="preserve">Review of Grievances Related to Access; 
</v>
      </c>
      <c r="EB45" s="254" t="str">
        <f>IF(ISNUMBER(FIND(analysismethod6,'III_Plan comp 438.68 {Plan 3}'!BU$15)),"",'III_Plan comp 438.68 {Plan 3}'!BU$15&amp;analysismethod6)</f>
        <v xml:space="preserve">Review of Grievances Related to Access; 
</v>
      </c>
      <c r="EC45" s="254" t="str">
        <f>IF(ISNUMBER(FIND(analysismethod6,'III_Plan comp 438.68 {Plan 3}'!BV$15)),"",'III_Plan comp 438.68 {Plan 3}'!BV$15&amp;analysismethod6)</f>
        <v xml:space="preserve">Review of Grievances Related to Access; 
</v>
      </c>
      <c r="ED45" s="254" t="str">
        <f>IF(ISNUMBER(FIND(analysismethod6,'III_Plan comp 438.68 {Plan 3}'!BW$15)),"",'III_Plan comp 438.68 {Plan 3}'!BW$15&amp;analysismethod6)</f>
        <v xml:space="preserve">Review of Grievances Related to Access; 
</v>
      </c>
      <c r="EE45" s="254" t="str">
        <f>IF(ISNUMBER(FIND(analysismethod6,'III_Plan comp 438.68 {Plan 3}'!BX$15)),"",'III_Plan comp 438.68 {Plan 3}'!BX$15&amp;analysismethod6)</f>
        <v xml:space="preserve">Review of Grievances Related to Access; 
</v>
      </c>
      <c r="EF45" s="254" t="str">
        <f>IF(ISNUMBER(FIND(analysismethod6,'III_Plan comp 438.68 {Plan 3}'!BY$15)),"",'III_Plan comp 438.68 {Plan 3}'!BY$15&amp;analysismethod6)</f>
        <v xml:space="preserve">Review of Grievances Related to Access; 
</v>
      </c>
      <c r="EG45" s="254" t="str">
        <f>IF(ISNUMBER(FIND(analysismethod6,'III_Plan comp 438.68 {Plan 3}'!BZ$15)),"",'III_Plan comp 438.68 {Plan 3}'!BZ$15&amp;analysismethod6)</f>
        <v xml:space="preserve">Review of Grievances Related to Access; 
</v>
      </c>
      <c r="EH45" s="254" t="str">
        <f>IF(ISNUMBER(FIND(analysismethod6,'III_Plan comp 438.68 {Plan 3}'!CA$15)),"",'III_Plan comp 438.68 {Plan 3}'!CA$15&amp;analysismethod6)</f>
        <v xml:space="preserve">Review of Grievances Related to Access; 
</v>
      </c>
      <c r="EI45" s="254" t="str">
        <f>IF(ISNUMBER(FIND(analysismethod6,'III_Plan comp 438.68 {Plan 3}'!CB$15)),"",'III_Plan comp 438.68 {Plan 3}'!CB$15&amp;analysismethod6)</f>
        <v xml:space="preserve">Review of Grievances Related to Access; 
</v>
      </c>
      <c r="EJ45" s="254" t="str">
        <f>IF(ISNUMBER(FIND(analysismethod6,'III_Plan comp 438.68 {Plan 3}'!CC$15)),"",'III_Plan comp 438.68 {Plan 3}'!CC$15&amp;analysismethod6)</f>
        <v xml:space="preserve">Review of Grievances Related to Access; 
</v>
      </c>
      <c r="EK45" s="254" t="str">
        <f>IF(ISNUMBER(FIND(analysismethod6,'III_Plan comp 438.68 {Plan 3}'!CD$15)),"",'III_Plan comp 438.68 {Plan 3}'!CD$15&amp;analysismethod6)</f>
        <v xml:space="preserve">Review of Grievances Related to Access; 
</v>
      </c>
      <c r="EL45" s="254" t="str">
        <f>IF(ISNUMBER(FIND(analysismethod6,'III_Plan comp 438.68 {Plan 3}'!CE$15)),"",'III_Plan comp 438.68 {Plan 3}'!CE$15&amp;analysismethod6)</f>
        <v xml:space="preserve">Review of Grievances Related to Access; 
</v>
      </c>
      <c r="EM45" s="254" t="str">
        <f>IF(ISNUMBER(FIND(analysismethod6,'III_Plan comp 438.68 {Plan 3}'!CF$15)),"",'III_Plan comp 438.68 {Plan 3}'!CF$15&amp;analysismethod6)</f>
        <v xml:space="preserve">Review of Grievances Related to Access; 
</v>
      </c>
      <c r="EN45" s="254" t="str">
        <f>IF(ISNUMBER(FIND(analysismethod6,'III_Plan comp 438.68 {Plan 3}'!CG$15)),"",'III_Plan comp 438.68 {Plan 3}'!CG$15&amp;analysismethod6)</f>
        <v xml:space="preserve">Review of Grievances Related to Access; 
</v>
      </c>
      <c r="EO45" s="254" t="str">
        <f>IF(ISNUMBER(FIND(analysismethod6,'III_Plan comp 438.68 {Plan 3}'!CH$15)),"",'III_Plan comp 438.68 {Plan 3}'!CH$15&amp;analysismethod6)</f>
        <v xml:space="preserve">Review of Grievances Related to Access; 
</v>
      </c>
      <c r="EP45" s="254" t="str">
        <f>IF(ISNUMBER(FIND(analysismethod6,'III_Plan comp 438.68 {Plan 3}'!CI$15)),"",'III_Plan comp 438.68 {Plan 3}'!CI$15&amp;analysismethod6)</f>
        <v xml:space="preserve">Review of Grievances Related to Access; 
</v>
      </c>
      <c r="EQ45" s="254" t="str">
        <f>IF(ISNUMBER(FIND(analysismethod6,'III_Plan comp 438.68 {Plan 3}'!CJ$15)),"",'III_Plan comp 438.68 {Plan 3}'!CJ$15&amp;analysismethod6)</f>
        <v xml:space="preserve">Review of Grievances Related to Access; 
</v>
      </c>
      <c r="ER45" s="254" t="str">
        <f>IF(ISNUMBER(FIND(analysismethod6,'III_Plan comp 438.68 {Plan 3}'!CK$15)),"",'III_Plan comp 438.68 {Plan 3}'!CK$15&amp;analysismethod6)</f>
        <v xml:space="preserve">Review of Grievances Related to Access; 
</v>
      </c>
      <c r="ES45" s="254" t="str">
        <f>IF(ISNUMBER(FIND(analysismethod6,'III_Plan comp 438.68 {Plan 3}'!CL$15)),"",'III_Plan comp 438.68 {Plan 3}'!CL$15&amp;analysismethod6)</f>
        <v xml:space="preserve">Review of Grievances Related to Access; 
</v>
      </c>
      <c r="ET45" s="254" t="str">
        <f>IF(ISNUMBER(FIND(analysismethod6,'III_Plan comp 438.68 {Plan 3}'!CM$15)),"",'III_Plan comp 438.68 {Plan 3}'!CM$15&amp;analysismethod6)</f>
        <v xml:space="preserve">Review of Grievances Related to Access; 
</v>
      </c>
      <c r="EU45" s="254" t="str">
        <f>IF(ISNUMBER(FIND(analysismethod6,'III_Plan comp 438.68 {Plan 3}'!CN$15)),"",'III_Plan comp 438.68 {Plan 3}'!CN$15&amp;analysismethod6)</f>
        <v xml:space="preserve">Review of Grievances Related to Access; 
</v>
      </c>
      <c r="EV45" s="254" t="str">
        <f>IF(ISNUMBER(FIND(analysismethod6,'III_Plan comp 438.68 {Plan 3}'!CO$15)),"",'III_Plan comp 438.68 {Plan 3}'!CO$15&amp;analysismethod6)</f>
        <v xml:space="preserve">Review of Grievances Related to Access; 
</v>
      </c>
      <c r="EW45" s="254" t="str">
        <f>IF(ISNUMBER(FIND(analysismethod6,'III_Plan comp 438.68 {Plan 3}'!CP$15)),"",'III_Plan comp 438.68 {Plan 3}'!CP$15&amp;analysismethod6)</f>
        <v xml:space="preserve">Review of Grievances Related to Access; 
</v>
      </c>
      <c r="EX45" s="254" t="str">
        <f>IF(ISNUMBER(FIND(analysismethod6,'III_Plan comp 438.68 {Plan 3}'!CQ$15)),"",'III_Plan comp 438.68 {Plan 3}'!CQ$15&amp;analysismethod6)</f>
        <v xml:space="preserve">Review of Grievances Related to Access; 
</v>
      </c>
      <c r="EY45" s="254" t="str">
        <f>IF(ISNUMBER(FIND(analysismethod6,'III_Plan comp 438.68 {Plan 3}'!CR$15)),"",'III_Plan comp 438.68 {Plan 3}'!CR$15&amp;analysismethod6)</f>
        <v xml:space="preserve">Review of Grievances Related to Access; 
</v>
      </c>
      <c r="EZ45" s="254" t="str">
        <f>IF(ISNUMBER(FIND(analysismethod6,'III_Plan comp 438.68 {Plan 3}'!CS$15)),"",'III_Plan comp 438.68 {Plan 3}'!CS$15&amp;analysismethod6)</f>
        <v xml:space="preserve">Review of Grievances Related to Access; 
</v>
      </c>
      <c r="FA45" s="254" t="str">
        <f>IF(ISNUMBER(FIND(analysismethod6,'III_Plan comp 438.68 {Plan 3}'!CT$15)),"",'III_Plan comp 438.68 {Plan 3}'!CT$15&amp;analysismethod6)</f>
        <v xml:space="preserve">Review of Grievances Related to Access; 
</v>
      </c>
      <c r="FB45" s="254" t="str">
        <f>IF(ISNUMBER(FIND(analysismethod6,'III_Plan comp 438.68 {Plan 3}'!CU$15)),"",'III_Plan comp 438.68 {Plan 3}'!CU$15&amp;analysismethod6)</f>
        <v xml:space="preserve">Review of Grievances Related to Access; 
</v>
      </c>
      <c r="FC45" s="254" t="str">
        <f>IF(ISNUMBER(FIND(analysismethod6,'III_Plan comp 438.68 {Plan 3}'!CV$15)),"",'III_Plan comp 438.68 {Plan 3}'!CV$15&amp;analysismethod6)</f>
        <v xml:space="preserve">Review of Grievances Related to Access; 
</v>
      </c>
      <c r="FD45" s="254" t="str">
        <f>IF(ISNUMBER(FIND(analysismethod6,'III_Plan comp 438.68 {Plan 3}'!CW$15)),"",'III_Plan comp 438.68 {Plan 3}'!CW$15&amp;analysismethod6)</f>
        <v xml:space="preserve">Review of Grievances Related to Access; 
</v>
      </c>
      <c r="FE45" s="254" t="str">
        <f>IF(ISNUMBER(FIND(analysismethod6,'III_Plan comp 438.68 {Plan 3}'!CX$15)),"",'III_Plan comp 438.68 {Plan 3}'!CX$15&amp;analysismethod6)</f>
        <v xml:space="preserve">Review of Grievances Related to Access; 
</v>
      </c>
      <c r="FF45" s="254" t="str">
        <f>IF(ISNUMBER(FIND(analysismethod6,'III_Plan comp 438.68 {Plan 3}'!CY$15)),"",'III_Plan comp 438.68 {Plan 3}'!CY$15&amp;analysismethod6)</f>
        <v xml:space="preserve">Review of Grievances Related to Access; 
</v>
      </c>
      <c r="FG45" s="254" t="str">
        <f>IF(ISNUMBER(FIND(analysismethod6,'III_Plan comp 438.68 {Plan 3}'!CZ$15)),"",'III_Plan comp 438.68 {Plan 3}'!CZ$15&amp;analysismethod6)</f>
        <v xml:space="preserve">Review of Grievances Related to Access; 
</v>
      </c>
    </row>
    <row r="46" spans="2:163" x14ac:dyDescent="0.2">
      <c r="B46" s="12" t="s">
        <v>49</v>
      </c>
      <c r="C46" s="12"/>
      <c r="D46" s="12"/>
      <c r="E46" s="12"/>
      <c r="F46" s="12"/>
      <c r="G46" s="12"/>
      <c r="J46" s="12"/>
      <c r="K46" s="12"/>
      <c r="L46" s="12"/>
      <c r="M46" s="12"/>
      <c r="N46" s="12"/>
      <c r="O46" s="12"/>
      <c r="P46" s="12"/>
      <c r="Q46" s="12"/>
      <c r="R46" s="12"/>
      <c r="S46" s="12"/>
      <c r="T46" s="12"/>
      <c r="BK46" s="253" t="str">
        <f>IF('I_State and program information'!$E$74="Yes","Encounter Data Analysis"&amp;"; "&amp;CHAR(10)&amp;CHAR(10),"")</f>
        <v xml:space="preserve">Encounter Data Analysis; 
</v>
      </c>
      <c r="BL46" s="254" t="str">
        <f>IF(ISNUMBER(FIND(analysismethod7,'III_Plan comp 438.68 {Plan 3}'!E$15)),"",'III_Plan comp 438.68 {Plan 3}'!E$15&amp;analysismethod7)</f>
        <v xml:space="preserve">Encounter Data Analysis; 
</v>
      </c>
      <c r="BM46" s="254" t="str">
        <f>IF(ISNUMBER(FIND(analysismethod7,'III_Plan comp 438.68 {Plan 3}'!F$15)),"",'III_Plan comp 438.68 {Plan 3}'!F$15&amp;analysismethod7)</f>
        <v xml:space="preserve">Encounter Data Analysis; 
</v>
      </c>
      <c r="BN46" s="254" t="str">
        <f>IF(ISNUMBER(FIND(analysismethod7,'III_Plan comp 438.68 {Plan 3}'!G$15)),"",'III_Plan comp 438.68 {Plan 3}'!G$15&amp;analysismethod7)</f>
        <v xml:space="preserve">Encounter Data Analysis; 
</v>
      </c>
      <c r="BO46" s="254" t="str">
        <f>IF(ISNUMBER(FIND(analysismethod7,'III_Plan comp 438.68 {Plan 3}'!H$15)),"",'III_Plan comp 438.68 {Plan 3}'!H$15&amp;analysismethod7)</f>
        <v xml:space="preserve">Encounter Data Analysis; 
</v>
      </c>
      <c r="BP46" s="254" t="str">
        <f>IF(ISNUMBER(FIND(analysismethod7,'III_Plan comp 438.68 {Plan 3}'!I$15)),"",'III_Plan comp 438.68 {Plan 3}'!I$15&amp;analysismethod7)</f>
        <v xml:space="preserve">Encounter Data Analysis; 
</v>
      </c>
      <c r="BQ46" s="254" t="str">
        <f>IF(ISNUMBER(FIND(analysismethod7,'III_Plan comp 438.68 {Plan 3}'!J$15)),"",'III_Plan comp 438.68 {Plan 3}'!J$15&amp;analysismethod7)</f>
        <v xml:space="preserve">Encounter Data Analysis; 
</v>
      </c>
      <c r="BR46" s="254" t="str">
        <f>IF(ISNUMBER(FIND(analysismethod7,'III_Plan comp 438.68 {Plan 3}'!K$15)),"",'III_Plan comp 438.68 {Plan 3}'!K$15&amp;analysismethod7)</f>
        <v xml:space="preserve">Encounter Data Analysis; 
</v>
      </c>
      <c r="BS46" s="254" t="str">
        <f>IF(ISNUMBER(FIND(analysismethod7,'III_Plan comp 438.68 {Plan 3}'!L$15)),"",'III_Plan comp 438.68 {Plan 3}'!L$15&amp;analysismethod7)</f>
        <v xml:space="preserve">Encounter Data Analysis; 
</v>
      </c>
      <c r="BT46" s="254" t="str">
        <f>IF(ISNUMBER(FIND(analysismethod7,'III_Plan comp 438.68 {Plan 3}'!M$15)),"",'III_Plan comp 438.68 {Plan 3}'!M$15&amp;analysismethod7)</f>
        <v xml:space="preserve">Encounter Data Analysis; 
</v>
      </c>
      <c r="BU46" s="254" t="str">
        <f>IF(ISNUMBER(FIND(analysismethod7,'III_Plan comp 438.68 {Plan 3}'!N$15)),"",'III_Plan comp 438.68 {Plan 3}'!N$15&amp;analysismethod7)</f>
        <v xml:space="preserve">Encounter Data Analysis; 
</v>
      </c>
      <c r="BV46" s="254" t="str">
        <f>IF(ISNUMBER(FIND(analysismethod7,'III_Plan comp 438.68 {Plan 3}'!O$15)),"",'III_Plan comp 438.68 {Plan 3}'!O$15&amp;analysismethod7)</f>
        <v xml:space="preserve">Encounter Data Analysis; 
</v>
      </c>
      <c r="BW46" s="254" t="str">
        <f>IF(ISNUMBER(FIND(analysismethod7,'III_Plan comp 438.68 {Plan 3}'!P$15)),"",'III_Plan comp 438.68 {Plan 3}'!P$15&amp;analysismethod7)</f>
        <v xml:space="preserve">Encounter Data Analysis; 
</v>
      </c>
      <c r="BX46" s="254" t="str">
        <f>IF(ISNUMBER(FIND(analysismethod7,'III_Plan comp 438.68 {Plan 3}'!Q$15)),"",'III_Plan comp 438.68 {Plan 3}'!Q$15&amp;analysismethod7)</f>
        <v xml:space="preserve">Encounter Data Analysis; 
</v>
      </c>
      <c r="BY46" s="254" t="str">
        <f>IF(ISNUMBER(FIND(analysismethod7,'III_Plan comp 438.68 {Plan 3}'!R$15)),"",'III_Plan comp 438.68 {Plan 3}'!R$15&amp;analysismethod7)</f>
        <v xml:space="preserve">Encounter Data Analysis; 
</v>
      </c>
      <c r="BZ46" s="254" t="str">
        <f>IF(ISNUMBER(FIND(analysismethod7,'III_Plan comp 438.68 {Plan 3}'!S$15)),"",'III_Plan comp 438.68 {Plan 3}'!S$15&amp;analysismethod7)</f>
        <v xml:space="preserve">Encounter Data Analysis; 
</v>
      </c>
      <c r="CA46" s="254" t="str">
        <f>IF(ISNUMBER(FIND(analysismethod7,'III_Plan comp 438.68 {Plan 3}'!T$15)),"",'III_Plan comp 438.68 {Plan 3}'!T$15&amp;analysismethod7)</f>
        <v xml:space="preserve">Encounter Data Analysis; 
</v>
      </c>
      <c r="CB46" s="254" t="str">
        <f>IF(ISNUMBER(FIND(analysismethod7,'III_Plan comp 438.68 {Plan 3}'!U$15)),"",'III_Plan comp 438.68 {Plan 3}'!U$15&amp;analysismethod7)</f>
        <v xml:space="preserve">Encounter Data Analysis; 
</v>
      </c>
      <c r="CC46" s="254" t="str">
        <f>IF(ISNUMBER(FIND(analysismethod7,'III_Plan comp 438.68 {Plan 3}'!V$15)),"",'III_Plan comp 438.68 {Plan 3}'!V$15&amp;analysismethod7)</f>
        <v xml:space="preserve">Encounter Data Analysis; 
</v>
      </c>
      <c r="CD46" s="254" t="str">
        <f>IF(ISNUMBER(FIND(analysismethod7,'III_Plan comp 438.68 {Plan 3}'!W$15)),"",'III_Plan comp 438.68 {Plan 3}'!W$15&amp;analysismethod7)</f>
        <v xml:space="preserve">Encounter Data Analysis; 
</v>
      </c>
      <c r="CE46" s="254" t="str">
        <f>IF(ISNUMBER(FIND(analysismethod7,'III_Plan comp 438.68 {Plan 3}'!X$15)),"",'III_Plan comp 438.68 {Plan 3}'!X$15&amp;analysismethod7)</f>
        <v xml:space="preserve">Encounter Data Analysis; 
</v>
      </c>
      <c r="CF46" s="254" t="str">
        <f>IF(ISNUMBER(FIND(analysismethod7,'III_Plan comp 438.68 {Plan 3}'!Y$15)),"",'III_Plan comp 438.68 {Plan 3}'!Y$15&amp;analysismethod7)</f>
        <v xml:space="preserve">Encounter Data Analysis; 
</v>
      </c>
      <c r="CG46" s="254" t="str">
        <f>IF(ISNUMBER(FIND(analysismethod7,'III_Plan comp 438.68 {Plan 3}'!Z$15)),"",'III_Plan comp 438.68 {Plan 3}'!Z$15&amp;analysismethod7)</f>
        <v xml:space="preserve">Encounter Data Analysis; 
</v>
      </c>
      <c r="CH46" s="254" t="str">
        <f>IF(ISNUMBER(FIND(analysismethod7,'III_Plan comp 438.68 {Plan 3}'!AA$15)),"",'III_Plan comp 438.68 {Plan 3}'!AA$15&amp;analysismethod7)</f>
        <v xml:space="preserve">Encounter Data Analysis; 
</v>
      </c>
      <c r="CI46" s="254" t="str">
        <f>IF(ISNUMBER(FIND(analysismethod7,'III_Plan comp 438.68 {Plan 3}'!AB$15)),"",'III_Plan comp 438.68 {Plan 3}'!AB$15&amp;analysismethod7)</f>
        <v xml:space="preserve">Encounter Data Analysis; 
</v>
      </c>
      <c r="CJ46" s="254" t="str">
        <f>IF(ISNUMBER(FIND(analysismethod7,'III_Plan comp 438.68 {Plan 3}'!AC$15)),"",'III_Plan comp 438.68 {Plan 3}'!AC$15&amp;analysismethod7)</f>
        <v xml:space="preserve">Encounter Data Analysis; 
</v>
      </c>
      <c r="CK46" s="254" t="str">
        <f>IF(ISNUMBER(FIND(analysismethod7,'III_Plan comp 438.68 {Plan 3}'!AD$15)),"",'III_Plan comp 438.68 {Plan 3}'!AD$15&amp;analysismethod7)</f>
        <v xml:space="preserve">Encounter Data Analysis; 
</v>
      </c>
      <c r="CL46" s="254" t="str">
        <f>IF(ISNUMBER(FIND(analysismethod7,'III_Plan comp 438.68 {Plan 3}'!AE$15)),"",'III_Plan comp 438.68 {Plan 3}'!AE$15&amp;analysismethod7)</f>
        <v xml:space="preserve">Encounter Data Analysis; 
</v>
      </c>
      <c r="CM46" s="254" t="str">
        <f>IF(ISNUMBER(FIND(analysismethod7,'III_Plan comp 438.68 {Plan 3}'!AF$15)),"",'III_Plan comp 438.68 {Plan 3}'!AF$15&amp;analysismethod7)</f>
        <v xml:space="preserve">Encounter Data Analysis; 
</v>
      </c>
      <c r="CN46" s="254" t="str">
        <f>IF(ISNUMBER(FIND(analysismethod7,'III_Plan comp 438.68 {Plan 3}'!AG$15)),"",'III_Plan comp 438.68 {Plan 3}'!AG$15&amp;analysismethod7)</f>
        <v xml:space="preserve">Encounter Data Analysis; 
</v>
      </c>
      <c r="CO46" s="254" t="str">
        <f>IF(ISNUMBER(FIND(analysismethod7,'III_Plan comp 438.68 {Plan 3}'!AH$15)),"",'III_Plan comp 438.68 {Plan 3}'!AH$15&amp;analysismethod7)</f>
        <v xml:space="preserve">Encounter Data Analysis; 
</v>
      </c>
      <c r="CP46" s="254" t="str">
        <f>IF(ISNUMBER(FIND(analysismethod7,'III_Plan comp 438.68 {Plan 3}'!AI$15)),"",'III_Plan comp 438.68 {Plan 3}'!AI$15&amp;analysismethod7)</f>
        <v xml:space="preserve">Encounter Data Analysis; 
</v>
      </c>
      <c r="CQ46" s="254" t="str">
        <f>IF(ISNUMBER(FIND(analysismethod7,'III_Plan comp 438.68 {Plan 3}'!AJ$15)),"",'III_Plan comp 438.68 {Plan 3}'!AJ$15&amp;analysismethod7)</f>
        <v xml:space="preserve">Encounter Data Analysis; 
</v>
      </c>
      <c r="CR46" s="254" t="str">
        <f>IF(ISNUMBER(FIND(analysismethod7,'III_Plan comp 438.68 {Plan 3}'!AK$15)),"",'III_Plan comp 438.68 {Plan 3}'!AK$15&amp;analysismethod7)</f>
        <v xml:space="preserve">Encounter Data Analysis; 
</v>
      </c>
      <c r="CS46" s="254" t="str">
        <f>IF(ISNUMBER(FIND(analysismethod7,'III_Plan comp 438.68 {Plan 3}'!AL$15)),"",'III_Plan comp 438.68 {Plan 3}'!AL$15&amp;analysismethod7)</f>
        <v xml:space="preserve">Encounter Data Analysis; 
</v>
      </c>
      <c r="CT46" s="254" t="str">
        <f>IF(ISNUMBER(FIND(analysismethod7,'III_Plan comp 438.68 {Plan 3}'!AM$15)),"",'III_Plan comp 438.68 {Plan 3}'!AM$15&amp;analysismethod7)</f>
        <v xml:space="preserve">Encounter Data Analysis; 
</v>
      </c>
      <c r="CU46" s="254" t="str">
        <f>IF(ISNUMBER(FIND(analysismethod7,'III_Plan comp 438.68 {Plan 3}'!AN$15)),"",'III_Plan comp 438.68 {Plan 3}'!AN$15&amp;analysismethod7)</f>
        <v xml:space="preserve">Encounter Data Analysis; 
</v>
      </c>
      <c r="CV46" s="254" t="str">
        <f>IF(ISNUMBER(FIND(analysismethod7,'III_Plan comp 438.68 {Plan 3}'!AO$15)),"",'III_Plan comp 438.68 {Plan 3}'!AO$15&amp;analysismethod7)</f>
        <v xml:space="preserve">Encounter Data Analysis; 
</v>
      </c>
      <c r="CW46" s="254" t="str">
        <f>IF(ISNUMBER(FIND(analysismethod7,'III_Plan comp 438.68 {Plan 3}'!AP$15)),"",'III_Plan comp 438.68 {Plan 3}'!AP$15&amp;analysismethod7)</f>
        <v xml:space="preserve">Encounter Data Analysis; 
</v>
      </c>
      <c r="CX46" s="254" t="str">
        <f>IF(ISNUMBER(FIND(analysismethod7,'III_Plan comp 438.68 {Plan 3}'!AQ$15)),"",'III_Plan comp 438.68 {Plan 3}'!AQ$15&amp;analysismethod7)</f>
        <v xml:space="preserve">Encounter Data Analysis; 
</v>
      </c>
      <c r="CY46" s="254" t="str">
        <f>IF(ISNUMBER(FIND(analysismethod7,'III_Plan comp 438.68 {Plan 3}'!AR$15)),"",'III_Plan comp 438.68 {Plan 3}'!AR$15&amp;analysismethod7)</f>
        <v xml:space="preserve">Encounter Data Analysis; 
</v>
      </c>
      <c r="CZ46" s="254" t="str">
        <f>IF(ISNUMBER(FIND(analysismethod7,'III_Plan comp 438.68 {Plan 3}'!AS$15)),"",'III_Plan comp 438.68 {Plan 3}'!AS$15&amp;analysismethod7)</f>
        <v xml:space="preserve">Encounter Data Analysis; 
</v>
      </c>
      <c r="DA46" s="254" t="str">
        <f>IF(ISNUMBER(FIND(analysismethod7,'III_Plan comp 438.68 {Plan 3}'!AT$15)),"",'III_Plan comp 438.68 {Plan 3}'!AT$15&amp;analysismethod7)</f>
        <v xml:space="preserve">Encounter Data Analysis; 
</v>
      </c>
      <c r="DB46" s="254" t="str">
        <f>IF(ISNUMBER(FIND(analysismethod7,'III_Plan comp 438.68 {Plan 3}'!AU$15)),"",'III_Plan comp 438.68 {Plan 3}'!AU$15&amp;analysismethod7)</f>
        <v xml:space="preserve">Encounter Data Analysis; 
</v>
      </c>
      <c r="DC46" s="254" t="str">
        <f>IF(ISNUMBER(FIND(analysismethod7,'III_Plan comp 438.68 {Plan 3}'!AV$15)),"",'III_Plan comp 438.68 {Plan 3}'!AV$15&amp;analysismethod7)</f>
        <v xml:space="preserve">Encounter Data Analysis; 
</v>
      </c>
      <c r="DD46" s="254" t="str">
        <f>IF(ISNUMBER(FIND(analysismethod7,'III_Plan comp 438.68 {Plan 3}'!AW$15)),"",'III_Plan comp 438.68 {Plan 3}'!AW$15&amp;analysismethod7)</f>
        <v xml:space="preserve">Encounter Data Analysis; 
</v>
      </c>
      <c r="DE46" s="254" t="str">
        <f>IF(ISNUMBER(FIND(analysismethod7,'III_Plan comp 438.68 {Plan 3}'!AX$15)),"",'III_Plan comp 438.68 {Plan 3}'!AX$15&amp;analysismethod7)</f>
        <v xml:space="preserve">Encounter Data Analysis; 
</v>
      </c>
      <c r="DF46" s="254" t="str">
        <f>IF(ISNUMBER(FIND(analysismethod7,'III_Plan comp 438.68 {Plan 3}'!AY$15)),"",'III_Plan comp 438.68 {Plan 3}'!AY$15&amp;analysismethod7)</f>
        <v xml:space="preserve">Encounter Data Analysis; 
</v>
      </c>
      <c r="DG46" s="254" t="str">
        <f>IF(ISNUMBER(FIND(analysismethod7,'III_Plan comp 438.68 {Plan 3}'!AZ$15)),"",'III_Plan comp 438.68 {Plan 3}'!AZ$15&amp;analysismethod7)</f>
        <v xml:space="preserve">Encounter Data Analysis; 
</v>
      </c>
      <c r="DH46" s="254" t="str">
        <f>IF(ISNUMBER(FIND(analysismethod7,'III_Plan comp 438.68 {Plan 3}'!BA$15)),"",'III_Plan comp 438.68 {Plan 3}'!BA$15&amp;analysismethod7)</f>
        <v xml:space="preserve">Encounter Data Analysis; 
</v>
      </c>
      <c r="DI46" s="254" t="str">
        <f>IF(ISNUMBER(FIND(analysismethod7,'III_Plan comp 438.68 {Plan 3}'!BB$15)),"",'III_Plan comp 438.68 {Plan 3}'!BB$15&amp;analysismethod7)</f>
        <v xml:space="preserve">Encounter Data Analysis; 
</v>
      </c>
      <c r="DJ46" s="254" t="str">
        <f>IF(ISNUMBER(FIND(analysismethod7,'III_Plan comp 438.68 {Plan 3}'!BC$15)),"",'III_Plan comp 438.68 {Plan 3}'!BC$15&amp;analysismethod7)</f>
        <v xml:space="preserve">Encounter Data Analysis; 
</v>
      </c>
      <c r="DK46" s="254" t="str">
        <f>IF(ISNUMBER(FIND(analysismethod7,'III_Plan comp 438.68 {Plan 3}'!BD$15)),"",'III_Plan comp 438.68 {Plan 3}'!BD$15&amp;analysismethod7)</f>
        <v xml:space="preserve">Encounter Data Analysis; 
</v>
      </c>
      <c r="DL46" s="254" t="str">
        <f>IF(ISNUMBER(FIND(analysismethod7,'III_Plan comp 438.68 {Plan 3}'!BE$15)),"",'III_Plan comp 438.68 {Plan 3}'!BE$15&amp;analysismethod7)</f>
        <v xml:space="preserve">Encounter Data Analysis; 
</v>
      </c>
      <c r="DM46" s="254" t="str">
        <f>IF(ISNUMBER(FIND(analysismethod7,'III_Plan comp 438.68 {Plan 3}'!BF$15)),"",'III_Plan comp 438.68 {Plan 3}'!BF$15&amp;analysismethod7)</f>
        <v xml:space="preserve">Encounter Data Analysis; 
</v>
      </c>
      <c r="DN46" s="254" t="str">
        <f>IF(ISNUMBER(FIND(analysismethod7,'III_Plan comp 438.68 {Plan 3}'!BG$15)),"",'III_Plan comp 438.68 {Plan 3}'!BG$15&amp;analysismethod7)</f>
        <v xml:space="preserve">Encounter Data Analysis; 
</v>
      </c>
      <c r="DO46" s="254" t="str">
        <f>IF(ISNUMBER(FIND(analysismethod7,'III_Plan comp 438.68 {Plan 3}'!BH$15)),"",'III_Plan comp 438.68 {Plan 3}'!BH$15&amp;analysismethod7)</f>
        <v xml:space="preserve">Encounter Data Analysis; 
</v>
      </c>
      <c r="DP46" s="254" t="str">
        <f>IF(ISNUMBER(FIND(analysismethod7,'III_Plan comp 438.68 {Plan 3}'!BI$15)),"",'III_Plan comp 438.68 {Plan 3}'!BI$15&amp;analysismethod7)</f>
        <v xml:space="preserve">Encounter Data Analysis; 
</v>
      </c>
      <c r="DQ46" s="254" t="str">
        <f>IF(ISNUMBER(FIND(analysismethod7,'III_Plan comp 438.68 {Plan 3}'!BJ$15)),"",'III_Plan comp 438.68 {Plan 3}'!BJ$15&amp;analysismethod7)</f>
        <v xml:space="preserve">Encounter Data Analysis; 
</v>
      </c>
      <c r="DR46" s="254" t="str">
        <f>IF(ISNUMBER(FIND(analysismethod7,'III_Plan comp 438.68 {Plan 3}'!BK$15)),"",'III_Plan comp 438.68 {Plan 3}'!BK$15&amp;analysismethod7)</f>
        <v xml:space="preserve">Encounter Data Analysis; 
</v>
      </c>
      <c r="DS46" s="254" t="str">
        <f>IF(ISNUMBER(FIND(analysismethod7,'III_Plan comp 438.68 {Plan 3}'!BL$15)),"",'III_Plan comp 438.68 {Plan 3}'!BL$15&amp;analysismethod7)</f>
        <v xml:space="preserve">Encounter Data Analysis; 
</v>
      </c>
      <c r="DT46" s="254" t="str">
        <f>IF(ISNUMBER(FIND(analysismethod7,'III_Plan comp 438.68 {Plan 3}'!BM$15)),"",'III_Plan comp 438.68 {Plan 3}'!BM$15&amp;analysismethod7)</f>
        <v xml:space="preserve">Encounter Data Analysis; 
</v>
      </c>
      <c r="DU46" s="254" t="str">
        <f>IF(ISNUMBER(FIND(analysismethod7,'III_Plan comp 438.68 {Plan 3}'!BN$15)),"",'III_Plan comp 438.68 {Plan 3}'!BN$15&amp;analysismethod7)</f>
        <v xml:space="preserve">Encounter Data Analysis; 
</v>
      </c>
      <c r="DV46" s="254" t="str">
        <f>IF(ISNUMBER(FIND(analysismethod7,'III_Plan comp 438.68 {Plan 3}'!BO$15)),"",'III_Plan comp 438.68 {Plan 3}'!BO$15&amp;analysismethod7)</f>
        <v xml:space="preserve">Encounter Data Analysis; 
</v>
      </c>
      <c r="DW46" s="254" t="str">
        <f>IF(ISNUMBER(FIND(analysismethod7,'III_Plan comp 438.68 {Plan 3}'!BP$15)),"",'III_Plan comp 438.68 {Plan 3}'!BP$15&amp;analysismethod7)</f>
        <v xml:space="preserve">Encounter Data Analysis; 
</v>
      </c>
      <c r="DX46" s="254" t="str">
        <f>IF(ISNUMBER(FIND(analysismethod7,'III_Plan comp 438.68 {Plan 3}'!BQ$15)),"",'III_Plan comp 438.68 {Plan 3}'!BQ$15&amp;analysismethod7)</f>
        <v xml:space="preserve">Encounter Data Analysis; 
</v>
      </c>
      <c r="DY46" s="254" t="str">
        <f>IF(ISNUMBER(FIND(analysismethod7,'III_Plan comp 438.68 {Plan 3}'!BR$15)),"",'III_Plan comp 438.68 {Plan 3}'!BR$15&amp;analysismethod7)</f>
        <v xml:space="preserve">Encounter Data Analysis; 
</v>
      </c>
      <c r="DZ46" s="254" t="str">
        <f>IF(ISNUMBER(FIND(analysismethod7,'III_Plan comp 438.68 {Plan 3}'!BS$15)),"",'III_Plan comp 438.68 {Plan 3}'!BS$15&amp;analysismethod7)</f>
        <v xml:space="preserve">Encounter Data Analysis; 
</v>
      </c>
      <c r="EA46" s="254" t="str">
        <f>IF(ISNUMBER(FIND(analysismethod7,'III_Plan comp 438.68 {Plan 3}'!BT$15)),"",'III_Plan comp 438.68 {Plan 3}'!BT$15&amp;analysismethod7)</f>
        <v xml:space="preserve">Encounter Data Analysis; 
</v>
      </c>
      <c r="EB46" s="254" t="str">
        <f>IF(ISNUMBER(FIND(analysismethod7,'III_Plan comp 438.68 {Plan 3}'!BU$15)),"",'III_Plan comp 438.68 {Plan 3}'!BU$15&amp;analysismethod7)</f>
        <v xml:space="preserve">Encounter Data Analysis; 
</v>
      </c>
      <c r="EC46" s="254" t="str">
        <f>IF(ISNUMBER(FIND(analysismethod7,'III_Plan comp 438.68 {Plan 3}'!BV$15)),"",'III_Plan comp 438.68 {Plan 3}'!BV$15&amp;analysismethod7)</f>
        <v xml:space="preserve">Encounter Data Analysis; 
</v>
      </c>
      <c r="ED46" s="254" t="str">
        <f>IF(ISNUMBER(FIND(analysismethod7,'III_Plan comp 438.68 {Plan 3}'!BW$15)),"",'III_Plan comp 438.68 {Plan 3}'!BW$15&amp;analysismethod7)</f>
        <v xml:space="preserve">Encounter Data Analysis; 
</v>
      </c>
      <c r="EE46" s="254" t="str">
        <f>IF(ISNUMBER(FIND(analysismethod7,'III_Plan comp 438.68 {Plan 3}'!BX$15)),"",'III_Plan comp 438.68 {Plan 3}'!BX$15&amp;analysismethod7)</f>
        <v xml:space="preserve">Encounter Data Analysis; 
</v>
      </c>
      <c r="EF46" s="254" t="str">
        <f>IF(ISNUMBER(FIND(analysismethod7,'III_Plan comp 438.68 {Plan 3}'!BY$15)),"",'III_Plan comp 438.68 {Plan 3}'!BY$15&amp;analysismethod7)</f>
        <v xml:space="preserve">Encounter Data Analysis; 
</v>
      </c>
      <c r="EG46" s="254" t="str">
        <f>IF(ISNUMBER(FIND(analysismethod7,'III_Plan comp 438.68 {Plan 3}'!BZ$15)),"",'III_Plan comp 438.68 {Plan 3}'!BZ$15&amp;analysismethod7)</f>
        <v xml:space="preserve">Encounter Data Analysis; 
</v>
      </c>
      <c r="EH46" s="254" t="str">
        <f>IF(ISNUMBER(FIND(analysismethod7,'III_Plan comp 438.68 {Plan 3}'!CA$15)),"",'III_Plan comp 438.68 {Plan 3}'!CA$15&amp;analysismethod7)</f>
        <v xml:space="preserve">Encounter Data Analysis; 
</v>
      </c>
      <c r="EI46" s="254" t="str">
        <f>IF(ISNUMBER(FIND(analysismethod7,'III_Plan comp 438.68 {Plan 3}'!CB$15)),"",'III_Plan comp 438.68 {Plan 3}'!CB$15&amp;analysismethod7)</f>
        <v xml:space="preserve">Encounter Data Analysis; 
</v>
      </c>
      <c r="EJ46" s="254" t="str">
        <f>IF(ISNUMBER(FIND(analysismethod7,'III_Plan comp 438.68 {Plan 3}'!CC$15)),"",'III_Plan comp 438.68 {Plan 3}'!CC$15&amp;analysismethod7)</f>
        <v xml:space="preserve">Encounter Data Analysis; 
</v>
      </c>
      <c r="EK46" s="254" t="str">
        <f>IF(ISNUMBER(FIND(analysismethod7,'III_Plan comp 438.68 {Plan 3}'!CD$15)),"",'III_Plan comp 438.68 {Plan 3}'!CD$15&amp;analysismethod7)</f>
        <v xml:space="preserve">Encounter Data Analysis; 
</v>
      </c>
      <c r="EL46" s="254" t="str">
        <f>IF(ISNUMBER(FIND(analysismethod7,'III_Plan comp 438.68 {Plan 3}'!CE$15)),"",'III_Plan comp 438.68 {Plan 3}'!CE$15&amp;analysismethod7)</f>
        <v xml:space="preserve">Encounter Data Analysis; 
</v>
      </c>
      <c r="EM46" s="254" t="str">
        <f>IF(ISNUMBER(FIND(analysismethod7,'III_Plan comp 438.68 {Plan 3}'!CF$15)),"",'III_Plan comp 438.68 {Plan 3}'!CF$15&amp;analysismethod7)</f>
        <v xml:space="preserve">Encounter Data Analysis; 
</v>
      </c>
      <c r="EN46" s="254" t="str">
        <f>IF(ISNUMBER(FIND(analysismethod7,'III_Plan comp 438.68 {Plan 3}'!CG$15)),"",'III_Plan comp 438.68 {Plan 3}'!CG$15&amp;analysismethod7)</f>
        <v xml:space="preserve">Encounter Data Analysis; 
</v>
      </c>
      <c r="EO46" s="254" t="str">
        <f>IF(ISNUMBER(FIND(analysismethod7,'III_Plan comp 438.68 {Plan 3}'!CH$15)),"",'III_Plan comp 438.68 {Plan 3}'!CH$15&amp;analysismethod7)</f>
        <v xml:space="preserve">Encounter Data Analysis; 
</v>
      </c>
      <c r="EP46" s="254" t="str">
        <f>IF(ISNUMBER(FIND(analysismethod7,'III_Plan comp 438.68 {Plan 3}'!CI$15)),"",'III_Plan comp 438.68 {Plan 3}'!CI$15&amp;analysismethod7)</f>
        <v xml:space="preserve">Encounter Data Analysis; 
</v>
      </c>
      <c r="EQ46" s="254" t="str">
        <f>IF(ISNUMBER(FIND(analysismethod7,'III_Plan comp 438.68 {Plan 3}'!CJ$15)),"",'III_Plan comp 438.68 {Plan 3}'!CJ$15&amp;analysismethod7)</f>
        <v xml:space="preserve">Encounter Data Analysis; 
</v>
      </c>
      <c r="ER46" s="254" t="str">
        <f>IF(ISNUMBER(FIND(analysismethod7,'III_Plan comp 438.68 {Plan 3}'!CK$15)),"",'III_Plan comp 438.68 {Plan 3}'!CK$15&amp;analysismethod7)</f>
        <v xml:space="preserve">Encounter Data Analysis; 
</v>
      </c>
      <c r="ES46" s="254" t="str">
        <f>IF(ISNUMBER(FIND(analysismethod7,'III_Plan comp 438.68 {Plan 3}'!CL$15)),"",'III_Plan comp 438.68 {Plan 3}'!CL$15&amp;analysismethod7)</f>
        <v xml:space="preserve">Encounter Data Analysis; 
</v>
      </c>
      <c r="ET46" s="254" t="str">
        <f>IF(ISNUMBER(FIND(analysismethod7,'III_Plan comp 438.68 {Plan 3}'!CM$15)),"",'III_Plan comp 438.68 {Plan 3}'!CM$15&amp;analysismethod7)</f>
        <v xml:space="preserve">Encounter Data Analysis; 
</v>
      </c>
      <c r="EU46" s="254" t="str">
        <f>IF(ISNUMBER(FIND(analysismethod7,'III_Plan comp 438.68 {Plan 3}'!CN$15)),"",'III_Plan comp 438.68 {Plan 3}'!CN$15&amp;analysismethod7)</f>
        <v xml:space="preserve">Encounter Data Analysis; 
</v>
      </c>
      <c r="EV46" s="254" t="str">
        <f>IF(ISNUMBER(FIND(analysismethod7,'III_Plan comp 438.68 {Plan 3}'!CO$15)),"",'III_Plan comp 438.68 {Plan 3}'!CO$15&amp;analysismethod7)</f>
        <v xml:space="preserve">Encounter Data Analysis; 
</v>
      </c>
      <c r="EW46" s="254" t="str">
        <f>IF(ISNUMBER(FIND(analysismethod7,'III_Plan comp 438.68 {Plan 3}'!CP$15)),"",'III_Plan comp 438.68 {Plan 3}'!CP$15&amp;analysismethod7)</f>
        <v xml:space="preserve">Encounter Data Analysis; 
</v>
      </c>
      <c r="EX46" s="254" t="str">
        <f>IF(ISNUMBER(FIND(analysismethod7,'III_Plan comp 438.68 {Plan 3}'!CQ$15)),"",'III_Plan comp 438.68 {Plan 3}'!CQ$15&amp;analysismethod7)</f>
        <v xml:space="preserve">Encounter Data Analysis; 
</v>
      </c>
      <c r="EY46" s="254" t="str">
        <f>IF(ISNUMBER(FIND(analysismethod7,'III_Plan comp 438.68 {Plan 3}'!CR$15)),"",'III_Plan comp 438.68 {Plan 3}'!CR$15&amp;analysismethod7)</f>
        <v xml:space="preserve">Encounter Data Analysis; 
</v>
      </c>
      <c r="EZ46" s="254" t="str">
        <f>IF(ISNUMBER(FIND(analysismethod7,'III_Plan comp 438.68 {Plan 3}'!CS$15)),"",'III_Plan comp 438.68 {Plan 3}'!CS$15&amp;analysismethod7)</f>
        <v xml:space="preserve">Encounter Data Analysis; 
</v>
      </c>
      <c r="FA46" s="254" t="str">
        <f>IF(ISNUMBER(FIND(analysismethod7,'III_Plan comp 438.68 {Plan 3}'!CT$15)),"",'III_Plan comp 438.68 {Plan 3}'!CT$15&amp;analysismethod7)</f>
        <v xml:space="preserve">Encounter Data Analysis; 
</v>
      </c>
      <c r="FB46" s="254" t="str">
        <f>IF(ISNUMBER(FIND(analysismethod7,'III_Plan comp 438.68 {Plan 3}'!CU$15)),"",'III_Plan comp 438.68 {Plan 3}'!CU$15&amp;analysismethod7)</f>
        <v xml:space="preserve">Encounter Data Analysis; 
</v>
      </c>
      <c r="FC46" s="254" t="str">
        <f>IF(ISNUMBER(FIND(analysismethod7,'III_Plan comp 438.68 {Plan 3}'!CV$15)),"",'III_Plan comp 438.68 {Plan 3}'!CV$15&amp;analysismethod7)</f>
        <v xml:space="preserve">Encounter Data Analysis; 
</v>
      </c>
      <c r="FD46" s="254" t="str">
        <f>IF(ISNUMBER(FIND(analysismethod7,'III_Plan comp 438.68 {Plan 3}'!CW$15)),"",'III_Plan comp 438.68 {Plan 3}'!CW$15&amp;analysismethod7)</f>
        <v xml:space="preserve">Encounter Data Analysis; 
</v>
      </c>
      <c r="FE46" s="254" t="str">
        <f>IF(ISNUMBER(FIND(analysismethod7,'III_Plan comp 438.68 {Plan 3}'!CX$15)),"",'III_Plan comp 438.68 {Plan 3}'!CX$15&amp;analysismethod7)</f>
        <v xml:space="preserve">Encounter Data Analysis; 
</v>
      </c>
      <c r="FF46" s="254" t="str">
        <f>IF(ISNUMBER(FIND(analysismethod7,'III_Plan comp 438.68 {Plan 3}'!CY$15)),"",'III_Plan comp 438.68 {Plan 3}'!CY$15&amp;analysismethod7)</f>
        <v xml:space="preserve">Encounter Data Analysis; 
</v>
      </c>
      <c r="FG46" s="254" t="str">
        <f>IF(ISNUMBER(FIND(analysismethod7,'III_Plan comp 438.68 {Plan 3}'!CZ$15)),"",'III_Plan comp 438.68 {Plan 3}'!CZ$15&amp;analysismethod7)</f>
        <v xml:space="preserve">Encounter Data Analysis; 
</v>
      </c>
    </row>
    <row r="47" spans="2:163" x14ac:dyDescent="0.2">
      <c r="B47" s="11" t="s">
        <v>50</v>
      </c>
      <c r="C47" s="11"/>
      <c r="D47" s="11"/>
      <c r="E47" s="11"/>
      <c r="F47" s="11"/>
      <c r="G47" s="11"/>
      <c r="J47" s="11"/>
      <c r="K47" s="11"/>
      <c r="L47" s="11"/>
      <c r="M47" s="11"/>
      <c r="N47" s="11"/>
      <c r="O47" s="11"/>
      <c r="P47" s="11"/>
      <c r="Q47" s="11"/>
      <c r="R47" s="11"/>
      <c r="S47" s="11"/>
      <c r="T47" s="11"/>
      <c r="BK47" s="253" t="str">
        <f>IF('I_State and program information'!$E$79&lt;&gt;"",'I_State and program information'!E116&amp;"; "&amp;CHAR(10)&amp;CHAR(10),"")</f>
        <v/>
      </c>
      <c r="BL47" s="254" t="str">
        <f>IF(ISNUMBER(FIND(analysismethod8,'III_Plan comp 438.68 {Plan 3}'!E$15)),"",'III_Plan comp 438.68 {Plan 3}'!E$15&amp;analysismethod8)</f>
        <v/>
      </c>
      <c r="BM47" s="254" t="str">
        <f>IF(ISNUMBER(FIND(analysismethod8,'III_Plan comp 438.68 {Plan 3}'!F$15)),"",'III_Plan comp 438.68 {Plan 3}'!F$15&amp;analysismethod8)</f>
        <v/>
      </c>
      <c r="BN47" s="254" t="str">
        <f>IF(ISNUMBER(FIND(analysismethod8,'III_Plan comp 438.68 {Plan 3}'!G$15)),"",'III_Plan comp 438.68 {Plan 3}'!G$15&amp;analysismethod8)</f>
        <v/>
      </c>
      <c r="BO47" s="254" t="str">
        <f>IF(ISNUMBER(FIND(analysismethod8,'III_Plan comp 438.68 {Plan 3}'!H$15)),"",'III_Plan comp 438.68 {Plan 3}'!H$15&amp;analysismethod8)</f>
        <v/>
      </c>
      <c r="BP47" s="254" t="str">
        <f>IF(ISNUMBER(FIND(analysismethod8,'III_Plan comp 438.68 {Plan 3}'!I$15)),"",'III_Plan comp 438.68 {Plan 3}'!I$15&amp;analysismethod8)</f>
        <v/>
      </c>
      <c r="BQ47" s="254" t="str">
        <f>IF(ISNUMBER(FIND(analysismethod8,'III_Plan comp 438.68 {Plan 3}'!J$15)),"",'III_Plan comp 438.68 {Plan 3}'!J$15&amp;analysismethod8)</f>
        <v/>
      </c>
      <c r="BR47" s="254" t="str">
        <f>IF(ISNUMBER(FIND(analysismethod8,'III_Plan comp 438.68 {Plan 3}'!K$15)),"",'III_Plan comp 438.68 {Plan 3}'!K$15&amp;analysismethod8)</f>
        <v/>
      </c>
      <c r="BS47" s="254" t="str">
        <f>IF(ISNUMBER(FIND(analysismethod8,'III_Plan comp 438.68 {Plan 3}'!L$15)),"",'III_Plan comp 438.68 {Plan 3}'!L$15&amp;analysismethod8)</f>
        <v/>
      </c>
      <c r="BT47" s="254" t="str">
        <f>IF(ISNUMBER(FIND(analysismethod8,'III_Plan comp 438.68 {Plan 3}'!M$15)),"",'III_Plan comp 438.68 {Plan 3}'!M$15&amp;analysismethod8)</f>
        <v/>
      </c>
      <c r="BU47" s="254" t="str">
        <f>IF(ISNUMBER(FIND(analysismethod8,'III_Plan comp 438.68 {Plan 3}'!N$15)),"",'III_Plan comp 438.68 {Plan 3}'!N$15&amp;analysismethod8)</f>
        <v/>
      </c>
      <c r="BV47" s="254" t="str">
        <f>IF(ISNUMBER(FIND(analysismethod8,'III_Plan comp 438.68 {Plan 3}'!O$15)),"",'III_Plan comp 438.68 {Plan 3}'!O$15&amp;analysismethod8)</f>
        <v/>
      </c>
      <c r="BW47" s="254" t="str">
        <f>IF(ISNUMBER(FIND(analysismethod8,'III_Plan comp 438.68 {Plan 3}'!P$15)),"",'III_Plan comp 438.68 {Plan 3}'!P$15&amp;analysismethod8)</f>
        <v/>
      </c>
      <c r="BX47" s="254" t="str">
        <f>IF(ISNUMBER(FIND(analysismethod8,'III_Plan comp 438.68 {Plan 3}'!Q$15)),"",'III_Plan comp 438.68 {Plan 3}'!Q$15&amp;analysismethod8)</f>
        <v/>
      </c>
      <c r="BY47" s="254" t="str">
        <f>IF(ISNUMBER(FIND(analysismethod8,'III_Plan comp 438.68 {Plan 3}'!R$15)),"",'III_Plan comp 438.68 {Plan 3}'!R$15&amp;analysismethod8)</f>
        <v/>
      </c>
      <c r="BZ47" s="254" t="str">
        <f>IF(ISNUMBER(FIND(analysismethod8,'III_Plan comp 438.68 {Plan 3}'!S$15)),"",'III_Plan comp 438.68 {Plan 3}'!S$15&amp;analysismethod8)</f>
        <v/>
      </c>
      <c r="CA47" s="254" t="str">
        <f>IF(ISNUMBER(FIND(analysismethod8,'III_Plan comp 438.68 {Plan 3}'!T$15)),"",'III_Plan comp 438.68 {Plan 3}'!T$15&amp;analysismethod8)</f>
        <v/>
      </c>
      <c r="CB47" s="254" t="str">
        <f>IF(ISNUMBER(FIND(analysismethod8,'III_Plan comp 438.68 {Plan 3}'!U$15)),"",'III_Plan comp 438.68 {Plan 3}'!U$15&amp;analysismethod8)</f>
        <v/>
      </c>
      <c r="CC47" s="254" t="str">
        <f>IF(ISNUMBER(FIND(analysismethod8,'III_Plan comp 438.68 {Plan 3}'!V$15)),"",'III_Plan comp 438.68 {Plan 3}'!V$15&amp;analysismethod8)</f>
        <v/>
      </c>
      <c r="CD47" s="254" t="str">
        <f>IF(ISNUMBER(FIND(analysismethod8,'III_Plan comp 438.68 {Plan 3}'!W$15)),"",'III_Plan comp 438.68 {Plan 3}'!W$15&amp;analysismethod8)</f>
        <v/>
      </c>
      <c r="CE47" s="254" t="str">
        <f>IF(ISNUMBER(FIND(analysismethod8,'III_Plan comp 438.68 {Plan 3}'!X$15)),"",'III_Plan comp 438.68 {Plan 3}'!X$15&amp;analysismethod8)</f>
        <v/>
      </c>
      <c r="CF47" s="254" t="str">
        <f>IF(ISNUMBER(FIND(analysismethod8,'III_Plan comp 438.68 {Plan 3}'!Y$15)),"",'III_Plan comp 438.68 {Plan 3}'!Y$15&amp;analysismethod8)</f>
        <v/>
      </c>
      <c r="CG47" s="254" t="str">
        <f>IF(ISNUMBER(FIND(analysismethod8,'III_Plan comp 438.68 {Plan 3}'!Z$15)),"",'III_Plan comp 438.68 {Plan 3}'!Z$15&amp;analysismethod8)</f>
        <v/>
      </c>
      <c r="CH47" s="254" t="str">
        <f>IF(ISNUMBER(FIND(analysismethod8,'III_Plan comp 438.68 {Plan 3}'!AA$15)),"",'III_Plan comp 438.68 {Plan 3}'!AA$15&amp;analysismethod8)</f>
        <v/>
      </c>
      <c r="CI47" s="254" t="str">
        <f>IF(ISNUMBER(FIND(analysismethod8,'III_Plan comp 438.68 {Plan 3}'!AB$15)),"",'III_Plan comp 438.68 {Plan 3}'!AB$15&amp;analysismethod8)</f>
        <v/>
      </c>
      <c r="CJ47" s="254" t="str">
        <f>IF(ISNUMBER(FIND(analysismethod8,'III_Plan comp 438.68 {Plan 3}'!AC$15)),"",'III_Plan comp 438.68 {Plan 3}'!AC$15&amp;analysismethod8)</f>
        <v/>
      </c>
      <c r="CK47" s="254" t="str">
        <f>IF(ISNUMBER(FIND(analysismethod8,'III_Plan comp 438.68 {Plan 3}'!AD$15)),"",'III_Plan comp 438.68 {Plan 3}'!AD$15&amp;analysismethod8)</f>
        <v/>
      </c>
      <c r="CL47" s="254" t="str">
        <f>IF(ISNUMBER(FIND(analysismethod8,'III_Plan comp 438.68 {Plan 3}'!AE$15)),"",'III_Plan comp 438.68 {Plan 3}'!AE$15&amp;analysismethod8)</f>
        <v/>
      </c>
      <c r="CM47" s="254" t="str">
        <f>IF(ISNUMBER(FIND(analysismethod8,'III_Plan comp 438.68 {Plan 3}'!AF$15)),"",'III_Plan comp 438.68 {Plan 3}'!AF$15&amp;analysismethod8)</f>
        <v/>
      </c>
      <c r="CN47" s="254" t="str">
        <f>IF(ISNUMBER(FIND(analysismethod8,'III_Plan comp 438.68 {Plan 3}'!AG$15)),"",'III_Plan comp 438.68 {Plan 3}'!AG$15&amp;analysismethod8)</f>
        <v/>
      </c>
      <c r="CO47" s="254" t="str">
        <f>IF(ISNUMBER(FIND(analysismethod8,'III_Plan comp 438.68 {Plan 3}'!AH$15)),"",'III_Plan comp 438.68 {Plan 3}'!AH$15&amp;analysismethod8)</f>
        <v/>
      </c>
      <c r="CP47" s="254" t="str">
        <f>IF(ISNUMBER(FIND(analysismethod8,'III_Plan comp 438.68 {Plan 3}'!AI$15)),"",'III_Plan comp 438.68 {Plan 3}'!AI$15&amp;analysismethod8)</f>
        <v/>
      </c>
      <c r="CQ47" s="254" t="str">
        <f>IF(ISNUMBER(FIND(analysismethod8,'III_Plan comp 438.68 {Plan 3}'!AJ$15)),"",'III_Plan comp 438.68 {Plan 3}'!AJ$15&amp;analysismethod8)</f>
        <v/>
      </c>
      <c r="CR47" s="254" t="str">
        <f>IF(ISNUMBER(FIND(analysismethod8,'III_Plan comp 438.68 {Plan 3}'!AK$15)),"",'III_Plan comp 438.68 {Plan 3}'!AK$15&amp;analysismethod8)</f>
        <v/>
      </c>
      <c r="CS47" s="254" t="str">
        <f>IF(ISNUMBER(FIND(analysismethod8,'III_Plan comp 438.68 {Plan 3}'!AL$15)),"",'III_Plan comp 438.68 {Plan 3}'!AL$15&amp;analysismethod8)</f>
        <v/>
      </c>
      <c r="CT47" s="254" t="str">
        <f>IF(ISNUMBER(FIND(analysismethod8,'III_Plan comp 438.68 {Plan 3}'!AM$15)),"",'III_Plan comp 438.68 {Plan 3}'!AM$15&amp;analysismethod8)</f>
        <v/>
      </c>
      <c r="CU47" s="254" t="str">
        <f>IF(ISNUMBER(FIND(analysismethod8,'III_Plan comp 438.68 {Plan 3}'!AN$15)),"",'III_Plan comp 438.68 {Plan 3}'!AN$15&amp;analysismethod8)</f>
        <v/>
      </c>
      <c r="CV47" s="254" t="str">
        <f>IF(ISNUMBER(FIND(analysismethod8,'III_Plan comp 438.68 {Plan 3}'!AO$15)),"",'III_Plan comp 438.68 {Plan 3}'!AO$15&amp;analysismethod8)</f>
        <v/>
      </c>
      <c r="CW47" s="254" t="str">
        <f>IF(ISNUMBER(FIND(analysismethod8,'III_Plan comp 438.68 {Plan 3}'!AP$15)),"",'III_Plan comp 438.68 {Plan 3}'!AP$15&amp;analysismethod8)</f>
        <v/>
      </c>
      <c r="CX47" s="254" t="str">
        <f>IF(ISNUMBER(FIND(analysismethod8,'III_Plan comp 438.68 {Plan 3}'!AQ$15)),"",'III_Plan comp 438.68 {Plan 3}'!AQ$15&amp;analysismethod8)</f>
        <v/>
      </c>
      <c r="CY47" s="254" t="str">
        <f>IF(ISNUMBER(FIND(analysismethod8,'III_Plan comp 438.68 {Plan 3}'!AR$15)),"",'III_Plan comp 438.68 {Plan 3}'!AR$15&amp;analysismethod8)</f>
        <v/>
      </c>
      <c r="CZ47" s="254" t="str">
        <f>IF(ISNUMBER(FIND(analysismethod8,'III_Plan comp 438.68 {Plan 3}'!AS$15)),"",'III_Plan comp 438.68 {Plan 3}'!AS$15&amp;analysismethod8)</f>
        <v/>
      </c>
      <c r="DA47" s="254" t="str">
        <f>IF(ISNUMBER(FIND(analysismethod8,'III_Plan comp 438.68 {Plan 3}'!AT$15)),"",'III_Plan comp 438.68 {Plan 3}'!AT$15&amp;analysismethod8)</f>
        <v/>
      </c>
      <c r="DB47" s="254" t="str">
        <f>IF(ISNUMBER(FIND(analysismethod8,'III_Plan comp 438.68 {Plan 3}'!AU$15)),"",'III_Plan comp 438.68 {Plan 3}'!AU$15&amp;analysismethod8)</f>
        <v/>
      </c>
      <c r="DC47" s="254" t="str">
        <f>IF(ISNUMBER(FIND(analysismethod8,'III_Plan comp 438.68 {Plan 3}'!AV$15)),"",'III_Plan comp 438.68 {Plan 3}'!AV$15&amp;analysismethod8)</f>
        <v/>
      </c>
      <c r="DD47" s="254" t="str">
        <f>IF(ISNUMBER(FIND(analysismethod8,'III_Plan comp 438.68 {Plan 3}'!AW$15)),"",'III_Plan comp 438.68 {Plan 3}'!AW$15&amp;analysismethod8)</f>
        <v/>
      </c>
      <c r="DE47" s="254" t="str">
        <f>IF(ISNUMBER(FIND(analysismethod8,'III_Plan comp 438.68 {Plan 3}'!AX$15)),"",'III_Plan comp 438.68 {Plan 3}'!AX$15&amp;analysismethod8)</f>
        <v/>
      </c>
      <c r="DF47" s="254" t="str">
        <f>IF(ISNUMBER(FIND(analysismethod8,'III_Plan comp 438.68 {Plan 3}'!AY$15)),"",'III_Plan comp 438.68 {Plan 3}'!AY$15&amp;analysismethod8)</f>
        <v/>
      </c>
      <c r="DG47" s="254" t="str">
        <f>IF(ISNUMBER(FIND(analysismethod8,'III_Plan comp 438.68 {Plan 3}'!AZ$15)),"",'III_Plan comp 438.68 {Plan 3}'!AZ$15&amp;analysismethod8)</f>
        <v/>
      </c>
      <c r="DH47" s="254" t="str">
        <f>IF(ISNUMBER(FIND(analysismethod8,'III_Plan comp 438.68 {Plan 3}'!BA$15)),"",'III_Plan comp 438.68 {Plan 3}'!BA$15&amp;analysismethod8)</f>
        <v/>
      </c>
      <c r="DI47" s="254" t="str">
        <f>IF(ISNUMBER(FIND(analysismethod8,'III_Plan comp 438.68 {Plan 3}'!BB$15)),"",'III_Plan comp 438.68 {Plan 3}'!BB$15&amp;analysismethod8)</f>
        <v/>
      </c>
      <c r="DJ47" s="254" t="str">
        <f>IF(ISNUMBER(FIND(analysismethod8,'III_Plan comp 438.68 {Plan 3}'!BC$15)),"",'III_Plan comp 438.68 {Plan 3}'!BC$15&amp;analysismethod8)</f>
        <v/>
      </c>
      <c r="DK47" s="254" t="str">
        <f>IF(ISNUMBER(FIND(analysismethod8,'III_Plan comp 438.68 {Plan 3}'!BD$15)),"",'III_Plan comp 438.68 {Plan 3}'!BD$15&amp;analysismethod8)</f>
        <v/>
      </c>
      <c r="DL47" s="254" t="str">
        <f>IF(ISNUMBER(FIND(analysismethod8,'III_Plan comp 438.68 {Plan 3}'!BE$15)),"",'III_Plan comp 438.68 {Plan 3}'!BE$15&amp;analysismethod8)</f>
        <v/>
      </c>
      <c r="DM47" s="254" t="str">
        <f>IF(ISNUMBER(FIND(analysismethod8,'III_Plan comp 438.68 {Plan 3}'!BF$15)),"",'III_Plan comp 438.68 {Plan 3}'!BF$15&amp;analysismethod8)</f>
        <v/>
      </c>
      <c r="DN47" s="254" t="str">
        <f>IF(ISNUMBER(FIND(analysismethod8,'III_Plan comp 438.68 {Plan 3}'!BG$15)),"",'III_Plan comp 438.68 {Plan 3}'!BG$15&amp;analysismethod8)</f>
        <v/>
      </c>
      <c r="DO47" s="254" t="str">
        <f>IF(ISNUMBER(FIND(analysismethod8,'III_Plan comp 438.68 {Plan 3}'!BH$15)),"",'III_Plan comp 438.68 {Plan 3}'!BH$15&amp;analysismethod8)</f>
        <v/>
      </c>
      <c r="DP47" s="254" t="str">
        <f>IF(ISNUMBER(FIND(analysismethod8,'III_Plan comp 438.68 {Plan 3}'!BI$15)),"",'III_Plan comp 438.68 {Plan 3}'!BI$15&amp;analysismethod8)</f>
        <v/>
      </c>
      <c r="DQ47" s="254" t="str">
        <f>IF(ISNUMBER(FIND(analysismethod8,'III_Plan comp 438.68 {Plan 3}'!BJ$15)),"",'III_Plan comp 438.68 {Plan 3}'!BJ$15&amp;analysismethod8)</f>
        <v/>
      </c>
      <c r="DR47" s="254" t="str">
        <f>IF(ISNUMBER(FIND(analysismethod8,'III_Plan comp 438.68 {Plan 3}'!BK$15)),"",'III_Plan comp 438.68 {Plan 3}'!BK$15&amp;analysismethod8)</f>
        <v/>
      </c>
      <c r="DS47" s="254" t="str">
        <f>IF(ISNUMBER(FIND(analysismethod8,'III_Plan comp 438.68 {Plan 3}'!BL$15)),"",'III_Plan comp 438.68 {Plan 3}'!BL$15&amp;analysismethod8)</f>
        <v/>
      </c>
      <c r="DT47" s="254" t="str">
        <f>IF(ISNUMBER(FIND(analysismethod8,'III_Plan comp 438.68 {Plan 3}'!BM$15)),"",'III_Plan comp 438.68 {Plan 3}'!BM$15&amp;analysismethod8)</f>
        <v/>
      </c>
      <c r="DU47" s="254" t="str">
        <f>IF(ISNUMBER(FIND(analysismethod8,'III_Plan comp 438.68 {Plan 3}'!BN$15)),"",'III_Plan comp 438.68 {Plan 3}'!BN$15&amp;analysismethod8)</f>
        <v/>
      </c>
      <c r="DV47" s="254" t="str">
        <f>IF(ISNUMBER(FIND(analysismethod8,'III_Plan comp 438.68 {Plan 3}'!BO$15)),"",'III_Plan comp 438.68 {Plan 3}'!BO$15&amp;analysismethod8)</f>
        <v/>
      </c>
      <c r="DW47" s="254" t="str">
        <f>IF(ISNUMBER(FIND(analysismethod8,'III_Plan comp 438.68 {Plan 3}'!BP$15)),"",'III_Plan comp 438.68 {Plan 3}'!BP$15&amp;analysismethod8)</f>
        <v/>
      </c>
      <c r="DX47" s="254" t="str">
        <f>IF(ISNUMBER(FIND(analysismethod8,'III_Plan comp 438.68 {Plan 3}'!BQ$15)),"",'III_Plan comp 438.68 {Plan 3}'!BQ$15&amp;analysismethod8)</f>
        <v/>
      </c>
      <c r="DY47" s="254" t="str">
        <f>IF(ISNUMBER(FIND(analysismethod8,'III_Plan comp 438.68 {Plan 3}'!BR$15)),"",'III_Plan comp 438.68 {Plan 3}'!BR$15&amp;analysismethod8)</f>
        <v/>
      </c>
      <c r="DZ47" s="254" t="str">
        <f>IF(ISNUMBER(FIND(analysismethod8,'III_Plan comp 438.68 {Plan 3}'!BS$15)),"",'III_Plan comp 438.68 {Plan 3}'!BS$15&amp;analysismethod8)</f>
        <v/>
      </c>
      <c r="EA47" s="254" t="str">
        <f>IF(ISNUMBER(FIND(analysismethod8,'III_Plan comp 438.68 {Plan 3}'!BT$15)),"",'III_Plan comp 438.68 {Plan 3}'!BT$15&amp;analysismethod8)</f>
        <v/>
      </c>
      <c r="EB47" s="254" t="str">
        <f>IF(ISNUMBER(FIND(analysismethod8,'III_Plan comp 438.68 {Plan 3}'!BU$15)),"",'III_Plan comp 438.68 {Plan 3}'!BU$15&amp;analysismethod8)</f>
        <v/>
      </c>
      <c r="EC47" s="254" t="str">
        <f>IF(ISNUMBER(FIND(analysismethod8,'III_Plan comp 438.68 {Plan 3}'!BV$15)),"",'III_Plan comp 438.68 {Plan 3}'!BV$15&amp;analysismethod8)</f>
        <v/>
      </c>
      <c r="ED47" s="254" t="str">
        <f>IF(ISNUMBER(FIND(analysismethod8,'III_Plan comp 438.68 {Plan 3}'!BW$15)),"",'III_Plan comp 438.68 {Plan 3}'!BW$15&amp;analysismethod8)</f>
        <v/>
      </c>
      <c r="EE47" s="254" t="str">
        <f>IF(ISNUMBER(FIND(analysismethod8,'III_Plan comp 438.68 {Plan 3}'!BX$15)),"",'III_Plan comp 438.68 {Plan 3}'!BX$15&amp;analysismethod8)</f>
        <v/>
      </c>
      <c r="EF47" s="254" t="str">
        <f>IF(ISNUMBER(FIND(analysismethod8,'III_Plan comp 438.68 {Plan 3}'!BY$15)),"",'III_Plan comp 438.68 {Plan 3}'!BY$15&amp;analysismethod8)</f>
        <v/>
      </c>
      <c r="EG47" s="254" t="str">
        <f>IF(ISNUMBER(FIND(analysismethod8,'III_Plan comp 438.68 {Plan 3}'!BZ$15)),"",'III_Plan comp 438.68 {Plan 3}'!BZ$15&amp;analysismethod8)</f>
        <v/>
      </c>
      <c r="EH47" s="254" t="str">
        <f>IF(ISNUMBER(FIND(analysismethod8,'III_Plan comp 438.68 {Plan 3}'!CA$15)),"",'III_Plan comp 438.68 {Plan 3}'!CA$15&amp;analysismethod8)</f>
        <v/>
      </c>
      <c r="EI47" s="254" t="str">
        <f>IF(ISNUMBER(FIND(analysismethod8,'III_Plan comp 438.68 {Plan 3}'!CB$15)),"",'III_Plan comp 438.68 {Plan 3}'!CB$15&amp;analysismethod8)</f>
        <v/>
      </c>
      <c r="EJ47" s="254" t="str">
        <f>IF(ISNUMBER(FIND(analysismethod8,'III_Plan comp 438.68 {Plan 3}'!CC$15)),"",'III_Plan comp 438.68 {Plan 3}'!CC$15&amp;analysismethod8)</f>
        <v/>
      </c>
      <c r="EK47" s="254" t="str">
        <f>IF(ISNUMBER(FIND(analysismethod8,'III_Plan comp 438.68 {Plan 3}'!CD$15)),"",'III_Plan comp 438.68 {Plan 3}'!CD$15&amp;analysismethod8)</f>
        <v/>
      </c>
      <c r="EL47" s="254" t="str">
        <f>IF(ISNUMBER(FIND(analysismethod8,'III_Plan comp 438.68 {Plan 3}'!CE$15)),"",'III_Plan comp 438.68 {Plan 3}'!CE$15&amp;analysismethod8)</f>
        <v/>
      </c>
      <c r="EM47" s="254" t="str">
        <f>IF(ISNUMBER(FIND(analysismethod8,'III_Plan comp 438.68 {Plan 3}'!CF$15)),"",'III_Plan comp 438.68 {Plan 3}'!CF$15&amp;analysismethod8)</f>
        <v/>
      </c>
      <c r="EN47" s="254" t="str">
        <f>IF(ISNUMBER(FIND(analysismethod8,'III_Plan comp 438.68 {Plan 3}'!CG$15)),"",'III_Plan comp 438.68 {Plan 3}'!CG$15&amp;analysismethod8)</f>
        <v/>
      </c>
      <c r="EO47" s="254" t="str">
        <f>IF(ISNUMBER(FIND(analysismethod8,'III_Plan comp 438.68 {Plan 3}'!CH$15)),"",'III_Plan comp 438.68 {Plan 3}'!CH$15&amp;analysismethod8)</f>
        <v/>
      </c>
      <c r="EP47" s="254" t="str">
        <f>IF(ISNUMBER(FIND(analysismethod8,'III_Plan comp 438.68 {Plan 3}'!CI$15)),"",'III_Plan comp 438.68 {Plan 3}'!CI$15&amp;analysismethod8)</f>
        <v/>
      </c>
      <c r="EQ47" s="254" t="str">
        <f>IF(ISNUMBER(FIND(analysismethod8,'III_Plan comp 438.68 {Plan 3}'!CJ$15)),"",'III_Plan comp 438.68 {Plan 3}'!CJ$15&amp;analysismethod8)</f>
        <v/>
      </c>
      <c r="ER47" s="254" t="str">
        <f>IF(ISNUMBER(FIND(analysismethod8,'III_Plan comp 438.68 {Plan 3}'!CK$15)),"",'III_Plan comp 438.68 {Plan 3}'!CK$15&amp;analysismethod8)</f>
        <v/>
      </c>
      <c r="ES47" s="254" t="str">
        <f>IF(ISNUMBER(FIND(analysismethod8,'III_Plan comp 438.68 {Plan 3}'!CL$15)),"",'III_Plan comp 438.68 {Plan 3}'!CL$15&amp;analysismethod8)</f>
        <v/>
      </c>
      <c r="ET47" s="254" t="str">
        <f>IF(ISNUMBER(FIND(analysismethod8,'III_Plan comp 438.68 {Plan 3}'!CM$15)),"",'III_Plan comp 438.68 {Plan 3}'!CM$15&amp;analysismethod8)</f>
        <v/>
      </c>
      <c r="EU47" s="254" t="str">
        <f>IF(ISNUMBER(FIND(analysismethod8,'III_Plan comp 438.68 {Plan 3}'!CN$15)),"",'III_Plan comp 438.68 {Plan 3}'!CN$15&amp;analysismethod8)</f>
        <v/>
      </c>
      <c r="EV47" s="254" t="str">
        <f>IF(ISNUMBER(FIND(analysismethod8,'III_Plan comp 438.68 {Plan 3}'!CO$15)),"",'III_Plan comp 438.68 {Plan 3}'!CO$15&amp;analysismethod8)</f>
        <v/>
      </c>
      <c r="EW47" s="254" t="str">
        <f>IF(ISNUMBER(FIND(analysismethod8,'III_Plan comp 438.68 {Plan 3}'!CP$15)),"",'III_Plan comp 438.68 {Plan 3}'!CP$15&amp;analysismethod8)</f>
        <v/>
      </c>
      <c r="EX47" s="254" t="str">
        <f>IF(ISNUMBER(FIND(analysismethod8,'III_Plan comp 438.68 {Plan 3}'!CQ$15)),"",'III_Plan comp 438.68 {Plan 3}'!CQ$15&amp;analysismethod8)</f>
        <v/>
      </c>
      <c r="EY47" s="254" t="str">
        <f>IF(ISNUMBER(FIND(analysismethod8,'III_Plan comp 438.68 {Plan 3}'!CR$15)),"",'III_Plan comp 438.68 {Plan 3}'!CR$15&amp;analysismethod8)</f>
        <v/>
      </c>
      <c r="EZ47" s="254" t="str">
        <f>IF(ISNUMBER(FIND(analysismethod8,'III_Plan comp 438.68 {Plan 3}'!CS$15)),"",'III_Plan comp 438.68 {Plan 3}'!CS$15&amp;analysismethod8)</f>
        <v/>
      </c>
      <c r="FA47" s="254" t="str">
        <f>IF(ISNUMBER(FIND(analysismethod8,'III_Plan comp 438.68 {Plan 3}'!CT$15)),"",'III_Plan comp 438.68 {Plan 3}'!CT$15&amp;analysismethod8)</f>
        <v/>
      </c>
      <c r="FB47" s="254" t="str">
        <f>IF(ISNUMBER(FIND(analysismethod8,'III_Plan comp 438.68 {Plan 3}'!CU$15)),"",'III_Plan comp 438.68 {Plan 3}'!CU$15&amp;analysismethod8)</f>
        <v/>
      </c>
      <c r="FC47" s="254" t="str">
        <f>IF(ISNUMBER(FIND(analysismethod8,'III_Plan comp 438.68 {Plan 3}'!CV$15)),"",'III_Plan comp 438.68 {Plan 3}'!CV$15&amp;analysismethod8)</f>
        <v/>
      </c>
      <c r="FD47" s="254" t="str">
        <f>IF(ISNUMBER(FIND(analysismethod8,'III_Plan comp 438.68 {Plan 3}'!CW$15)),"",'III_Plan comp 438.68 {Plan 3}'!CW$15&amp;analysismethod8)</f>
        <v/>
      </c>
      <c r="FE47" s="254" t="str">
        <f>IF(ISNUMBER(FIND(analysismethod8,'III_Plan comp 438.68 {Plan 3}'!CX$15)),"",'III_Plan comp 438.68 {Plan 3}'!CX$15&amp;analysismethod8)</f>
        <v/>
      </c>
      <c r="FF47" s="254" t="str">
        <f>IF(ISNUMBER(FIND(analysismethod8,'III_Plan comp 438.68 {Plan 3}'!CY$15)),"",'III_Plan comp 438.68 {Plan 3}'!CY$15&amp;analysismethod8)</f>
        <v/>
      </c>
      <c r="FG47" s="254" t="str">
        <f>IF(ISNUMBER(FIND(analysismethod8,'III_Plan comp 438.68 {Plan 3}'!CZ$15)),"",'III_Plan comp 438.68 {Plan 3}'!CZ$15&amp;analysismethod8)</f>
        <v/>
      </c>
    </row>
    <row r="48" spans="2:163" x14ac:dyDescent="0.2">
      <c r="B48" s="11" t="s">
        <v>51</v>
      </c>
      <c r="C48" s="11"/>
      <c r="D48" s="11"/>
      <c r="E48" s="11"/>
      <c r="F48" s="11"/>
      <c r="G48" s="11"/>
      <c r="J48" s="11"/>
      <c r="K48" s="11"/>
      <c r="L48" s="11"/>
      <c r="M48" s="11"/>
      <c r="N48" s="11"/>
      <c r="O48" s="11"/>
      <c r="P48" s="11"/>
      <c r="Q48" s="11"/>
      <c r="R48" s="11"/>
      <c r="S48" s="11"/>
      <c r="T48" s="11"/>
      <c r="BK48" s="253" t="str">
        <f>IF('I_State and program information'!$E$85&lt;&gt;"",'I_State and program information'!E122&amp;"; "&amp;CHAR(10)&amp;CHAR(10),"")</f>
        <v/>
      </c>
      <c r="BL48" s="254" t="str">
        <f>IF(ISNUMBER(FIND(analysismethod9,'III_Plan comp 438.68 {Plan 3}'!E$15)),"",'III_Plan comp 438.68 {Plan 3}'!E$15&amp;analysismethod9)</f>
        <v/>
      </c>
      <c r="BM48" s="254" t="str">
        <f>IF(ISNUMBER(FIND(analysismethod9,'III_Plan comp 438.68 {Plan 3}'!F$15)),"",'III_Plan comp 438.68 {Plan 3}'!F$15&amp;analysismethod9)</f>
        <v/>
      </c>
      <c r="BN48" s="254" t="str">
        <f>IF(ISNUMBER(FIND(analysismethod9,'III_Plan comp 438.68 {Plan 3}'!G$15)),"",'III_Plan comp 438.68 {Plan 3}'!G$15&amp;analysismethod9)</f>
        <v/>
      </c>
      <c r="BO48" s="254" t="str">
        <f>IF(ISNUMBER(FIND(analysismethod9,'III_Plan comp 438.68 {Plan 3}'!H$15)),"",'III_Plan comp 438.68 {Plan 3}'!H$15&amp;analysismethod9)</f>
        <v/>
      </c>
      <c r="BP48" s="254" t="str">
        <f>IF(ISNUMBER(FIND(analysismethod9,'III_Plan comp 438.68 {Plan 3}'!I$15)),"",'III_Plan comp 438.68 {Plan 3}'!I$15&amp;analysismethod9)</f>
        <v/>
      </c>
      <c r="BQ48" s="254" t="str">
        <f>IF(ISNUMBER(FIND(analysismethod9,'III_Plan comp 438.68 {Plan 3}'!J$15)),"",'III_Plan comp 438.68 {Plan 3}'!J$15&amp;analysismethod9)</f>
        <v/>
      </c>
      <c r="BR48" s="254" t="str">
        <f>IF(ISNUMBER(FIND(analysismethod9,'III_Plan comp 438.68 {Plan 3}'!K$15)),"",'III_Plan comp 438.68 {Plan 3}'!K$15&amp;analysismethod9)</f>
        <v/>
      </c>
      <c r="BS48" s="254" t="str">
        <f>IF(ISNUMBER(FIND(analysismethod9,'III_Plan comp 438.68 {Plan 3}'!L$15)),"",'III_Plan comp 438.68 {Plan 3}'!L$15&amp;analysismethod9)</f>
        <v/>
      </c>
      <c r="BT48" s="254" t="str">
        <f>IF(ISNUMBER(FIND(analysismethod9,'III_Plan comp 438.68 {Plan 3}'!M$15)),"",'III_Plan comp 438.68 {Plan 3}'!M$15&amp;analysismethod9)</f>
        <v/>
      </c>
      <c r="BU48" s="254" t="str">
        <f>IF(ISNUMBER(FIND(analysismethod9,'III_Plan comp 438.68 {Plan 3}'!N$15)),"",'III_Plan comp 438.68 {Plan 3}'!N$15&amp;analysismethod9)</f>
        <v/>
      </c>
      <c r="BV48" s="254" t="str">
        <f>IF(ISNUMBER(FIND(analysismethod9,'III_Plan comp 438.68 {Plan 3}'!O$15)),"",'III_Plan comp 438.68 {Plan 3}'!O$15&amp;analysismethod9)</f>
        <v/>
      </c>
      <c r="BW48" s="254" t="str">
        <f>IF(ISNUMBER(FIND(analysismethod9,'III_Plan comp 438.68 {Plan 3}'!P$15)),"",'III_Plan comp 438.68 {Plan 3}'!P$15&amp;analysismethod9)</f>
        <v/>
      </c>
      <c r="BX48" s="254" t="str">
        <f>IF(ISNUMBER(FIND(analysismethod9,'III_Plan comp 438.68 {Plan 3}'!Q$15)),"",'III_Plan comp 438.68 {Plan 3}'!Q$15&amp;analysismethod9)</f>
        <v/>
      </c>
      <c r="BY48" s="254" t="str">
        <f>IF(ISNUMBER(FIND(analysismethod9,'III_Plan comp 438.68 {Plan 3}'!R$15)),"",'III_Plan comp 438.68 {Plan 3}'!R$15&amp;analysismethod9)</f>
        <v/>
      </c>
      <c r="BZ48" s="254" t="str">
        <f>IF(ISNUMBER(FIND(analysismethod9,'III_Plan comp 438.68 {Plan 3}'!S$15)),"",'III_Plan comp 438.68 {Plan 3}'!S$15&amp;analysismethod9)</f>
        <v/>
      </c>
      <c r="CA48" s="254" t="str">
        <f>IF(ISNUMBER(FIND(analysismethod9,'III_Plan comp 438.68 {Plan 3}'!T$15)),"",'III_Plan comp 438.68 {Plan 3}'!T$15&amp;analysismethod9)</f>
        <v/>
      </c>
      <c r="CB48" s="254" t="str">
        <f>IF(ISNUMBER(FIND(analysismethod9,'III_Plan comp 438.68 {Plan 3}'!U$15)),"",'III_Plan comp 438.68 {Plan 3}'!U$15&amp;analysismethod9)</f>
        <v/>
      </c>
      <c r="CC48" s="254" t="str">
        <f>IF(ISNUMBER(FIND(analysismethod9,'III_Plan comp 438.68 {Plan 3}'!V$15)),"",'III_Plan comp 438.68 {Plan 3}'!V$15&amp;analysismethod9)</f>
        <v/>
      </c>
      <c r="CD48" s="254" t="str">
        <f>IF(ISNUMBER(FIND(analysismethod9,'III_Plan comp 438.68 {Plan 3}'!W$15)),"",'III_Plan comp 438.68 {Plan 3}'!W$15&amp;analysismethod9)</f>
        <v/>
      </c>
      <c r="CE48" s="254" t="str">
        <f>IF(ISNUMBER(FIND(analysismethod9,'III_Plan comp 438.68 {Plan 3}'!X$15)),"",'III_Plan comp 438.68 {Plan 3}'!X$15&amp;analysismethod9)</f>
        <v/>
      </c>
      <c r="CF48" s="254" t="str">
        <f>IF(ISNUMBER(FIND(analysismethod9,'III_Plan comp 438.68 {Plan 3}'!Y$15)),"",'III_Plan comp 438.68 {Plan 3}'!Y$15&amp;analysismethod9)</f>
        <v/>
      </c>
      <c r="CG48" s="254" t="str">
        <f>IF(ISNUMBER(FIND(analysismethod9,'III_Plan comp 438.68 {Plan 3}'!Z$15)),"",'III_Plan comp 438.68 {Plan 3}'!Z$15&amp;analysismethod9)</f>
        <v/>
      </c>
      <c r="CH48" s="254" t="str">
        <f>IF(ISNUMBER(FIND(analysismethod9,'III_Plan comp 438.68 {Plan 3}'!AA$15)),"",'III_Plan comp 438.68 {Plan 3}'!AA$15&amp;analysismethod9)</f>
        <v/>
      </c>
      <c r="CI48" s="254" t="str">
        <f>IF(ISNUMBER(FIND(analysismethod9,'III_Plan comp 438.68 {Plan 3}'!AB$15)),"",'III_Plan comp 438.68 {Plan 3}'!AB$15&amp;analysismethod9)</f>
        <v/>
      </c>
      <c r="CJ48" s="254" t="str">
        <f>IF(ISNUMBER(FIND(analysismethod9,'III_Plan comp 438.68 {Plan 3}'!AC$15)),"",'III_Plan comp 438.68 {Plan 3}'!AC$15&amp;analysismethod9)</f>
        <v/>
      </c>
      <c r="CK48" s="254" t="str">
        <f>IF(ISNUMBER(FIND(analysismethod9,'III_Plan comp 438.68 {Plan 3}'!AD$15)),"",'III_Plan comp 438.68 {Plan 3}'!AD$15&amp;analysismethod9)</f>
        <v/>
      </c>
      <c r="CL48" s="254" t="str">
        <f>IF(ISNUMBER(FIND(analysismethod9,'III_Plan comp 438.68 {Plan 3}'!AE$15)),"",'III_Plan comp 438.68 {Plan 3}'!AE$15&amp;analysismethod9)</f>
        <v/>
      </c>
      <c r="CM48" s="254" t="str">
        <f>IF(ISNUMBER(FIND(analysismethod9,'III_Plan comp 438.68 {Plan 3}'!AF$15)),"",'III_Plan comp 438.68 {Plan 3}'!AF$15&amp;analysismethod9)</f>
        <v/>
      </c>
      <c r="CN48" s="254" t="str">
        <f>IF(ISNUMBER(FIND(analysismethod9,'III_Plan comp 438.68 {Plan 3}'!AG$15)),"",'III_Plan comp 438.68 {Plan 3}'!AG$15&amp;analysismethod9)</f>
        <v/>
      </c>
      <c r="CO48" s="254" t="str">
        <f>IF(ISNUMBER(FIND(analysismethod9,'III_Plan comp 438.68 {Plan 3}'!AH$15)),"",'III_Plan comp 438.68 {Plan 3}'!AH$15&amp;analysismethod9)</f>
        <v/>
      </c>
      <c r="CP48" s="254" t="str">
        <f>IF(ISNUMBER(FIND(analysismethod9,'III_Plan comp 438.68 {Plan 3}'!AI$15)),"",'III_Plan comp 438.68 {Plan 3}'!AI$15&amp;analysismethod9)</f>
        <v/>
      </c>
      <c r="CQ48" s="254" t="str">
        <f>IF(ISNUMBER(FIND(analysismethod9,'III_Plan comp 438.68 {Plan 3}'!AJ$15)),"",'III_Plan comp 438.68 {Plan 3}'!AJ$15&amp;analysismethod9)</f>
        <v/>
      </c>
      <c r="CR48" s="254" t="str">
        <f>IF(ISNUMBER(FIND(analysismethod9,'III_Plan comp 438.68 {Plan 3}'!AK$15)),"",'III_Plan comp 438.68 {Plan 3}'!AK$15&amp;analysismethod9)</f>
        <v/>
      </c>
      <c r="CS48" s="254" t="str">
        <f>IF(ISNUMBER(FIND(analysismethod9,'III_Plan comp 438.68 {Plan 3}'!AL$15)),"",'III_Plan comp 438.68 {Plan 3}'!AL$15&amp;analysismethod9)</f>
        <v/>
      </c>
      <c r="CT48" s="254" t="str">
        <f>IF(ISNUMBER(FIND(analysismethod9,'III_Plan comp 438.68 {Plan 3}'!AM$15)),"",'III_Plan comp 438.68 {Plan 3}'!AM$15&amp;analysismethod9)</f>
        <v/>
      </c>
      <c r="CU48" s="254" t="str">
        <f>IF(ISNUMBER(FIND(analysismethod9,'III_Plan comp 438.68 {Plan 3}'!AN$15)),"",'III_Plan comp 438.68 {Plan 3}'!AN$15&amp;analysismethod9)</f>
        <v/>
      </c>
      <c r="CV48" s="254" t="str">
        <f>IF(ISNUMBER(FIND(analysismethod9,'III_Plan comp 438.68 {Plan 3}'!AO$15)),"",'III_Plan comp 438.68 {Plan 3}'!AO$15&amp;analysismethod9)</f>
        <v/>
      </c>
      <c r="CW48" s="254" t="str">
        <f>IF(ISNUMBER(FIND(analysismethod9,'III_Plan comp 438.68 {Plan 3}'!AP$15)),"",'III_Plan comp 438.68 {Plan 3}'!AP$15&amp;analysismethod9)</f>
        <v/>
      </c>
      <c r="CX48" s="254" t="str">
        <f>IF(ISNUMBER(FIND(analysismethod9,'III_Plan comp 438.68 {Plan 3}'!AQ$15)),"",'III_Plan comp 438.68 {Plan 3}'!AQ$15&amp;analysismethod9)</f>
        <v/>
      </c>
      <c r="CY48" s="254" t="str">
        <f>IF(ISNUMBER(FIND(analysismethod9,'III_Plan comp 438.68 {Plan 3}'!AR$15)),"",'III_Plan comp 438.68 {Plan 3}'!AR$15&amp;analysismethod9)</f>
        <v/>
      </c>
      <c r="CZ48" s="254" t="str">
        <f>IF(ISNUMBER(FIND(analysismethod9,'III_Plan comp 438.68 {Plan 3}'!AS$15)),"",'III_Plan comp 438.68 {Plan 3}'!AS$15&amp;analysismethod9)</f>
        <v/>
      </c>
      <c r="DA48" s="254" t="str">
        <f>IF(ISNUMBER(FIND(analysismethod9,'III_Plan comp 438.68 {Plan 3}'!AT$15)),"",'III_Plan comp 438.68 {Plan 3}'!AT$15&amp;analysismethod9)</f>
        <v/>
      </c>
      <c r="DB48" s="254" t="str">
        <f>IF(ISNUMBER(FIND(analysismethod9,'III_Plan comp 438.68 {Plan 3}'!AU$15)),"",'III_Plan comp 438.68 {Plan 3}'!AU$15&amp;analysismethod9)</f>
        <v/>
      </c>
      <c r="DC48" s="254" t="str">
        <f>IF(ISNUMBER(FIND(analysismethod9,'III_Plan comp 438.68 {Plan 3}'!AV$15)),"",'III_Plan comp 438.68 {Plan 3}'!AV$15&amp;analysismethod9)</f>
        <v/>
      </c>
      <c r="DD48" s="254" t="str">
        <f>IF(ISNUMBER(FIND(analysismethod9,'III_Plan comp 438.68 {Plan 3}'!AW$15)),"",'III_Plan comp 438.68 {Plan 3}'!AW$15&amp;analysismethod9)</f>
        <v/>
      </c>
      <c r="DE48" s="254" t="str">
        <f>IF(ISNUMBER(FIND(analysismethod9,'III_Plan comp 438.68 {Plan 3}'!AX$15)),"",'III_Plan comp 438.68 {Plan 3}'!AX$15&amp;analysismethod9)</f>
        <v/>
      </c>
      <c r="DF48" s="254" t="str">
        <f>IF(ISNUMBER(FIND(analysismethod9,'III_Plan comp 438.68 {Plan 3}'!AY$15)),"",'III_Plan comp 438.68 {Plan 3}'!AY$15&amp;analysismethod9)</f>
        <v/>
      </c>
      <c r="DG48" s="254" t="str">
        <f>IF(ISNUMBER(FIND(analysismethod9,'III_Plan comp 438.68 {Plan 3}'!AZ$15)),"",'III_Plan comp 438.68 {Plan 3}'!AZ$15&amp;analysismethod9)</f>
        <v/>
      </c>
      <c r="DH48" s="254" t="str">
        <f>IF(ISNUMBER(FIND(analysismethod9,'III_Plan comp 438.68 {Plan 3}'!BA$15)),"",'III_Plan comp 438.68 {Plan 3}'!BA$15&amp;analysismethod9)</f>
        <v/>
      </c>
      <c r="DI48" s="254" t="str">
        <f>IF(ISNUMBER(FIND(analysismethod9,'III_Plan comp 438.68 {Plan 3}'!BB$15)),"",'III_Plan comp 438.68 {Plan 3}'!BB$15&amp;analysismethod9)</f>
        <v/>
      </c>
      <c r="DJ48" s="254" t="str">
        <f>IF(ISNUMBER(FIND(analysismethod9,'III_Plan comp 438.68 {Plan 3}'!BC$15)),"",'III_Plan comp 438.68 {Plan 3}'!BC$15&amp;analysismethod9)</f>
        <v/>
      </c>
      <c r="DK48" s="254" t="str">
        <f>IF(ISNUMBER(FIND(analysismethod9,'III_Plan comp 438.68 {Plan 3}'!BD$15)),"",'III_Plan comp 438.68 {Plan 3}'!BD$15&amp;analysismethod9)</f>
        <v/>
      </c>
      <c r="DL48" s="254" t="str">
        <f>IF(ISNUMBER(FIND(analysismethod9,'III_Plan comp 438.68 {Plan 3}'!BE$15)),"",'III_Plan comp 438.68 {Plan 3}'!BE$15&amp;analysismethod9)</f>
        <v/>
      </c>
      <c r="DM48" s="254" t="str">
        <f>IF(ISNUMBER(FIND(analysismethod9,'III_Plan comp 438.68 {Plan 3}'!BF$15)),"",'III_Plan comp 438.68 {Plan 3}'!BF$15&amp;analysismethod9)</f>
        <v/>
      </c>
      <c r="DN48" s="254" t="str">
        <f>IF(ISNUMBER(FIND(analysismethod9,'III_Plan comp 438.68 {Plan 3}'!BG$15)),"",'III_Plan comp 438.68 {Plan 3}'!BG$15&amp;analysismethod9)</f>
        <v/>
      </c>
      <c r="DO48" s="254" t="str">
        <f>IF(ISNUMBER(FIND(analysismethod9,'III_Plan comp 438.68 {Plan 3}'!BH$15)),"",'III_Plan comp 438.68 {Plan 3}'!BH$15&amp;analysismethod9)</f>
        <v/>
      </c>
      <c r="DP48" s="254" t="str">
        <f>IF(ISNUMBER(FIND(analysismethod9,'III_Plan comp 438.68 {Plan 3}'!BI$15)),"",'III_Plan comp 438.68 {Plan 3}'!BI$15&amp;analysismethod9)</f>
        <v/>
      </c>
      <c r="DQ48" s="254" t="str">
        <f>IF(ISNUMBER(FIND(analysismethod9,'III_Plan comp 438.68 {Plan 3}'!BJ$15)),"",'III_Plan comp 438.68 {Plan 3}'!BJ$15&amp;analysismethod9)</f>
        <v/>
      </c>
      <c r="DR48" s="254" t="str">
        <f>IF(ISNUMBER(FIND(analysismethod9,'III_Plan comp 438.68 {Plan 3}'!BK$15)),"",'III_Plan comp 438.68 {Plan 3}'!BK$15&amp;analysismethod9)</f>
        <v/>
      </c>
      <c r="DS48" s="254" t="str">
        <f>IF(ISNUMBER(FIND(analysismethod9,'III_Plan comp 438.68 {Plan 3}'!BL$15)),"",'III_Plan comp 438.68 {Plan 3}'!BL$15&amp;analysismethod9)</f>
        <v/>
      </c>
      <c r="DT48" s="254" t="str">
        <f>IF(ISNUMBER(FIND(analysismethod9,'III_Plan comp 438.68 {Plan 3}'!BM$15)),"",'III_Plan comp 438.68 {Plan 3}'!BM$15&amp;analysismethod9)</f>
        <v/>
      </c>
      <c r="DU48" s="254" t="str">
        <f>IF(ISNUMBER(FIND(analysismethod9,'III_Plan comp 438.68 {Plan 3}'!BN$15)),"",'III_Plan comp 438.68 {Plan 3}'!BN$15&amp;analysismethod9)</f>
        <v/>
      </c>
      <c r="DV48" s="254" t="str">
        <f>IF(ISNUMBER(FIND(analysismethod9,'III_Plan comp 438.68 {Plan 3}'!BO$15)),"",'III_Plan comp 438.68 {Plan 3}'!BO$15&amp;analysismethod9)</f>
        <v/>
      </c>
      <c r="DW48" s="254" t="str">
        <f>IF(ISNUMBER(FIND(analysismethod9,'III_Plan comp 438.68 {Plan 3}'!BP$15)),"",'III_Plan comp 438.68 {Plan 3}'!BP$15&amp;analysismethod9)</f>
        <v/>
      </c>
      <c r="DX48" s="254" t="str">
        <f>IF(ISNUMBER(FIND(analysismethod9,'III_Plan comp 438.68 {Plan 3}'!BQ$15)),"",'III_Plan comp 438.68 {Plan 3}'!BQ$15&amp;analysismethod9)</f>
        <v/>
      </c>
      <c r="DY48" s="254" t="str">
        <f>IF(ISNUMBER(FIND(analysismethod9,'III_Plan comp 438.68 {Plan 3}'!BR$15)),"",'III_Plan comp 438.68 {Plan 3}'!BR$15&amp;analysismethod9)</f>
        <v/>
      </c>
      <c r="DZ48" s="254" t="str">
        <f>IF(ISNUMBER(FIND(analysismethod9,'III_Plan comp 438.68 {Plan 3}'!BS$15)),"",'III_Plan comp 438.68 {Plan 3}'!BS$15&amp;analysismethod9)</f>
        <v/>
      </c>
      <c r="EA48" s="254" t="str">
        <f>IF(ISNUMBER(FIND(analysismethod9,'III_Plan comp 438.68 {Plan 3}'!BT$15)),"",'III_Plan comp 438.68 {Plan 3}'!BT$15&amp;analysismethod9)</f>
        <v/>
      </c>
      <c r="EB48" s="254" t="str">
        <f>IF(ISNUMBER(FIND(analysismethod9,'III_Plan comp 438.68 {Plan 3}'!BU$15)),"",'III_Plan comp 438.68 {Plan 3}'!BU$15&amp;analysismethod9)</f>
        <v/>
      </c>
      <c r="EC48" s="254" t="str">
        <f>IF(ISNUMBER(FIND(analysismethod9,'III_Plan comp 438.68 {Plan 3}'!BV$15)),"",'III_Plan comp 438.68 {Plan 3}'!BV$15&amp;analysismethod9)</f>
        <v/>
      </c>
      <c r="ED48" s="254" t="str">
        <f>IF(ISNUMBER(FIND(analysismethod9,'III_Plan comp 438.68 {Plan 3}'!BW$15)),"",'III_Plan comp 438.68 {Plan 3}'!BW$15&amp;analysismethod9)</f>
        <v/>
      </c>
      <c r="EE48" s="254" t="str">
        <f>IF(ISNUMBER(FIND(analysismethod9,'III_Plan comp 438.68 {Plan 3}'!BX$15)),"",'III_Plan comp 438.68 {Plan 3}'!BX$15&amp;analysismethod9)</f>
        <v/>
      </c>
      <c r="EF48" s="254" t="str">
        <f>IF(ISNUMBER(FIND(analysismethod9,'III_Plan comp 438.68 {Plan 3}'!BY$15)),"",'III_Plan comp 438.68 {Plan 3}'!BY$15&amp;analysismethod9)</f>
        <v/>
      </c>
      <c r="EG48" s="254" t="str">
        <f>IF(ISNUMBER(FIND(analysismethod9,'III_Plan comp 438.68 {Plan 3}'!BZ$15)),"",'III_Plan comp 438.68 {Plan 3}'!BZ$15&amp;analysismethod9)</f>
        <v/>
      </c>
      <c r="EH48" s="254" t="str">
        <f>IF(ISNUMBER(FIND(analysismethod9,'III_Plan comp 438.68 {Plan 3}'!CA$15)),"",'III_Plan comp 438.68 {Plan 3}'!CA$15&amp;analysismethod9)</f>
        <v/>
      </c>
      <c r="EI48" s="254" t="str">
        <f>IF(ISNUMBER(FIND(analysismethod9,'III_Plan comp 438.68 {Plan 3}'!CB$15)),"",'III_Plan comp 438.68 {Plan 3}'!CB$15&amp;analysismethod9)</f>
        <v/>
      </c>
      <c r="EJ48" s="254" t="str">
        <f>IF(ISNUMBER(FIND(analysismethod9,'III_Plan comp 438.68 {Plan 3}'!CC$15)),"",'III_Plan comp 438.68 {Plan 3}'!CC$15&amp;analysismethod9)</f>
        <v/>
      </c>
      <c r="EK48" s="254" t="str">
        <f>IF(ISNUMBER(FIND(analysismethod9,'III_Plan comp 438.68 {Plan 3}'!CD$15)),"",'III_Plan comp 438.68 {Plan 3}'!CD$15&amp;analysismethod9)</f>
        <v/>
      </c>
      <c r="EL48" s="254" t="str">
        <f>IF(ISNUMBER(FIND(analysismethod9,'III_Plan comp 438.68 {Plan 3}'!CE$15)),"",'III_Plan comp 438.68 {Plan 3}'!CE$15&amp;analysismethod9)</f>
        <v/>
      </c>
      <c r="EM48" s="254" t="str">
        <f>IF(ISNUMBER(FIND(analysismethod9,'III_Plan comp 438.68 {Plan 3}'!CF$15)),"",'III_Plan comp 438.68 {Plan 3}'!CF$15&amp;analysismethod9)</f>
        <v/>
      </c>
      <c r="EN48" s="254" t="str">
        <f>IF(ISNUMBER(FIND(analysismethod9,'III_Plan comp 438.68 {Plan 3}'!CG$15)),"",'III_Plan comp 438.68 {Plan 3}'!CG$15&amp;analysismethod9)</f>
        <v/>
      </c>
      <c r="EO48" s="254" t="str">
        <f>IF(ISNUMBER(FIND(analysismethod9,'III_Plan comp 438.68 {Plan 3}'!CH$15)),"",'III_Plan comp 438.68 {Plan 3}'!CH$15&amp;analysismethod9)</f>
        <v/>
      </c>
      <c r="EP48" s="254" t="str">
        <f>IF(ISNUMBER(FIND(analysismethod9,'III_Plan comp 438.68 {Plan 3}'!CI$15)),"",'III_Plan comp 438.68 {Plan 3}'!CI$15&amp;analysismethod9)</f>
        <v/>
      </c>
      <c r="EQ48" s="254" t="str">
        <f>IF(ISNUMBER(FIND(analysismethod9,'III_Plan comp 438.68 {Plan 3}'!CJ$15)),"",'III_Plan comp 438.68 {Plan 3}'!CJ$15&amp;analysismethod9)</f>
        <v/>
      </c>
      <c r="ER48" s="254" t="str">
        <f>IF(ISNUMBER(FIND(analysismethod9,'III_Plan comp 438.68 {Plan 3}'!CK$15)),"",'III_Plan comp 438.68 {Plan 3}'!CK$15&amp;analysismethod9)</f>
        <v/>
      </c>
      <c r="ES48" s="254" t="str">
        <f>IF(ISNUMBER(FIND(analysismethod9,'III_Plan comp 438.68 {Plan 3}'!CL$15)),"",'III_Plan comp 438.68 {Plan 3}'!CL$15&amp;analysismethod9)</f>
        <v/>
      </c>
      <c r="ET48" s="254" t="str">
        <f>IF(ISNUMBER(FIND(analysismethod9,'III_Plan comp 438.68 {Plan 3}'!CM$15)),"",'III_Plan comp 438.68 {Plan 3}'!CM$15&amp;analysismethod9)</f>
        <v/>
      </c>
      <c r="EU48" s="254" t="str">
        <f>IF(ISNUMBER(FIND(analysismethod9,'III_Plan comp 438.68 {Plan 3}'!CN$15)),"",'III_Plan comp 438.68 {Plan 3}'!CN$15&amp;analysismethod9)</f>
        <v/>
      </c>
      <c r="EV48" s="254" t="str">
        <f>IF(ISNUMBER(FIND(analysismethod9,'III_Plan comp 438.68 {Plan 3}'!CO$15)),"",'III_Plan comp 438.68 {Plan 3}'!CO$15&amp;analysismethod9)</f>
        <v/>
      </c>
      <c r="EW48" s="254" t="str">
        <f>IF(ISNUMBER(FIND(analysismethod9,'III_Plan comp 438.68 {Plan 3}'!CP$15)),"",'III_Plan comp 438.68 {Plan 3}'!CP$15&amp;analysismethod9)</f>
        <v/>
      </c>
      <c r="EX48" s="254" t="str">
        <f>IF(ISNUMBER(FIND(analysismethod9,'III_Plan comp 438.68 {Plan 3}'!CQ$15)),"",'III_Plan comp 438.68 {Plan 3}'!CQ$15&amp;analysismethod9)</f>
        <v/>
      </c>
      <c r="EY48" s="254" t="str">
        <f>IF(ISNUMBER(FIND(analysismethod9,'III_Plan comp 438.68 {Plan 3}'!CR$15)),"",'III_Plan comp 438.68 {Plan 3}'!CR$15&amp;analysismethod9)</f>
        <v/>
      </c>
      <c r="EZ48" s="254" t="str">
        <f>IF(ISNUMBER(FIND(analysismethod9,'III_Plan comp 438.68 {Plan 3}'!CS$15)),"",'III_Plan comp 438.68 {Plan 3}'!CS$15&amp;analysismethod9)</f>
        <v/>
      </c>
      <c r="FA48" s="254" t="str">
        <f>IF(ISNUMBER(FIND(analysismethod9,'III_Plan comp 438.68 {Plan 3}'!CT$15)),"",'III_Plan comp 438.68 {Plan 3}'!CT$15&amp;analysismethod9)</f>
        <v/>
      </c>
      <c r="FB48" s="254" t="str">
        <f>IF(ISNUMBER(FIND(analysismethod9,'III_Plan comp 438.68 {Plan 3}'!CU$15)),"",'III_Plan comp 438.68 {Plan 3}'!CU$15&amp;analysismethod9)</f>
        <v/>
      </c>
      <c r="FC48" s="254" t="str">
        <f>IF(ISNUMBER(FIND(analysismethod9,'III_Plan comp 438.68 {Plan 3}'!CV$15)),"",'III_Plan comp 438.68 {Plan 3}'!CV$15&amp;analysismethod9)</f>
        <v/>
      </c>
      <c r="FD48" s="254" t="str">
        <f>IF(ISNUMBER(FIND(analysismethod9,'III_Plan comp 438.68 {Plan 3}'!CW$15)),"",'III_Plan comp 438.68 {Plan 3}'!CW$15&amp;analysismethod9)</f>
        <v/>
      </c>
      <c r="FE48" s="254" t="str">
        <f>IF(ISNUMBER(FIND(analysismethod9,'III_Plan comp 438.68 {Plan 3}'!CX$15)),"",'III_Plan comp 438.68 {Plan 3}'!CX$15&amp;analysismethod9)</f>
        <v/>
      </c>
      <c r="FF48" s="254" t="str">
        <f>IF(ISNUMBER(FIND(analysismethod9,'III_Plan comp 438.68 {Plan 3}'!CY$15)),"",'III_Plan comp 438.68 {Plan 3}'!CY$15&amp;analysismethod9)</f>
        <v/>
      </c>
      <c r="FG48" s="254" t="str">
        <f>IF(ISNUMBER(FIND(analysismethod9,'III_Plan comp 438.68 {Plan 3}'!CZ$15)),"",'III_Plan comp 438.68 {Plan 3}'!CZ$15&amp;analysismethod9)</f>
        <v/>
      </c>
    </row>
    <row r="49" spans="2:163" ht="15" thickBot="1" x14ac:dyDescent="0.25">
      <c r="B49" s="11" t="s">
        <v>52</v>
      </c>
      <c r="C49" s="11"/>
      <c r="D49" s="11"/>
      <c r="E49" s="11"/>
      <c r="F49" s="11"/>
      <c r="G49" s="11"/>
      <c r="J49" s="11"/>
      <c r="K49" s="11"/>
      <c r="L49" s="11"/>
      <c r="M49" s="11"/>
      <c r="N49" s="11"/>
      <c r="O49" s="11"/>
      <c r="P49" s="11"/>
      <c r="Q49" s="11"/>
      <c r="R49" s="11"/>
      <c r="S49" s="11"/>
      <c r="T49" s="11"/>
      <c r="BK49" s="256" t="str">
        <f>IF('I_State and program information'!$E$91&lt;&gt;"",'I_State and program information'!E128&amp;"; "&amp;CHAR(10)&amp;CHAR(10),"")</f>
        <v/>
      </c>
      <c r="BL49" s="257" t="str">
        <f>IF(ISNUMBER(FIND(analysismethod10,'III_Plan comp 438.68 {Plan 1}'!E$15)),"",'III_Plan comp 438.68 {Plan 1}'!E$15&amp;analysismethod10)</f>
        <v/>
      </c>
      <c r="BM49" s="257" t="str">
        <f>IF(ISNUMBER(FIND(analysismethod10,'III_Plan comp 438.68 {Plan 1}'!F$15)),"",'III_Plan comp 438.68 {Plan 1}'!F$15&amp;analysismethod10)</f>
        <v/>
      </c>
      <c r="BN49" s="257" t="str">
        <f>IF(ISNUMBER(FIND(analysismethod10,'III_Plan comp 438.68 {Plan 1}'!G$15)),"",'III_Plan comp 438.68 {Plan 1}'!G$15&amp;analysismethod10)</f>
        <v/>
      </c>
      <c r="BO49" s="257" t="str">
        <f>IF(ISNUMBER(FIND(analysismethod10,'III_Plan comp 438.68 {Plan 1}'!H$15)),"",'III_Plan comp 438.68 {Plan 1}'!H$15&amp;analysismethod10)</f>
        <v/>
      </c>
      <c r="BP49" s="257" t="str">
        <f>IF(ISNUMBER(FIND(analysismethod10,'III_Plan comp 438.68 {Plan 1}'!I$15)),"",'III_Plan comp 438.68 {Plan 1}'!I$15&amp;analysismethod10)</f>
        <v/>
      </c>
      <c r="BQ49" s="257" t="str">
        <f>IF(ISNUMBER(FIND(analysismethod10,'III_Plan comp 438.68 {Plan 1}'!J$15)),"",'III_Plan comp 438.68 {Plan 1}'!J$15&amp;analysismethod10)</f>
        <v/>
      </c>
      <c r="BR49" s="257" t="str">
        <f>IF(ISNUMBER(FIND(analysismethod10,'III_Plan comp 438.68 {Plan 1}'!K$15)),"",'III_Plan comp 438.68 {Plan 1}'!K$15&amp;analysismethod10)</f>
        <v/>
      </c>
      <c r="BS49" s="257" t="str">
        <f>IF(ISNUMBER(FIND(analysismethod10,'III_Plan comp 438.68 {Plan 1}'!L$15)),"",'III_Plan comp 438.68 {Plan 1}'!L$15&amp;analysismethod10)</f>
        <v/>
      </c>
      <c r="BT49" s="257" t="str">
        <f>IF(ISNUMBER(FIND(analysismethod10,'III_Plan comp 438.68 {Plan 1}'!M$15)),"",'III_Plan comp 438.68 {Plan 1}'!M$15&amp;analysismethod10)</f>
        <v/>
      </c>
      <c r="BU49" s="257" t="str">
        <f>IF(ISNUMBER(FIND(analysismethod10,'III_Plan comp 438.68 {Plan 1}'!N$15)),"",'III_Plan comp 438.68 {Plan 1}'!N$15&amp;analysismethod10)</f>
        <v/>
      </c>
      <c r="BV49" s="257" t="str">
        <f>IF(ISNUMBER(FIND(analysismethod10,'III_Plan comp 438.68 {Plan 1}'!O$15)),"",'III_Plan comp 438.68 {Plan 1}'!O$15&amp;analysismethod10)</f>
        <v/>
      </c>
      <c r="BW49" s="257" t="str">
        <f>IF(ISNUMBER(FIND(analysismethod10,'III_Plan comp 438.68 {Plan 1}'!P$15)),"",'III_Plan comp 438.68 {Plan 1}'!P$15&amp;analysismethod10)</f>
        <v/>
      </c>
      <c r="BX49" s="257" t="str">
        <f>IF(ISNUMBER(FIND(analysismethod10,'III_Plan comp 438.68 {Plan 1}'!Q$15)),"",'III_Plan comp 438.68 {Plan 1}'!Q$15&amp;analysismethod10)</f>
        <v/>
      </c>
      <c r="BY49" s="257" t="str">
        <f>IF(ISNUMBER(FIND(analysismethod10,'III_Plan comp 438.68 {Plan 1}'!R$15)),"",'III_Plan comp 438.68 {Plan 1}'!R$15&amp;analysismethod10)</f>
        <v/>
      </c>
      <c r="BZ49" s="257" t="str">
        <f>IF(ISNUMBER(FIND(analysismethod10,'III_Plan comp 438.68 {Plan 1}'!S$15)),"",'III_Plan comp 438.68 {Plan 1}'!S$15&amp;analysismethod10)</f>
        <v/>
      </c>
      <c r="CA49" s="257" t="str">
        <f>IF(ISNUMBER(FIND(analysismethod10,'III_Plan comp 438.68 {Plan 1}'!T$15)),"",'III_Plan comp 438.68 {Plan 1}'!T$15&amp;analysismethod10)</f>
        <v/>
      </c>
      <c r="CB49" s="257" t="str">
        <f>IF(ISNUMBER(FIND(analysismethod10,'III_Plan comp 438.68 {Plan 1}'!U$15)),"",'III_Plan comp 438.68 {Plan 1}'!U$15&amp;analysismethod10)</f>
        <v/>
      </c>
      <c r="CC49" s="257" t="str">
        <f>IF(ISNUMBER(FIND(analysismethod10,'III_Plan comp 438.68 {Plan 1}'!V$15)),"",'III_Plan comp 438.68 {Plan 1}'!V$15&amp;analysismethod10)</f>
        <v/>
      </c>
      <c r="CD49" s="257" t="str">
        <f>IF(ISNUMBER(FIND(analysismethod10,'III_Plan comp 438.68 {Plan 1}'!W$15)),"",'III_Plan comp 438.68 {Plan 1}'!W$15&amp;analysismethod10)</f>
        <v/>
      </c>
      <c r="CE49" s="257" t="str">
        <f>IF(ISNUMBER(FIND(analysismethod10,'III_Plan comp 438.68 {Plan 1}'!X$15)),"",'III_Plan comp 438.68 {Plan 1}'!X$15&amp;analysismethod10)</f>
        <v/>
      </c>
      <c r="CF49" s="257" t="str">
        <f>IF(ISNUMBER(FIND(analysismethod10,'III_Plan comp 438.68 {Plan 1}'!Y$15)),"",'III_Plan comp 438.68 {Plan 1}'!Y$15&amp;analysismethod10)</f>
        <v/>
      </c>
      <c r="CG49" s="257" t="str">
        <f>IF(ISNUMBER(FIND(analysismethod10,'III_Plan comp 438.68 {Plan 1}'!Z$15)),"",'III_Plan comp 438.68 {Plan 1}'!Z$15&amp;analysismethod10)</f>
        <v/>
      </c>
      <c r="CH49" s="257" t="str">
        <f>IF(ISNUMBER(FIND(analysismethod10,'III_Plan comp 438.68 {Plan 1}'!AA$15)),"",'III_Plan comp 438.68 {Plan 1}'!AA$15&amp;analysismethod10)</f>
        <v/>
      </c>
      <c r="CI49" s="257" t="str">
        <f>IF(ISNUMBER(FIND(analysismethod10,'III_Plan comp 438.68 {Plan 1}'!AB$15)),"",'III_Plan comp 438.68 {Plan 1}'!AB$15&amp;analysismethod10)</f>
        <v/>
      </c>
      <c r="CJ49" s="257" t="str">
        <f>IF(ISNUMBER(FIND(analysismethod10,'III_Plan comp 438.68 {Plan 1}'!AC$15)),"",'III_Plan comp 438.68 {Plan 1}'!AC$15&amp;analysismethod10)</f>
        <v/>
      </c>
      <c r="CK49" s="257" t="str">
        <f>IF(ISNUMBER(FIND(analysismethod10,'III_Plan comp 438.68 {Plan 1}'!AD$15)),"",'III_Plan comp 438.68 {Plan 1}'!AD$15&amp;analysismethod10)</f>
        <v/>
      </c>
      <c r="CL49" s="257" t="str">
        <f>IF(ISNUMBER(FIND(analysismethod10,'III_Plan comp 438.68 {Plan 1}'!AE$15)),"",'III_Plan comp 438.68 {Plan 1}'!AE$15&amp;analysismethod10)</f>
        <v/>
      </c>
      <c r="CM49" s="257" t="str">
        <f>IF(ISNUMBER(FIND(analysismethod10,'III_Plan comp 438.68 {Plan 1}'!AF$15)),"",'III_Plan comp 438.68 {Plan 1}'!AF$15&amp;analysismethod10)</f>
        <v/>
      </c>
      <c r="CN49" s="257" t="str">
        <f>IF(ISNUMBER(FIND(analysismethod10,'III_Plan comp 438.68 {Plan 1}'!AG$15)),"",'III_Plan comp 438.68 {Plan 1}'!AG$15&amp;analysismethod10)</f>
        <v/>
      </c>
      <c r="CO49" s="257" t="str">
        <f>IF(ISNUMBER(FIND(analysismethod10,'III_Plan comp 438.68 {Plan 1}'!AH$15)),"",'III_Plan comp 438.68 {Plan 1}'!AH$15&amp;analysismethod10)</f>
        <v/>
      </c>
      <c r="CP49" s="257" t="str">
        <f>IF(ISNUMBER(FIND(analysismethod10,'III_Plan comp 438.68 {Plan 1}'!AI$15)),"",'III_Plan comp 438.68 {Plan 1}'!AI$15&amp;analysismethod10)</f>
        <v/>
      </c>
      <c r="CQ49" s="257" t="str">
        <f>IF(ISNUMBER(FIND(analysismethod10,'III_Plan comp 438.68 {Plan 1}'!AJ$15)),"",'III_Plan comp 438.68 {Plan 1}'!AJ$15&amp;analysismethod10)</f>
        <v/>
      </c>
      <c r="CR49" s="257" t="str">
        <f>IF(ISNUMBER(FIND(analysismethod10,'III_Plan comp 438.68 {Plan 1}'!AK$15)),"",'III_Plan comp 438.68 {Plan 1}'!AK$15&amp;analysismethod10)</f>
        <v/>
      </c>
      <c r="CS49" s="257" t="str">
        <f>IF(ISNUMBER(FIND(analysismethod10,'III_Plan comp 438.68 {Plan 1}'!AL$15)),"",'III_Plan comp 438.68 {Plan 1}'!AL$15&amp;analysismethod10)</f>
        <v/>
      </c>
      <c r="CT49" s="257" t="str">
        <f>IF(ISNUMBER(FIND(analysismethod10,'III_Plan comp 438.68 {Plan 1}'!AM$15)),"",'III_Plan comp 438.68 {Plan 1}'!AM$15&amp;analysismethod10)</f>
        <v/>
      </c>
      <c r="CU49" s="257" t="str">
        <f>IF(ISNUMBER(FIND(analysismethod10,'III_Plan comp 438.68 {Plan 1}'!AN$15)),"",'III_Plan comp 438.68 {Plan 1}'!AN$15&amp;analysismethod10)</f>
        <v/>
      </c>
      <c r="CV49" s="257" t="str">
        <f>IF(ISNUMBER(FIND(analysismethod10,'III_Plan comp 438.68 {Plan 1}'!AO$15)),"",'III_Plan comp 438.68 {Plan 1}'!AO$15&amp;analysismethod10)</f>
        <v/>
      </c>
      <c r="CW49" s="257" t="str">
        <f>IF(ISNUMBER(FIND(analysismethod10,'III_Plan comp 438.68 {Plan 1}'!AP$15)),"",'III_Plan comp 438.68 {Plan 1}'!AP$15&amp;analysismethod10)</f>
        <v/>
      </c>
      <c r="CX49" s="257" t="str">
        <f>IF(ISNUMBER(FIND(analysismethod10,'III_Plan comp 438.68 {Plan 1}'!AQ$15)),"",'III_Plan comp 438.68 {Plan 1}'!AQ$15&amp;analysismethod10)</f>
        <v/>
      </c>
      <c r="CY49" s="257" t="str">
        <f>IF(ISNUMBER(FIND(analysismethod10,'III_Plan comp 438.68 {Plan 1}'!AR$15)),"",'III_Plan comp 438.68 {Plan 1}'!AR$15&amp;analysismethod10)</f>
        <v/>
      </c>
      <c r="CZ49" s="257" t="str">
        <f>IF(ISNUMBER(FIND(analysismethod10,'III_Plan comp 438.68 {Plan 1}'!AS$15)),"",'III_Plan comp 438.68 {Plan 1}'!AS$15&amp;analysismethod10)</f>
        <v/>
      </c>
      <c r="DA49" s="257" t="str">
        <f>IF(ISNUMBER(FIND(analysismethod10,'III_Plan comp 438.68 {Plan 1}'!AT$15)),"",'III_Plan comp 438.68 {Plan 1}'!AT$15&amp;analysismethod10)</f>
        <v/>
      </c>
      <c r="DB49" s="257" t="str">
        <f>IF(ISNUMBER(FIND(analysismethod10,'III_Plan comp 438.68 {Plan 1}'!AU$15)),"",'III_Plan comp 438.68 {Plan 1}'!AU$15&amp;analysismethod10)</f>
        <v/>
      </c>
      <c r="DC49" s="257" t="str">
        <f>IF(ISNUMBER(FIND(analysismethod10,'III_Plan comp 438.68 {Plan 1}'!AV$15)),"",'III_Plan comp 438.68 {Plan 1}'!AV$15&amp;analysismethod10)</f>
        <v/>
      </c>
      <c r="DD49" s="257" t="str">
        <f>IF(ISNUMBER(FIND(analysismethod10,'III_Plan comp 438.68 {Plan 1}'!AW$15)),"",'III_Plan comp 438.68 {Plan 1}'!AW$15&amp;analysismethod10)</f>
        <v/>
      </c>
      <c r="DE49" s="257" t="str">
        <f>IF(ISNUMBER(FIND(analysismethod10,'III_Plan comp 438.68 {Plan 1}'!AX$15)),"",'III_Plan comp 438.68 {Plan 1}'!AX$15&amp;analysismethod10)</f>
        <v/>
      </c>
      <c r="DF49" s="257" t="str">
        <f>IF(ISNUMBER(FIND(analysismethod10,'III_Plan comp 438.68 {Plan 1}'!AY$15)),"",'III_Plan comp 438.68 {Plan 1}'!AY$15&amp;analysismethod10)</f>
        <v/>
      </c>
      <c r="DG49" s="257" t="str">
        <f>IF(ISNUMBER(FIND(analysismethod10,'III_Plan comp 438.68 {Plan 1}'!AZ$15)),"",'III_Plan comp 438.68 {Plan 1}'!AZ$15&amp;analysismethod10)</f>
        <v/>
      </c>
      <c r="DH49" s="257" t="str">
        <f>IF(ISNUMBER(FIND(analysismethod10,'III_Plan comp 438.68 {Plan 1}'!BA$15)),"",'III_Plan comp 438.68 {Plan 1}'!BA$15&amp;analysismethod10)</f>
        <v/>
      </c>
      <c r="DI49" s="257" t="str">
        <f>IF(ISNUMBER(FIND(analysismethod10,'III_Plan comp 438.68 {Plan 1}'!BB$15)),"",'III_Plan comp 438.68 {Plan 1}'!BB$15&amp;analysismethod10)</f>
        <v/>
      </c>
      <c r="DJ49" s="257" t="str">
        <f>IF(ISNUMBER(FIND(analysismethod10,'III_Plan comp 438.68 {Plan 1}'!BC$15)),"",'III_Plan comp 438.68 {Plan 1}'!BC$15&amp;analysismethod10)</f>
        <v/>
      </c>
      <c r="DK49" s="257" t="str">
        <f>IF(ISNUMBER(FIND(analysismethod10,'III_Plan comp 438.68 {Plan 1}'!BD$15)),"",'III_Plan comp 438.68 {Plan 1}'!BD$15&amp;analysismethod10)</f>
        <v/>
      </c>
      <c r="DL49" s="257" t="str">
        <f>IF(ISNUMBER(FIND(analysismethod10,'III_Plan comp 438.68 {Plan 1}'!BE$15)),"",'III_Plan comp 438.68 {Plan 1}'!BE$15&amp;analysismethod10)</f>
        <v/>
      </c>
      <c r="DM49" s="257" t="str">
        <f>IF(ISNUMBER(FIND(analysismethod10,'III_Plan comp 438.68 {Plan 1}'!BF$15)),"",'III_Plan comp 438.68 {Plan 1}'!BF$15&amp;analysismethod10)</f>
        <v/>
      </c>
      <c r="DN49" s="257" t="str">
        <f>IF(ISNUMBER(FIND(analysismethod10,'III_Plan comp 438.68 {Plan 1}'!BG$15)),"",'III_Plan comp 438.68 {Plan 1}'!BG$15&amp;analysismethod10)</f>
        <v/>
      </c>
      <c r="DO49" s="257" t="str">
        <f>IF(ISNUMBER(FIND(analysismethod10,'III_Plan comp 438.68 {Plan 1}'!BH$15)),"",'III_Plan comp 438.68 {Plan 1}'!BH$15&amp;analysismethod10)</f>
        <v/>
      </c>
      <c r="DP49" s="257" t="str">
        <f>IF(ISNUMBER(FIND(analysismethod10,'III_Plan comp 438.68 {Plan 1}'!BI$15)),"",'III_Plan comp 438.68 {Plan 1}'!BI$15&amp;analysismethod10)</f>
        <v/>
      </c>
      <c r="DQ49" s="257" t="str">
        <f>IF(ISNUMBER(FIND(analysismethod10,'III_Plan comp 438.68 {Plan 1}'!BJ$15)),"",'III_Plan comp 438.68 {Plan 1}'!BJ$15&amp;analysismethod10)</f>
        <v/>
      </c>
      <c r="DR49" s="257" t="str">
        <f>IF(ISNUMBER(FIND(analysismethod10,'III_Plan comp 438.68 {Plan 1}'!BK$15)),"",'III_Plan comp 438.68 {Plan 1}'!BK$15&amp;analysismethod10)</f>
        <v/>
      </c>
      <c r="DS49" s="257" t="str">
        <f>IF(ISNUMBER(FIND(analysismethod10,'III_Plan comp 438.68 {Plan 1}'!BL$15)),"",'III_Plan comp 438.68 {Plan 1}'!BL$15&amp;analysismethod10)</f>
        <v/>
      </c>
      <c r="DT49" s="257" t="str">
        <f>IF(ISNUMBER(FIND(analysismethod10,'III_Plan comp 438.68 {Plan 1}'!BM$15)),"",'III_Plan comp 438.68 {Plan 1}'!BM$15&amp;analysismethod10)</f>
        <v/>
      </c>
      <c r="DU49" s="257" t="str">
        <f>IF(ISNUMBER(FIND(analysismethod10,'III_Plan comp 438.68 {Plan 1}'!BN$15)),"",'III_Plan comp 438.68 {Plan 1}'!BN$15&amp;analysismethod10)</f>
        <v/>
      </c>
      <c r="DV49" s="257" t="str">
        <f>IF(ISNUMBER(FIND(analysismethod10,'III_Plan comp 438.68 {Plan 1}'!BO$15)),"",'III_Plan comp 438.68 {Plan 1}'!BO$15&amp;analysismethod10)</f>
        <v/>
      </c>
      <c r="DW49" s="257" t="str">
        <f>IF(ISNUMBER(FIND(analysismethod10,'III_Plan comp 438.68 {Plan 1}'!BP$15)),"",'III_Plan comp 438.68 {Plan 1}'!BP$15&amp;analysismethod10)</f>
        <v/>
      </c>
      <c r="DX49" s="257" t="str">
        <f>IF(ISNUMBER(FIND(analysismethod10,'III_Plan comp 438.68 {Plan 1}'!BQ$15)),"",'III_Plan comp 438.68 {Plan 1}'!BQ$15&amp;analysismethod10)</f>
        <v/>
      </c>
      <c r="DY49" s="257" t="str">
        <f>IF(ISNUMBER(FIND(analysismethod10,'III_Plan comp 438.68 {Plan 1}'!BR$15)),"",'III_Plan comp 438.68 {Plan 1}'!BR$15&amp;analysismethod10)</f>
        <v/>
      </c>
      <c r="DZ49" s="257" t="str">
        <f>IF(ISNUMBER(FIND(analysismethod10,'III_Plan comp 438.68 {Plan 1}'!BS$15)),"",'III_Plan comp 438.68 {Plan 1}'!BS$15&amp;analysismethod10)</f>
        <v/>
      </c>
      <c r="EA49" s="257" t="str">
        <f>IF(ISNUMBER(FIND(analysismethod10,'III_Plan comp 438.68 {Plan 1}'!BT$15)),"",'III_Plan comp 438.68 {Plan 1}'!BT$15&amp;analysismethod10)</f>
        <v/>
      </c>
      <c r="EB49" s="257" t="str">
        <f>IF(ISNUMBER(FIND(analysismethod10,'III_Plan comp 438.68 {Plan 1}'!BU$15)),"",'III_Plan comp 438.68 {Plan 1}'!BU$15&amp;analysismethod10)</f>
        <v/>
      </c>
      <c r="EC49" s="257" t="str">
        <f>IF(ISNUMBER(FIND(analysismethod10,'III_Plan comp 438.68 {Plan 1}'!BV$15)),"",'III_Plan comp 438.68 {Plan 1}'!BV$15&amp;analysismethod10)</f>
        <v/>
      </c>
      <c r="ED49" s="257" t="str">
        <f>IF(ISNUMBER(FIND(analysismethod10,'III_Plan comp 438.68 {Plan 1}'!BW$15)),"",'III_Plan comp 438.68 {Plan 1}'!BW$15&amp;analysismethod10)</f>
        <v/>
      </c>
      <c r="EE49" s="257" t="str">
        <f>IF(ISNUMBER(FIND(analysismethod10,'III_Plan comp 438.68 {Plan 1}'!BX$15)),"",'III_Plan comp 438.68 {Plan 1}'!BX$15&amp;analysismethod10)</f>
        <v/>
      </c>
      <c r="EF49" s="257" t="str">
        <f>IF(ISNUMBER(FIND(analysismethod10,'III_Plan comp 438.68 {Plan 1}'!BY$15)),"",'III_Plan comp 438.68 {Plan 1}'!BY$15&amp;analysismethod10)</f>
        <v/>
      </c>
      <c r="EG49" s="257" t="str">
        <f>IF(ISNUMBER(FIND(analysismethod10,'III_Plan comp 438.68 {Plan 1}'!BZ$15)),"",'III_Plan comp 438.68 {Plan 1}'!BZ$15&amp;analysismethod10)</f>
        <v/>
      </c>
      <c r="EH49" s="257" t="str">
        <f>IF(ISNUMBER(FIND(analysismethod10,'III_Plan comp 438.68 {Plan 1}'!CA$15)),"",'III_Plan comp 438.68 {Plan 1}'!CA$15&amp;analysismethod10)</f>
        <v/>
      </c>
      <c r="EI49" s="257" t="str">
        <f>IF(ISNUMBER(FIND(analysismethod10,'III_Plan comp 438.68 {Plan 1}'!CB$15)),"",'III_Plan comp 438.68 {Plan 1}'!CB$15&amp;analysismethod10)</f>
        <v/>
      </c>
      <c r="EJ49" s="257" t="str">
        <f>IF(ISNUMBER(FIND(analysismethod10,'III_Plan comp 438.68 {Plan 1}'!CC$15)),"",'III_Plan comp 438.68 {Plan 1}'!CC$15&amp;analysismethod10)</f>
        <v/>
      </c>
      <c r="EK49" s="257" t="str">
        <f>IF(ISNUMBER(FIND(analysismethod10,'III_Plan comp 438.68 {Plan 1}'!CD$15)),"",'III_Plan comp 438.68 {Plan 1}'!CD$15&amp;analysismethod10)</f>
        <v/>
      </c>
      <c r="EL49" s="257" t="str">
        <f>IF(ISNUMBER(FIND(analysismethod10,'III_Plan comp 438.68 {Plan 1}'!CE$15)),"",'III_Plan comp 438.68 {Plan 1}'!CE$15&amp;analysismethod10)</f>
        <v/>
      </c>
      <c r="EM49" s="257" t="str">
        <f>IF(ISNUMBER(FIND(analysismethod10,'III_Plan comp 438.68 {Plan 1}'!CF$15)),"",'III_Plan comp 438.68 {Plan 1}'!CF$15&amp;analysismethod10)</f>
        <v/>
      </c>
      <c r="EN49" s="257" t="str">
        <f>IF(ISNUMBER(FIND(analysismethod10,'III_Plan comp 438.68 {Plan 1}'!CG$15)),"",'III_Plan comp 438.68 {Plan 1}'!CG$15&amp;analysismethod10)</f>
        <v/>
      </c>
      <c r="EO49" s="257" t="str">
        <f>IF(ISNUMBER(FIND(analysismethod10,'III_Plan comp 438.68 {Plan 1}'!CH$15)),"",'III_Plan comp 438.68 {Plan 1}'!CH$15&amp;analysismethod10)</f>
        <v/>
      </c>
      <c r="EP49" s="257" t="str">
        <f>IF(ISNUMBER(FIND(analysismethod10,'III_Plan comp 438.68 {Plan 1}'!CI$15)),"",'III_Plan comp 438.68 {Plan 1}'!CI$15&amp;analysismethod10)</f>
        <v/>
      </c>
      <c r="EQ49" s="257" t="str">
        <f>IF(ISNUMBER(FIND(analysismethod10,'III_Plan comp 438.68 {Plan 1}'!CJ$15)),"",'III_Plan comp 438.68 {Plan 1}'!CJ$15&amp;analysismethod10)</f>
        <v/>
      </c>
      <c r="ER49" s="257" t="str">
        <f>IF(ISNUMBER(FIND(analysismethod10,'III_Plan comp 438.68 {Plan 1}'!CK$15)),"",'III_Plan comp 438.68 {Plan 1}'!CK$15&amp;analysismethod10)</f>
        <v/>
      </c>
      <c r="ES49" s="257" t="str">
        <f>IF(ISNUMBER(FIND(analysismethod10,'III_Plan comp 438.68 {Plan 1}'!CL$15)),"",'III_Plan comp 438.68 {Plan 1}'!CL$15&amp;analysismethod10)</f>
        <v/>
      </c>
      <c r="ET49" s="257" t="str">
        <f>IF(ISNUMBER(FIND(analysismethod10,'III_Plan comp 438.68 {Plan 1}'!CM$15)),"",'III_Plan comp 438.68 {Plan 1}'!CM$15&amp;analysismethod10)</f>
        <v/>
      </c>
      <c r="EU49" s="257" t="str">
        <f>IF(ISNUMBER(FIND(analysismethod10,'III_Plan comp 438.68 {Plan 1}'!CN$15)),"",'III_Plan comp 438.68 {Plan 1}'!CN$15&amp;analysismethod10)</f>
        <v/>
      </c>
      <c r="EV49" s="257" t="str">
        <f>IF(ISNUMBER(FIND(analysismethod10,'III_Plan comp 438.68 {Plan 1}'!CO$15)),"",'III_Plan comp 438.68 {Plan 1}'!CO$15&amp;analysismethod10)</f>
        <v/>
      </c>
      <c r="EW49" s="257" t="str">
        <f>IF(ISNUMBER(FIND(analysismethod10,'III_Plan comp 438.68 {Plan 1}'!CP$15)),"",'III_Plan comp 438.68 {Plan 1}'!CP$15&amp;analysismethod10)</f>
        <v/>
      </c>
      <c r="EX49" s="257" t="str">
        <f>IF(ISNUMBER(FIND(analysismethod10,'III_Plan comp 438.68 {Plan 1}'!CQ$15)),"",'III_Plan comp 438.68 {Plan 1}'!CQ$15&amp;analysismethod10)</f>
        <v/>
      </c>
      <c r="EY49" s="257" t="str">
        <f>IF(ISNUMBER(FIND(analysismethod10,'III_Plan comp 438.68 {Plan 1}'!CR$15)),"",'III_Plan comp 438.68 {Plan 1}'!CR$15&amp;analysismethod10)</f>
        <v/>
      </c>
      <c r="EZ49" s="257" t="str">
        <f>IF(ISNUMBER(FIND(analysismethod10,'III_Plan comp 438.68 {Plan 1}'!CS$15)),"",'III_Plan comp 438.68 {Plan 1}'!CS$15&amp;analysismethod10)</f>
        <v/>
      </c>
      <c r="FA49" s="257" t="str">
        <f>IF(ISNUMBER(FIND(analysismethod10,'III_Plan comp 438.68 {Plan 1}'!CT$15)),"",'III_Plan comp 438.68 {Plan 1}'!CT$15&amp;analysismethod10)</f>
        <v/>
      </c>
      <c r="FB49" s="257" t="str">
        <f>IF(ISNUMBER(FIND(analysismethod10,'III_Plan comp 438.68 {Plan 1}'!CU$15)),"",'III_Plan comp 438.68 {Plan 1}'!CU$15&amp;analysismethod10)</f>
        <v/>
      </c>
      <c r="FC49" s="257" t="str">
        <f>IF(ISNUMBER(FIND(analysismethod10,'III_Plan comp 438.68 {Plan 1}'!CV$15)),"",'III_Plan comp 438.68 {Plan 1}'!CV$15&amp;analysismethod10)</f>
        <v/>
      </c>
      <c r="FD49" s="257" t="str">
        <f>IF(ISNUMBER(FIND(analysismethod10,'III_Plan comp 438.68 {Plan 1}'!CW$15)),"",'III_Plan comp 438.68 {Plan 1}'!CW$15&amp;analysismethod10)</f>
        <v/>
      </c>
      <c r="FE49" s="257" t="str">
        <f>IF(ISNUMBER(FIND(analysismethod10,'III_Plan comp 438.68 {Plan 1}'!CX$15)),"",'III_Plan comp 438.68 {Plan 1}'!CX$15&amp;analysismethod10)</f>
        <v/>
      </c>
      <c r="FF49" s="257" t="str">
        <f>IF(ISNUMBER(FIND(analysismethod10,'III_Plan comp 438.68 {Plan 1}'!CY$15)),"",'III_Plan comp 438.68 {Plan 1}'!CY$15&amp;analysismethod10)</f>
        <v/>
      </c>
      <c r="FG49" s="257" t="str">
        <f>IF(ISNUMBER(FIND(analysismethod10,'III_Plan comp 438.68 {Plan 1}'!CZ$15)),"",'III_Plan comp 438.68 {Plan 1}'!CZ$15&amp;analysismethod10)</f>
        <v/>
      </c>
    </row>
    <row r="50" spans="2:163" ht="15" thickTop="1" x14ac:dyDescent="0.2">
      <c r="B50" s="11" t="s">
        <v>53</v>
      </c>
      <c r="C50" s="11"/>
      <c r="D50" s="11"/>
      <c r="E50" s="11"/>
      <c r="F50" s="11"/>
      <c r="G50" s="11"/>
      <c r="J50" s="11"/>
      <c r="K50" s="11"/>
      <c r="L50" s="11"/>
      <c r="M50" s="11"/>
      <c r="N50" s="11"/>
      <c r="O50" s="11"/>
      <c r="P50" s="11"/>
      <c r="Q50" s="11"/>
      <c r="R50" s="11"/>
      <c r="S50" s="11"/>
      <c r="T50" s="11"/>
      <c r="BK50" s="11"/>
      <c r="BL50" s="11"/>
    </row>
    <row r="51" spans="2:163" ht="15" thickBot="1" x14ac:dyDescent="0.25">
      <c r="B51" s="11" t="s">
        <v>54</v>
      </c>
      <c r="C51" s="11"/>
      <c r="D51" s="11"/>
      <c r="E51" s="11"/>
      <c r="F51" s="11"/>
      <c r="G51" s="11"/>
      <c r="J51" s="11"/>
      <c r="K51" s="11"/>
      <c r="L51" s="11"/>
      <c r="M51" s="11"/>
      <c r="N51" s="11"/>
      <c r="O51" s="11"/>
      <c r="P51" s="11"/>
      <c r="Q51" s="11"/>
      <c r="R51" s="11"/>
      <c r="S51" s="11"/>
      <c r="T51" s="11"/>
      <c r="BK51" s="11"/>
      <c r="BL51" s="11"/>
    </row>
    <row r="52" spans="2:163" ht="15.75" thickTop="1" x14ac:dyDescent="0.25">
      <c r="B52" s="11" t="s">
        <v>55</v>
      </c>
      <c r="C52" s="11"/>
      <c r="D52" s="11"/>
      <c r="E52" s="11"/>
      <c r="F52" s="11"/>
      <c r="G52" s="11"/>
      <c r="J52" s="11"/>
      <c r="K52" s="11"/>
      <c r="L52" s="11"/>
      <c r="M52" s="11"/>
      <c r="N52" s="11"/>
      <c r="O52" s="11"/>
      <c r="P52" s="11"/>
      <c r="Q52" s="11"/>
      <c r="R52" s="11"/>
      <c r="S52" s="11"/>
      <c r="T52" s="11"/>
      <c r="BJ52" s="271" t="s">
        <v>154</v>
      </c>
      <c r="BK52" s="250" t="str">
        <f>IF('I_State and program information'!$E$50="Yes","Geomapping"&amp;"; "&amp;CHAR(10)&amp;CHAR(10),"")</f>
        <v xml:space="preserve">Geomapping; 
</v>
      </c>
      <c r="BL52" s="251" t="str">
        <f>IF(ISNUMBER(FIND(analysismethod1,'III_Plan comp 438.68 {Plan 4}'!E$15)),"",'III_Plan comp 438.68 {Plan 4}'!E$15&amp;analysismethod1)</f>
        <v xml:space="preserve">Geomapping; 
</v>
      </c>
      <c r="BM52" s="251" t="str">
        <f>IF(ISNUMBER(FIND(analysismethod1,'III_Plan comp 438.68 {Plan 4}'!F$15)),"",'III_Plan comp 438.68 {Plan 4}'!F$15&amp;analysismethod1)</f>
        <v xml:space="preserve">Geomapping; 
</v>
      </c>
      <c r="BN52" s="251" t="str">
        <f>IF(ISNUMBER(FIND(analysismethod1,'III_Plan comp 438.68 {Plan 4}'!G$15)),"",'III_Plan comp 438.68 {Plan 4}'!G$15&amp;analysismethod1)</f>
        <v xml:space="preserve">Geomapping; 
</v>
      </c>
      <c r="BO52" s="251" t="str">
        <f>IF(ISNUMBER(FIND(analysismethod1,'III_Plan comp 438.68 {Plan 4}'!H$15)),"",'III_Plan comp 438.68 {Plan 4}'!H$15&amp;analysismethod1)</f>
        <v xml:space="preserve">Geomapping; 
</v>
      </c>
      <c r="BP52" s="251" t="str">
        <f>IF(ISNUMBER(FIND(analysismethod1,'III_Plan comp 438.68 {Plan 4}'!I$15)),"",'III_Plan comp 438.68 {Plan 4}'!I$15&amp;analysismethod1)</f>
        <v xml:space="preserve">Geomapping; 
</v>
      </c>
      <c r="BQ52" s="251" t="str">
        <f>IF(ISNUMBER(FIND(analysismethod1,'III_Plan comp 438.68 {Plan 4}'!J$15)),"",'III_Plan comp 438.68 {Plan 4}'!J$15&amp;analysismethod1)</f>
        <v xml:space="preserve">Geomapping; 
</v>
      </c>
      <c r="BR52" s="251" t="str">
        <f>IF(ISNUMBER(FIND(analysismethod1,'III_Plan comp 438.68 {Plan 4}'!K$15)),"",'III_Plan comp 438.68 {Plan 4}'!K$15&amp;analysismethod1)</f>
        <v xml:space="preserve">Geomapping; 
</v>
      </c>
      <c r="BS52" s="251" t="str">
        <f>IF(ISNUMBER(FIND(analysismethod1,'III_Plan comp 438.68 {Plan 4}'!L$15)),"",'III_Plan comp 438.68 {Plan 4}'!L$15&amp;analysismethod1)</f>
        <v xml:space="preserve">Geomapping; 
</v>
      </c>
      <c r="BT52" s="251" t="str">
        <f>IF(ISNUMBER(FIND(analysismethod1,'III_Plan comp 438.68 {Plan 4}'!M$15)),"",'III_Plan comp 438.68 {Plan 4}'!M$15&amp;analysismethod1)</f>
        <v xml:space="preserve">Geomapping; 
</v>
      </c>
      <c r="BU52" s="251" t="str">
        <f>IF(ISNUMBER(FIND(analysismethod1,'III_Plan comp 438.68 {Plan 4}'!N$15)),"",'III_Plan comp 438.68 {Plan 4}'!N$15&amp;analysismethod1)</f>
        <v xml:space="preserve">Geomapping; 
</v>
      </c>
      <c r="BV52" s="251" t="str">
        <f>IF(ISNUMBER(FIND(analysismethod1,'III_Plan comp 438.68 {Plan 4}'!O$15)),"",'III_Plan comp 438.68 {Plan 4}'!O$15&amp;analysismethod1)</f>
        <v xml:space="preserve">Geomapping; 
</v>
      </c>
      <c r="BW52" s="251" t="str">
        <f>IF(ISNUMBER(FIND(analysismethod1,'III_Plan comp 438.68 {Plan 4}'!P$15)),"",'III_Plan comp 438.68 {Plan 4}'!P$15&amp;analysismethod1)</f>
        <v xml:space="preserve">Geomapping; 
</v>
      </c>
      <c r="BX52" s="251" t="str">
        <f>IF(ISNUMBER(FIND(analysismethod1,'III_Plan comp 438.68 {Plan 4}'!Q$15)),"",'III_Plan comp 438.68 {Plan 4}'!Q$15&amp;analysismethod1)</f>
        <v xml:space="preserve">Geomapping; 
</v>
      </c>
      <c r="BY52" s="251" t="str">
        <f>IF(ISNUMBER(FIND(analysismethod1,'III_Plan comp 438.68 {Plan 4}'!R$15)),"",'III_Plan comp 438.68 {Plan 4}'!R$15&amp;analysismethod1)</f>
        <v xml:space="preserve">Geomapping; 
</v>
      </c>
      <c r="BZ52" s="251" t="str">
        <f>IF(ISNUMBER(FIND(analysismethod1,'III_Plan comp 438.68 {Plan 4}'!S$15)),"",'III_Plan comp 438.68 {Plan 4}'!S$15&amp;analysismethod1)</f>
        <v xml:space="preserve">Geomapping; 
</v>
      </c>
      <c r="CA52" s="251" t="str">
        <f>IF(ISNUMBER(FIND(analysismethod1,'III_Plan comp 438.68 {Plan 4}'!T$15)),"",'III_Plan comp 438.68 {Plan 4}'!T$15&amp;analysismethod1)</f>
        <v xml:space="preserve">Geomapping; 
</v>
      </c>
      <c r="CB52" s="251" t="str">
        <f>IF(ISNUMBER(FIND(analysismethod1,'III_Plan comp 438.68 {Plan 4}'!U$15)),"",'III_Plan comp 438.68 {Plan 4}'!U$15&amp;analysismethod1)</f>
        <v xml:space="preserve">Geomapping; 
</v>
      </c>
      <c r="CC52" s="251" t="str">
        <f>IF(ISNUMBER(FIND(analysismethod1,'III_Plan comp 438.68 {Plan 4}'!V$15)),"",'III_Plan comp 438.68 {Plan 4}'!V$15&amp;analysismethod1)</f>
        <v xml:space="preserve">Geomapping; 
</v>
      </c>
      <c r="CD52" s="251" t="str">
        <f>IF(ISNUMBER(FIND(analysismethod1,'III_Plan comp 438.68 {Plan 4}'!W$15)),"",'III_Plan comp 438.68 {Plan 4}'!W$15&amp;analysismethod1)</f>
        <v xml:space="preserve">Geomapping; 
</v>
      </c>
      <c r="CE52" s="251" t="str">
        <f>IF(ISNUMBER(FIND(analysismethod1,'III_Plan comp 438.68 {Plan 4}'!X$15)),"",'III_Plan comp 438.68 {Plan 4}'!X$15&amp;analysismethod1)</f>
        <v xml:space="preserve">Geomapping; 
</v>
      </c>
      <c r="CF52" s="251" t="str">
        <f>IF(ISNUMBER(FIND(analysismethod1,'III_Plan comp 438.68 {Plan 4}'!Y$15)),"",'III_Plan comp 438.68 {Plan 4}'!Y$15&amp;analysismethod1)</f>
        <v xml:space="preserve">Geomapping; 
</v>
      </c>
      <c r="CG52" s="251" t="str">
        <f>IF(ISNUMBER(FIND(analysismethod1,'III_Plan comp 438.68 {Plan 4}'!Z$15)),"",'III_Plan comp 438.68 {Plan 4}'!Z$15&amp;analysismethod1)</f>
        <v xml:space="preserve">Geomapping; 
</v>
      </c>
      <c r="CH52" s="251" t="str">
        <f>IF(ISNUMBER(FIND(analysismethod1,'III_Plan comp 438.68 {Plan 4}'!AA$15)),"",'III_Plan comp 438.68 {Plan 4}'!AA$15&amp;analysismethod1)</f>
        <v xml:space="preserve">Geomapping; 
</v>
      </c>
      <c r="CI52" s="251" t="str">
        <f>IF(ISNUMBER(FIND(analysismethod1,'III_Plan comp 438.68 {Plan 4}'!AB$15)),"",'III_Plan comp 438.68 {Plan 4}'!AB$15&amp;analysismethod1)</f>
        <v xml:space="preserve">Geomapping; 
</v>
      </c>
      <c r="CJ52" s="251" t="str">
        <f>IF(ISNUMBER(FIND(analysismethod1,'III_Plan comp 438.68 {Plan 4}'!AC$15)),"",'III_Plan comp 438.68 {Plan 4}'!AC$15&amp;analysismethod1)</f>
        <v xml:space="preserve">Geomapping; 
</v>
      </c>
      <c r="CK52" s="251" t="str">
        <f>IF(ISNUMBER(FIND(analysismethod1,'III_Plan comp 438.68 {Plan 4}'!AD$15)),"",'III_Plan comp 438.68 {Plan 4}'!AD$15&amp;analysismethod1)</f>
        <v xml:space="preserve">Geomapping; 
</v>
      </c>
      <c r="CL52" s="251" t="str">
        <f>IF(ISNUMBER(FIND(analysismethod1,'III_Plan comp 438.68 {Plan 4}'!AE$15)),"",'III_Plan comp 438.68 {Plan 4}'!AE$15&amp;analysismethod1)</f>
        <v xml:space="preserve">Geomapping; 
</v>
      </c>
      <c r="CM52" s="251" t="str">
        <f>IF(ISNUMBER(FIND(analysismethod1,'III_Plan comp 438.68 {Plan 4}'!AF$15)),"",'III_Plan comp 438.68 {Plan 4}'!AF$15&amp;analysismethod1)</f>
        <v xml:space="preserve">Geomapping; 
</v>
      </c>
      <c r="CN52" s="251" t="str">
        <f>IF(ISNUMBER(FIND(analysismethod1,'III_Plan comp 438.68 {Plan 4}'!AG$15)),"",'III_Plan comp 438.68 {Plan 4}'!AG$15&amp;analysismethod1)</f>
        <v xml:space="preserve">Geomapping; 
</v>
      </c>
      <c r="CO52" s="251" t="str">
        <f>IF(ISNUMBER(FIND(analysismethod1,'III_Plan comp 438.68 {Plan 4}'!AH$15)),"",'III_Plan comp 438.68 {Plan 4}'!AH$15&amp;analysismethod1)</f>
        <v xml:space="preserve">Geomapping; 
</v>
      </c>
      <c r="CP52" s="251" t="str">
        <f>IF(ISNUMBER(FIND(analysismethod1,'III_Plan comp 438.68 {Plan 4}'!AI$15)),"",'III_Plan comp 438.68 {Plan 4}'!AI$15&amp;analysismethod1)</f>
        <v xml:space="preserve">Geomapping; 
</v>
      </c>
      <c r="CQ52" s="251" t="str">
        <f>IF(ISNUMBER(FIND(analysismethod1,'III_Plan comp 438.68 {Plan 4}'!AJ$15)),"",'III_Plan comp 438.68 {Plan 4}'!AJ$15&amp;analysismethod1)</f>
        <v xml:space="preserve">Geomapping; 
</v>
      </c>
      <c r="CR52" s="251" t="str">
        <f>IF(ISNUMBER(FIND(analysismethod1,'III_Plan comp 438.68 {Plan 4}'!AK$15)),"",'III_Plan comp 438.68 {Plan 4}'!AK$15&amp;analysismethod1)</f>
        <v xml:space="preserve">Geomapping; 
</v>
      </c>
      <c r="CS52" s="251" t="str">
        <f>IF(ISNUMBER(FIND(analysismethod1,'III_Plan comp 438.68 {Plan 4}'!AL$15)),"",'III_Plan comp 438.68 {Plan 4}'!AL$15&amp;analysismethod1)</f>
        <v xml:space="preserve">Geomapping; 
</v>
      </c>
      <c r="CT52" s="251" t="str">
        <f>IF(ISNUMBER(FIND(analysismethod1,'III_Plan comp 438.68 {Plan 4}'!AM$15)),"",'III_Plan comp 438.68 {Plan 4}'!AM$15&amp;analysismethod1)</f>
        <v xml:space="preserve">Geomapping; 
</v>
      </c>
      <c r="CU52" s="251" t="str">
        <f>IF(ISNUMBER(FIND(analysismethod1,'III_Plan comp 438.68 {Plan 4}'!AN$15)),"",'III_Plan comp 438.68 {Plan 4}'!AN$15&amp;analysismethod1)</f>
        <v xml:space="preserve">Geomapping; 
</v>
      </c>
      <c r="CV52" s="251" t="str">
        <f>IF(ISNUMBER(FIND(analysismethod1,'III_Plan comp 438.68 {Plan 4}'!AO$15)),"",'III_Plan comp 438.68 {Plan 4}'!AO$15&amp;analysismethod1)</f>
        <v xml:space="preserve">Geomapping; 
</v>
      </c>
      <c r="CW52" s="251" t="str">
        <f>IF(ISNUMBER(FIND(analysismethod1,'III_Plan comp 438.68 {Plan 4}'!AP$15)),"",'III_Plan comp 438.68 {Plan 4}'!AP$15&amp;analysismethod1)</f>
        <v xml:space="preserve">Geomapping; 
</v>
      </c>
      <c r="CX52" s="251" t="str">
        <f>IF(ISNUMBER(FIND(analysismethod1,'III_Plan comp 438.68 {Plan 4}'!AQ$15)),"",'III_Plan comp 438.68 {Plan 4}'!AQ$15&amp;analysismethod1)</f>
        <v xml:space="preserve">Geomapping; 
</v>
      </c>
      <c r="CY52" s="251" t="str">
        <f>IF(ISNUMBER(FIND(analysismethod1,'III_Plan comp 438.68 {Plan 4}'!AR$15)),"",'III_Plan comp 438.68 {Plan 4}'!AR$15&amp;analysismethod1)</f>
        <v xml:space="preserve">Geomapping; 
</v>
      </c>
      <c r="CZ52" s="251" t="str">
        <f>IF(ISNUMBER(FIND(analysismethod1,'III_Plan comp 438.68 {Plan 4}'!AS$15)),"",'III_Plan comp 438.68 {Plan 4}'!AS$15&amp;analysismethod1)</f>
        <v xml:space="preserve">Geomapping; 
</v>
      </c>
      <c r="DA52" s="251" t="str">
        <f>IF(ISNUMBER(FIND(analysismethod1,'III_Plan comp 438.68 {Plan 4}'!AT$15)),"",'III_Plan comp 438.68 {Plan 4}'!AT$15&amp;analysismethod1)</f>
        <v xml:space="preserve">Geomapping; 
</v>
      </c>
      <c r="DB52" s="251" t="str">
        <f>IF(ISNUMBER(FIND(analysismethod1,'III_Plan comp 438.68 {Plan 4}'!AU$15)),"",'III_Plan comp 438.68 {Plan 4}'!AU$15&amp;analysismethod1)</f>
        <v xml:space="preserve">Geomapping; 
</v>
      </c>
      <c r="DC52" s="251" t="str">
        <f>IF(ISNUMBER(FIND(analysismethod1,'III_Plan comp 438.68 {Plan 4}'!AV$15)),"",'III_Plan comp 438.68 {Plan 4}'!AV$15&amp;analysismethod1)</f>
        <v xml:space="preserve">Geomapping; 
</v>
      </c>
      <c r="DD52" s="251" t="str">
        <f>IF(ISNUMBER(FIND(analysismethod1,'III_Plan comp 438.68 {Plan 4}'!AW$15)),"",'III_Plan comp 438.68 {Plan 4}'!AW$15&amp;analysismethod1)</f>
        <v xml:space="preserve">Geomapping; 
</v>
      </c>
      <c r="DE52" s="251" t="str">
        <f>IF(ISNUMBER(FIND(analysismethod1,'III_Plan comp 438.68 {Plan 4}'!AX$15)),"",'III_Plan comp 438.68 {Plan 4}'!AX$15&amp;analysismethod1)</f>
        <v xml:space="preserve">Geomapping; 
</v>
      </c>
      <c r="DF52" s="251" t="str">
        <f>IF(ISNUMBER(FIND(analysismethod1,'III_Plan comp 438.68 {Plan 4}'!AY$15)),"",'III_Plan comp 438.68 {Plan 4}'!AY$15&amp;analysismethod1)</f>
        <v xml:space="preserve">Geomapping; 
</v>
      </c>
      <c r="DG52" s="251" t="str">
        <f>IF(ISNUMBER(FIND(analysismethod1,'III_Plan comp 438.68 {Plan 4}'!AZ$15)),"",'III_Plan comp 438.68 {Plan 4}'!AZ$15&amp;analysismethod1)</f>
        <v xml:space="preserve">Geomapping; 
</v>
      </c>
      <c r="DH52" s="251" t="str">
        <f>IF(ISNUMBER(FIND(analysismethod1,'III_Plan comp 438.68 {Plan 4}'!BA$15)),"",'III_Plan comp 438.68 {Plan 4}'!BA$15&amp;analysismethod1)</f>
        <v xml:space="preserve">Geomapping; 
</v>
      </c>
      <c r="DI52" s="251" t="str">
        <f>IF(ISNUMBER(FIND(analysismethod1,'III_Plan comp 438.68 {Plan 4}'!BB$15)),"",'III_Plan comp 438.68 {Plan 4}'!BB$15&amp;analysismethod1)</f>
        <v xml:space="preserve">Geomapping; 
</v>
      </c>
      <c r="DJ52" s="251" t="str">
        <f>IF(ISNUMBER(FIND(analysismethod1,'III_Plan comp 438.68 {Plan 4}'!BC$15)),"",'III_Plan comp 438.68 {Plan 4}'!BC$15&amp;analysismethod1)</f>
        <v xml:space="preserve">Geomapping; 
</v>
      </c>
      <c r="DK52" s="251" t="str">
        <f>IF(ISNUMBER(FIND(analysismethod1,'III_Plan comp 438.68 {Plan 4}'!BD$15)),"",'III_Plan comp 438.68 {Plan 4}'!BD$15&amp;analysismethod1)</f>
        <v xml:space="preserve">Geomapping; 
</v>
      </c>
      <c r="DL52" s="251" t="str">
        <f>IF(ISNUMBER(FIND(analysismethod1,'III_Plan comp 438.68 {Plan 4}'!BE$15)),"",'III_Plan comp 438.68 {Plan 4}'!BE$15&amp;analysismethod1)</f>
        <v xml:space="preserve">Geomapping; 
</v>
      </c>
      <c r="DM52" s="251" t="str">
        <f>IF(ISNUMBER(FIND(analysismethod1,'III_Plan comp 438.68 {Plan 4}'!BF$15)),"",'III_Plan comp 438.68 {Plan 4}'!BF$15&amp;analysismethod1)</f>
        <v xml:space="preserve">Geomapping; 
</v>
      </c>
      <c r="DN52" s="251" t="str">
        <f>IF(ISNUMBER(FIND(analysismethod1,'III_Plan comp 438.68 {Plan 4}'!BG$15)),"",'III_Plan comp 438.68 {Plan 4}'!BG$15&amp;analysismethod1)</f>
        <v xml:space="preserve">Geomapping; 
</v>
      </c>
      <c r="DO52" s="251" t="str">
        <f>IF(ISNUMBER(FIND(analysismethod1,'III_Plan comp 438.68 {Plan 4}'!BH$15)),"",'III_Plan comp 438.68 {Plan 4}'!BH$15&amp;analysismethod1)</f>
        <v xml:space="preserve">Geomapping; 
</v>
      </c>
      <c r="DP52" s="251" t="str">
        <f>IF(ISNUMBER(FIND(analysismethod1,'III_Plan comp 438.68 {Plan 4}'!BI$15)),"",'III_Plan comp 438.68 {Plan 4}'!BI$15&amp;analysismethod1)</f>
        <v xml:space="preserve">Geomapping; 
</v>
      </c>
      <c r="DQ52" s="251" t="str">
        <f>IF(ISNUMBER(FIND(analysismethod1,'III_Plan comp 438.68 {Plan 4}'!BJ$15)),"",'III_Plan comp 438.68 {Plan 4}'!BJ$15&amp;analysismethod1)</f>
        <v xml:space="preserve">Geomapping; 
</v>
      </c>
      <c r="DR52" s="251" t="str">
        <f>IF(ISNUMBER(FIND(analysismethod1,'III_Plan comp 438.68 {Plan 4}'!BK$15)),"",'III_Plan comp 438.68 {Plan 4}'!BK$15&amp;analysismethod1)</f>
        <v xml:space="preserve">Geomapping; 
</v>
      </c>
      <c r="DS52" s="251" t="str">
        <f>IF(ISNUMBER(FIND(analysismethod1,'III_Plan comp 438.68 {Plan 4}'!BL$15)),"",'III_Plan comp 438.68 {Plan 4}'!BL$15&amp;analysismethod1)</f>
        <v xml:space="preserve">Geomapping; 
</v>
      </c>
      <c r="DT52" s="251" t="str">
        <f>IF(ISNUMBER(FIND(analysismethod1,'III_Plan comp 438.68 {Plan 4}'!BM$15)),"",'III_Plan comp 438.68 {Plan 4}'!BM$15&amp;analysismethod1)</f>
        <v xml:space="preserve">Geomapping; 
</v>
      </c>
      <c r="DU52" s="251" t="str">
        <f>IF(ISNUMBER(FIND(analysismethod1,'III_Plan comp 438.68 {Plan 4}'!BN$15)),"",'III_Plan comp 438.68 {Plan 4}'!BN$15&amp;analysismethod1)</f>
        <v xml:space="preserve">Geomapping; 
</v>
      </c>
      <c r="DV52" s="251" t="str">
        <f>IF(ISNUMBER(FIND(analysismethod1,'III_Plan comp 438.68 {Plan 4}'!BO$15)),"",'III_Plan comp 438.68 {Plan 4}'!BO$15&amp;analysismethod1)</f>
        <v xml:space="preserve">Geomapping; 
</v>
      </c>
      <c r="DW52" s="251" t="str">
        <f>IF(ISNUMBER(FIND(analysismethod1,'III_Plan comp 438.68 {Plan 4}'!BP$15)),"",'III_Plan comp 438.68 {Plan 4}'!BP$15&amp;analysismethod1)</f>
        <v xml:space="preserve">Geomapping; 
</v>
      </c>
      <c r="DX52" s="251" t="str">
        <f>IF(ISNUMBER(FIND(analysismethod1,'III_Plan comp 438.68 {Plan 4}'!BQ$15)),"",'III_Plan comp 438.68 {Plan 4}'!BQ$15&amp;analysismethod1)</f>
        <v xml:space="preserve">Geomapping; 
</v>
      </c>
      <c r="DY52" s="251" t="str">
        <f>IF(ISNUMBER(FIND(analysismethod1,'III_Plan comp 438.68 {Plan 4}'!BR$15)),"",'III_Plan comp 438.68 {Plan 4}'!BR$15&amp;analysismethod1)</f>
        <v xml:space="preserve">Geomapping; 
</v>
      </c>
      <c r="DZ52" s="251" t="str">
        <f>IF(ISNUMBER(FIND(analysismethod1,'III_Plan comp 438.68 {Plan 4}'!BS$15)),"",'III_Plan comp 438.68 {Plan 4}'!BS$15&amp;analysismethod1)</f>
        <v xml:space="preserve">Geomapping; 
</v>
      </c>
      <c r="EA52" s="251" t="str">
        <f>IF(ISNUMBER(FIND(analysismethod1,'III_Plan comp 438.68 {Plan 4}'!BT$15)),"",'III_Plan comp 438.68 {Plan 4}'!BT$15&amp;analysismethod1)</f>
        <v xml:space="preserve">Geomapping; 
</v>
      </c>
      <c r="EB52" s="251" t="str">
        <f>IF(ISNUMBER(FIND(analysismethod1,'III_Plan comp 438.68 {Plan 4}'!BU$15)),"",'III_Plan comp 438.68 {Plan 4}'!BU$15&amp;analysismethod1)</f>
        <v xml:space="preserve">Geomapping; 
</v>
      </c>
      <c r="EC52" s="251" t="str">
        <f>IF(ISNUMBER(FIND(analysismethod1,'III_Plan comp 438.68 {Plan 4}'!BV$15)),"",'III_Plan comp 438.68 {Plan 4}'!BV$15&amp;analysismethod1)</f>
        <v xml:space="preserve">Geomapping; 
</v>
      </c>
      <c r="ED52" s="251" t="str">
        <f>IF(ISNUMBER(FIND(analysismethod1,'III_Plan comp 438.68 {Plan 4}'!BW$15)),"",'III_Plan comp 438.68 {Plan 4}'!BW$15&amp;analysismethod1)</f>
        <v xml:space="preserve">Geomapping; 
</v>
      </c>
      <c r="EE52" s="251" t="str">
        <f>IF(ISNUMBER(FIND(analysismethod1,'III_Plan comp 438.68 {Plan 4}'!BX$15)),"",'III_Plan comp 438.68 {Plan 4}'!BX$15&amp;analysismethod1)</f>
        <v xml:space="preserve">Geomapping; 
</v>
      </c>
      <c r="EF52" s="251" t="str">
        <f>IF(ISNUMBER(FIND(analysismethod1,'III_Plan comp 438.68 {Plan 4}'!BY$15)),"",'III_Plan comp 438.68 {Plan 4}'!BY$15&amp;analysismethod1)</f>
        <v xml:space="preserve">Geomapping; 
</v>
      </c>
      <c r="EG52" s="251" t="str">
        <f>IF(ISNUMBER(FIND(analysismethod1,'III_Plan comp 438.68 {Plan 4}'!BZ$15)),"",'III_Plan comp 438.68 {Plan 4}'!BZ$15&amp;analysismethod1)</f>
        <v xml:space="preserve">Geomapping; 
</v>
      </c>
      <c r="EH52" s="251" t="str">
        <f>IF(ISNUMBER(FIND(analysismethod1,'III_Plan comp 438.68 {Plan 4}'!CA$15)),"",'III_Plan comp 438.68 {Plan 4}'!CA$15&amp;analysismethod1)</f>
        <v xml:space="preserve">Geomapping; 
</v>
      </c>
      <c r="EI52" s="251" t="str">
        <f>IF(ISNUMBER(FIND(analysismethod1,'III_Plan comp 438.68 {Plan 4}'!CB$15)),"",'III_Plan comp 438.68 {Plan 4}'!CB$15&amp;analysismethod1)</f>
        <v xml:space="preserve">Geomapping; 
</v>
      </c>
      <c r="EJ52" s="251" t="str">
        <f>IF(ISNUMBER(FIND(analysismethod1,'III_Plan comp 438.68 {Plan 4}'!CC$15)),"",'III_Plan comp 438.68 {Plan 4}'!CC$15&amp;analysismethod1)</f>
        <v xml:space="preserve">Geomapping; 
</v>
      </c>
      <c r="EK52" s="251" t="str">
        <f>IF(ISNUMBER(FIND(analysismethod1,'III_Plan comp 438.68 {Plan 4}'!CD$15)),"",'III_Plan comp 438.68 {Plan 4}'!CD$15&amp;analysismethod1)</f>
        <v xml:space="preserve">Geomapping; 
</v>
      </c>
      <c r="EL52" s="251" t="str">
        <f>IF(ISNUMBER(FIND(analysismethod1,'III_Plan comp 438.68 {Plan 4}'!CE$15)),"",'III_Plan comp 438.68 {Plan 4}'!CE$15&amp;analysismethod1)</f>
        <v xml:space="preserve">Geomapping; 
</v>
      </c>
      <c r="EM52" s="251" t="str">
        <f>IF(ISNUMBER(FIND(analysismethod1,'III_Plan comp 438.68 {Plan 4}'!CF$15)),"",'III_Plan comp 438.68 {Plan 4}'!CF$15&amp;analysismethod1)</f>
        <v xml:space="preserve">Geomapping; 
</v>
      </c>
      <c r="EN52" s="251" t="str">
        <f>IF(ISNUMBER(FIND(analysismethod1,'III_Plan comp 438.68 {Plan 4}'!CG$15)),"",'III_Plan comp 438.68 {Plan 4}'!CG$15&amp;analysismethod1)</f>
        <v xml:space="preserve">Geomapping; 
</v>
      </c>
      <c r="EO52" s="251" t="str">
        <f>IF(ISNUMBER(FIND(analysismethod1,'III_Plan comp 438.68 {Plan 4}'!CH$15)),"",'III_Plan comp 438.68 {Plan 4}'!CH$15&amp;analysismethod1)</f>
        <v xml:space="preserve">Geomapping; 
</v>
      </c>
      <c r="EP52" s="251" t="str">
        <f>IF(ISNUMBER(FIND(analysismethod1,'III_Plan comp 438.68 {Plan 4}'!CI$15)),"",'III_Plan comp 438.68 {Plan 4}'!CI$15&amp;analysismethod1)</f>
        <v xml:space="preserve">Geomapping; 
</v>
      </c>
      <c r="EQ52" s="251" t="str">
        <f>IF(ISNUMBER(FIND(analysismethod1,'III_Plan comp 438.68 {Plan 4}'!CJ$15)),"",'III_Plan comp 438.68 {Plan 4}'!CJ$15&amp;analysismethod1)</f>
        <v xml:space="preserve">Geomapping; 
</v>
      </c>
      <c r="ER52" s="251" t="str">
        <f>IF(ISNUMBER(FIND(analysismethod1,'III_Plan comp 438.68 {Plan 4}'!CK$15)),"",'III_Plan comp 438.68 {Plan 4}'!CK$15&amp;analysismethod1)</f>
        <v xml:space="preserve">Geomapping; 
</v>
      </c>
      <c r="ES52" s="251" t="str">
        <f>IF(ISNUMBER(FIND(analysismethod1,'III_Plan comp 438.68 {Plan 4}'!CL$15)),"",'III_Plan comp 438.68 {Plan 4}'!CL$15&amp;analysismethod1)</f>
        <v xml:space="preserve">Geomapping; 
</v>
      </c>
      <c r="ET52" s="251" t="str">
        <f>IF(ISNUMBER(FIND(analysismethod1,'III_Plan comp 438.68 {Plan 4}'!CM$15)),"",'III_Plan comp 438.68 {Plan 4}'!CM$15&amp;analysismethod1)</f>
        <v xml:space="preserve">Geomapping; 
</v>
      </c>
      <c r="EU52" s="251" t="str">
        <f>IF(ISNUMBER(FIND(analysismethod1,'III_Plan comp 438.68 {Plan 4}'!CN$15)),"",'III_Plan comp 438.68 {Plan 4}'!CN$15&amp;analysismethod1)</f>
        <v xml:space="preserve">Geomapping; 
</v>
      </c>
      <c r="EV52" s="251" t="str">
        <f>IF(ISNUMBER(FIND(analysismethod1,'III_Plan comp 438.68 {Plan 4}'!CO$15)),"",'III_Plan comp 438.68 {Plan 4}'!CO$15&amp;analysismethod1)</f>
        <v xml:space="preserve">Geomapping; 
</v>
      </c>
      <c r="EW52" s="251" t="str">
        <f>IF(ISNUMBER(FIND(analysismethod1,'III_Plan comp 438.68 {Plan 4}'!CP$15)),"",'III_Plan comp 438.68 {Plan 4}'!CP$15&amp;analysismethod1)</f>
        <v xml:space="preserve">Geomapping; 
</v>
      </c>
      <c r="EX52" s="251" t="str">
        <f>IF(ISNUMBER(FIND(analysismethod1,'III_Plan comp 438.68 {Plan 4}'!CQ$15)),"",'III_Plan comp 438.68 {Plan 4}'!CQ$15&amp;analysismethod1)</f>
        <v xml:space="preserve">Geomapping; 
</v>
      </c>
      <c r="EY52" s="251" t="str">
        <f>IF(ISNUMBER(FIND(analysismethod1,'III_Plan comp 438.68 {Plan 4}'!CR$15)),"",'III_Plan comp 438.68 {Plan 4}'!CR$15&amp;analysismethod1)</f>
        <v xml:space="preserve">Geomapping; 
</v>
      </c>
      <c r="EZ52" s="251" t="str">
        <f>IF(ISNUMBER(FIND(analysismethod1,'III_Plan comp 438.68 {Plan 4}'!CS$15)),"",'III_Plan comp 438.68 {Plan 4}'!CS$15&amp;analysismethod1)</f>
        <v xml:space="preserve">Geomapping; 
</v>
      </c>
      <c r="FA52" s="251" t="str">
        <f>IF(ISNUMBER(FIND(analysismethod1,'III_Plan comp 438.68 {Plan 4}'!CT$15)),"",'III_Plan comp 438.68 {Plan 4}'!CT$15&amp;analysismethod1)</f>
        <v xml:space="preserve">Geomapping; 
</v>
      </c>
      <c r="FB52" s="251" t="str">
        <f>IF(ISNUMBER(FIND(analysismethod1,'III_Plan comp 438.68 {Plan 4}'!CU$15)),"",'III_Plan comp 438.68 {Plan 4}'!CU$15&amp;analysismethod1)</f>
        <v xml:space="preserve">Geomapping; 
</v>
      </c>
      <c r="FC52" s="251" t="str">
        <f>IF(ISNUMBER(FIND(analysismethod1,'III_Plan comp 438.68 {Plan 4}'!CV$15)),"",'III_Plan comp 438.68 {Plan 4}'!CV$15&amp;analysismethod1)</f>
        <v xml:space="preserve">Geomapping; 
</v>
      </c>
      <c r="FD52" s="251" t="str">
        <f>IF(ISNUMBER(FIND(analysismethod1,'III_Plan comp 438.68 {Plan 4}'!CW$15)),"",'III_Plan comp 438.68 {Plan 4}'!CW$15&amp;analysismethod1)</f>
        <v xml:space="preserve">Geomapping; 
</v>
      </c>
      <c r="FE52" s="251" t="str">
        <f>IF(ISNUMBER(FIND(analysismethod1,'III_Plan comp 438.68 {Plan 4}'!CX$15)),"",'III_Plan comp 438.68 {Plan 4}'!CX$15&amp;analysismethod1)</f>
        <v xml:space="preserve">Geomapping; 
</v>
      </c>
      <c r="FF52" s="251" t="str">
        <f>IF(ISNUMBER(FIND(analysismethod1,'III_Plan comp 438.68 {Plan 4}'!CY$15)),"",'III_Plan comp 438.68 {Plan 4}'!CY$15&amp;analysismethod1)</f>
        <v xml:space="preserve">Geomapping; 
</v>
      </c>
      <c r="FG52" s="251" t="str">
        <f>IF(ISNUMBER(FIND(analysismethod1,'III_Plan comp 438.68 {Plan 4}'!CZ$15)),"",'III_Plan comp 438.68 {Plan 4}'!CZ$15&amp;analysismethod1)</f>
        <v xml:space="preserve">Geomapping; 
</v>
      </c>
    </row>
    <row r="53" spans="2:163" x14ac:dyDescent="0.2">
      <c r="B53" s="11" t="s">
        <v>56</v>
      </c>
      <c r="C53" s="11"/>
      <c r="D53" s="11"/>
      <c r="E53" s="11"/>
      <c r="F53" s="11"/>
      <c r="G53" s="11"/>
      <c r="J53" s="11"/>
      <c r="K53" s="11"/>
      <c r="L53" s="11"/>
      <c r="M53" s="11"/>
      <c r="N53" s="11"/>
      <c r="O53" s="11"/>
      <c r="P53" s="11"/>
      <c r="Q53" s="11"/>
      <c r="R53" s="11"/>
      <c r="S53" s="11"/>
      <c r="T53" s="11"/>
      <c r="BK53" s="253" t="str">
        <f>IF('I_State and program information'!$E$54="Yes","Plan Provider Directory Review"&amp;"; "&amp;CHAR(10)&amp;CHAR(10),"")</f>
        <v xml:space="preserve">Plan Provider Directory Review; 
</v>
      </c>
      <c r="BL53" s="254" t="str">
        <f>IF(ISNUMBER(FIND(analysismethod2,'III_Plan comp 438.68 {Plan 4}'!E$15)),"",'III_Plan comp 438.68 {Plan 4}'!E$15&amp;analysismethod2)</f>
        <v xml:space="preserve">Plan Provider Directory Review; 
</v>
      </c>
      <c r="BM53" s="254" t="str">
        <f>IF(ISNUMBER(FIND(analysismethod2,'III_Plan comp 438.68 {Plan 4}'!F$15)),"",'III_Plan comp 438.68 {Plan 4}'!F$15&amp;analysismethod2)</f>
        <v xml:space="preserve">Plan Provider Directory Review; 
</v>
      </c>
      <c r="BN53" s="254" t="str">
        <f>IF(ISNUMBER(FIND(analysismethod2,'III_Plan comp 438.68 {Plan 4}'!G$15)),"",'III_Plan comp 438.68 {Plan 4}'!G$15&amp;analysismethod2)</f>
        <v xml:space="preserve">Plan Provider Directory Review; 
</v>
      </c>
      <c r="BO53" s="254" t="str">
        <f>IF(ISNUMBER(FIND(analysismethod2,'III_Plan comp 438.68 {Plan 4}'!H$15)),"",'III_Plan comp 438.68 {Plan 4}'!H$15&amp;analysismethod2)</f>
        <v xml:space="preserve">Plan Provider Directory Review; 
</v>
      </c>
      <c r="BP53" s="254" t="str">
        <f>IF(ISNUMBER(FIND(analysismethod2,'III_Plan comp 438.68 {Plan 4}'!I$15)),"",'III_Plan comp 438.68 {Plan 4}'!I$15&amp;analysismethod2)</f>
        <v xml:space="preserve">Plan Provider Directory Review; 
</v>
      </c>
      <c r="BQ53" s="254" t="str">
        <f>IF(ISNUMBER(FIND(analysismethod2,'III_Plan comp 438.68 {Plan 4}'!J$15)),"",'III_Plan comp 438.68 {Plan 4}'!J$15&amp;analysismethod2)</f>
        <v xml:space="preserve">Plan Provider Directory Review; 
</v>
      </c>
      <c r="BR53" s="254" t="str">
        <f>IF(ISNUMBER(FIND(analysismethod2,'III_Plan comp 438.68 {Plan 4}'!K$15)),"",'III_Plan comp 438.68 {Plan 4}'!K$15&amp;analysismethod2)</f>
        <v xml:space="preserve">Plan Provider Directory Review; 
</v>
      </c>
      <c r="BS53" s="254" t="str">
        <f>IF(ISNUMBER(FIND(analysismethod2,'III_Plan comp 438.68 {Plan 4}'!L$15)),"",'III_Plan comp 438.68 {Plan 4}'!L$15&amp;analysismethod2)</f>
        <v xml:space="preserve">Plan Provider Directory Review; 
</v>
      </c>
      <c r="BT53" s="254" t="str">
        <f>IF(ISNUMBER(FIND(analysismethod2,'III_Plan comp 438.68 {Plan 4}'!M$15)),"",'III_Plan comp 438.68 {Plan 4}'!M$15&amp;analysismethod2)</f>
        <v xml:space="preserve">Plan Provider Directory Review; 
</v>
      </c>
      <c r="BU53" s="254" t="str">
        <f>IF(ISNUMBER(FIND(analysismethod2,'III_Plan comp 438.68 {Plan 4}'!N$15)),"",'III_Plan comp 438.68 {Plan 4}'!N$15&amp;analysismethod2)</f>
        <v xml:space="preserve">Plan Provider Directory Review; 
</v>
      </c>
      <c r="BV53" s="254" t="str">
        <f>IF(ISNUMBER(FIND(analysismethod2,'III_Plan comp 438.68 {Plan 4}'!O$15)),"",'III_Plan comp 438.68 {Plan 4}'!O$15&amp;analysismethod2)</f>
        <v xml:space="preserve">Plan Provider Directory Review; 
</v>
      </c>
      <c r="BW53" s="254" t="str">
        <f>IF(ISNUMBER(FIND(analysismethod2,'III_Plan comp 438.68 {Plan 4}'!P$15)),"",'III_Plan comp 438.68 {Plan 4}'!P$15&amp;analysismethod2)</f>
        <v xml:space="preserve">Plan Provider Directory Review; 
</v>
      </c>
      <c r="BX53" s="254" t="str">
        <f>IF(ISNUMBER(FIND(analysismethod2,'III_Plan comp 438.68 {Plan 4}'!Q$15)),"",'III_Plan comp 438.68 {Plan 4}'!Q$15&amp;analysismethod2)</f>
        <v xml:space="preserve">Plan Provider Directory Review; 
</v>
      </c>
      <c r="BY53" s="254" t="str">
        <f>IF(ISNUMBER(FIND(analysismethod2,'III_Plan comp 438.68 {Plan 4}'!R$15)),"",'III_Plan comp 438.68 {Plan 4}'!R$15&amp;analysismethod2)</f>
        <v xml:space="preserve">Plan Provider Directory Review; 
</v>
      </c>
      <c r="BZ53" s="254" t="str">
        <f>IF(ISNUMBER(FIND(analysismethod2,'III_Plan comp 438.68 {Plan 4}'!S$15)),"",'III_Plan comp 438.68 {Plan 4}'!S$15&amp;analysismethod2)</f>
        <v xml:space="preserve">Plan Provider Directory Review; 
</v>
      </c>
      <c r="CA53" s="254" t="str">
        <f>IF(ISNUMBER(FIND(analysismethod2,'III_Plan comp 438.68 {Plan 4}'!T$15)),"",'III_Plan comp 438.68 {Plan 4}'!T$15&amp;analysismethod2)</f>
        <v xml:space="preserve">Plan Provider Directory Review; 
</v>
      </c>
      <c r="CB53" s="254" t="str">
        <f>IF(ISNUMBER(FIND(analysismethod2,'III_Plan comp 438.68 {Plan 4}'!U$15)),"",'III_Plan comp 438.68 {Plan 4}'!U$15&amp;analysismethod2)</f>
        <v xml:space="preserve">Plan Provider Directory Review; 
</v>
      </c>
      <c r="CC53" s="254" t="str">
        <f>IF(ISNUMBER(FIND(analysismethod2,'III_Plan comp 438.68 {Plan 4}'!V$15)),"",'III_Plan comp 438.68 {Plan 4}'!V$15&amp;analysismethod2)</f>
        <v xml:space="preserve">Plan Provider Directory Review; 
</v>
      </c>
      <c r="CD53" s="254" t="str">
        <f>IF(ISNUMBER(FIND(analysismethod2,'III_Plan comp 438.68 {Plan 4}'!W$15)),"",'III_Plan comp 438.68 {Plan 4}'!W$15&amp;analysismethod2)</f>
        <v xml:space="preserve">Plan Provider Directory Review; 
</v>
      </c>
      <c r="CE53" s="254" t="str">
        <f>IF(ISNUMBER(FIND(analysismethod2,'III_Plan comp 438.68 {Plan 4}'!X$15)),"",'III_Plan comp 438.68 {Plan 4}'!X$15&amp;analysismethod2)</f>
        <v xml:space="preserve">Plan Provider Directory Review; 
</v>
      </c>
      <c r="CF53" s="254" t="str">
        <f>IF(ISNUMBER(FIND(analysismethod2,'III_Plan comp 438.68 {Plan 4}'!Y$15)),"",'III_Plan comp 438.68 {Plan 4}'!Y$15&amp;analysismethod2)</f>
        <v xml:space="preserve">Plan Provider Directory Review; 
</v>
      </c>
      <c r="CG53" s="254" t="str">
        <f>IF(ISNUMBER(FIND(analysismethod2,'III_Plan comp 438.68 {Plan 4}'!Z$15)),"",'III_Plan comp 438.68 {Plan 4}'!Z$15&amp;analysismethod2)</f>
        <v xml:space="preserve">Plan Provider Directory Review; 
</v>
      </c>
      <c r="CH53" s="254" t="str">
        <f>IF(ISNUMBER(FIND(analysismethod2,'III_Plan comp 438.68 {Plan 4}'!AA$15)),"",'III_Plan comp 438.68 {Plan 4}'!AA$15&amp;analysismethod2)</f>
        <v xml:space="preserve">Plan Provider Directory Review; 
</v>
      </c>
      <c r="CI53" s="254" t="str">
        <f>IF(ISNUMBER(FIND(analysismethod2,'III_Plan comp 438.68 {Plan 4}'!AB$15)),"",'III_Plan comp 438.68 {Plan 4}'!AB$15&amp;analysismethod2)</f>
        <v xml:space="preserve">Plan Provider Directory Review; 
</v>
      </c>
      <c r="CJ53" s="254" t="str">
        <f>IF(ISNUMBER(FIND(analysismethod2,'III_Plan comp 438.68 {Plan 4}'!AC$15)),"",'III_Plan comp 438.68 {Plan 4}'!AC$15&amp;analysismethod2)</f>
        <v xml:space="preserve">Plan Provider Directory Review; 
</v>
      </c>
      <c r="CK53" s="254" t="str">
        <f>IF(ISNUMBER(FIND(analysismethod2,'III_Plan comp 438.68 {Plan 4}'!AD$15)),"",'III_Plan comp 438.68 {Plan 4}'!AD$15&amp;analysismethod2)</f>
        <v xml:space="preserve">Plan Provider Directory Review; 
</v>
      </c>
      <c r="CL53" s="254" t="str">
        <f>IF(ISNUMBER(FIND(analysismethod2,'III_Plan comp 438.68 {Plan 4}'!AE$15)),"",'III_Plan comp 438.68 {Plan 4}'!AE$15&amp;analysismethod2)</f>
        <v xml:space="preserve">Plan Provider Directory Review; 
</v>
      </c>
      <c r="CM53" s="254" t="str">
        <f>IF(ISNUMBER(FIND(analysismethod2,'III_Plan comp 438.68 {Plan 4}'!AF$15)),"",'III_Plan comp 438.68 {Plan 4}'!AF$15&amp;analysismethod2)</f>
        <v xml:space="preserve">Plan Provider Directory Review; 
</v>
      </c>
      <c r="CN53" s="254" t="str">
        <f>IF(ISNUMBER(FIND(analysismethod2,'III_Plan comp 438.68 {Plan 4}'!AG$15)),"",'III_Plan comp 438.68 {Plan 4}'!AG$15&amp;analysismethod2)</f>
        <v xml:space="preserve">Plan Provider Directory Review; 
</v>
      </c>
      <c r="CO53" s="254" t="str">
        <f>IF(ISNUMBER(FIND(analysismethod2,'III_Plan comp 438.68 {Plan 4}'!AH$15)),"",'III_Plan comp 438.68 {Plan 4}'!AH$15&amp;analysismethod2)</f>
        <v xml:space="preserve">Plan Provider Directory Review; 
</v>
      </c>
      <c r="CP53" s="254" t="str">
        <f>IF(ISNUMBER(FIND(analysismethod2,'III_Plan comp 438.68 {Plan 4}'!AI$15)),"",'III_Plan comp 438.68 {Plan 4}'!AI$15&amp;analysismethod2)</f>
        <v xml:space="preserve">Plan Provider Directory Review; 
</v>
      </c>
      <c r="CQ53" s="254" t="str">
        <f>IF(ISNUMBER(FIND(analysismethod2,'III_Plan comp 438.68 {Plan 4}'!AJ$15)),"",'III_Plan comp 438.68 {Plan 4}'!AJ$15&amp;analysismethod2)</f>
        <v xml:space="preserve">Plan Provider Directory Review; 
</v>
      </c>
      <c r="CR53" s="254" t="str">
        <f>IF(ISNUMBER(FIND(analysismethod2,'III_Plan comp 438.68 {Plan 4}'!AK$15)),"",'III_Plan comp 438.68 {Plan 4}'!AK$15&amp;analysismethod2)</f>
        <v xml:space="preserve">Plan Provider Directory Review; 
</v>
      </c>
      <c r="CS53" s="254" t="str">
        <f>IF(ISNUMBER(FIND(analysismethod2,'III_Plan comp 438.68 {Plan 4}'!AL$15)),"",'III_Plan comp 438.68 {Plan 4}'!AL$15&amp;analysismethod2)</f>
        <v xml:space="preserve">Plan Provider Directory Review; 
</v>
      </c>
      <c r="CT53" s="254" t="str">
        <f>IF(ISNUMBER(FIND(analysismethod2,'III_Plan comp 438.68 {Plan 4}'!AM$15)),"",'III_Plan comp 438.68 {Plan 4}'!AM$15&amp;analysismethod2)</f>
        <v xml:space="preserve">Plan Provider Directory Review; 
</v>
      </c>
      <c r="CU53" s="254" t="str">
        <f>IF(ISNUMBER(FIND(analysismethod2,'III_Plan comp 438.68 {Plan 4}'!AN$15)),"",'III_Plan comp 438.68 {Plan 4}'!AN$15&amp;analysismethod2)</f>
        <v xml:space="preserve">Plan Provider Directory Review; 
</v>
      </c>
      <c r="CV53" s="254" t="str">
        <f>IF(ISNUMBER(FIND(analysismethod2,'III_Plan comp 438.68 {Plan 4}'!AO$15)),"",'III_Plan comp 438.68 {Plan 4}'!AO$15&amp;analysismethod2)</f>
        <v xml:space="preserve">Plan Provider Directory Review; 
</v>
      </c>
      <c r="CW53" s="254" t="str">
        <f>IF(ISNUMBER(FIND(analysismethod2,'III_Plan comp 438.68 {Plan 4}'!AP$15)),"",'III_Plan comp 438.68 {Plan 4}'!AP$15&amp;analysismethod2)</f>
        <v xml:space="preserve">Plan Provider Directory Review; 
</v>
      </c>
      <c r="CX53" s="254" t="str">
        <f>IF(ISNUMBER(FIND(analysismethod2,'III_Plan comp 438.68 {Plan 4}'!AQ$15)),"",'III_Plan comp 438.68 {Plan 4}'!AQ$15&amp;analysismethod2)</f>
        <v xml:space="preserve">Plan Provider Directory Review; 
</v>
      </c>
      <c r="CY53" s="254" t="str">
        <f>IF(ISNUMBER(FIND(analysismethod2,'III_Plan comp 438.68 {Plan 4}'!AR$15)),"",'III_Plan comp 438.68 {Plan 4}'!AR$15&amp;analysismethod2)</f>
        <v xml:space="preserve">Plan Provider Directory Review; 
</v>
      </c>
      <c r="CZ53" s="254" t="str">
        <f>IF(ISNUMBER(FIND(analysismethod2,'III_Plan comp 438.68 {Plan 4}'!AS$15)),"",'III_Plan comp 438.68 {Plan 4}'!AS$15&amp;analysismethod2)</f>
        <v xml:space="preserve">Plan Provider Directory Review; 
</v>
      </c>
      <c r="DA53" s="254" t="str">
        <f>IF(ISNUMBER(FIND(analysismethod2,'III_Plan comp 438.68 {Plan 4}'!AT$15)),"",'III_Plan comp 438.68 {Plan 4}'!AT$15&amp;analysismethod2)</f>
        <v xml:space="preserve">Plan Provider Directory Review; 
</v>
      </c>
      <c r="DB53" s="254" t="str">
        <f>IF(ISNUMBER(FIND(analysismethod2,'III_Plan comp 438.68 {Plan 4}'!AU$15)),"",'III_Plan comp 438.68 {Plan 4}'!AU$15&amp;analysismethod2)</f>
        <v xml:space="preserve">Plan Provider Directory Review; 
</v>
      </c>
      <c r="DC53" s="254" t="str">
        <f>IF(ISNUMBER(FIND(analysismethod2,'III_Plan comp 438.68 {Plan 4}'!AV$15)),"",'III_Plan comp 438.68 {Plan 4}'!AV$15&amp;analysismethod2)</f>
        <v xml:space="preserve">Plan Provider Directory Review; 
</v>
      </c>
      <c r="DD53" s="254" t="str">
        <f>IF(ISNUMBER(FIND(analysismethod2,'III_Plan comp 438.68 {Plan 4}'!AW$15)),"",'III_Plan comp 438.68 {Plan 4}'!AW$15&amp;analysismethod2)</f>
        <v xml:space="preserve">Plan Provider Directory Review; 
</v>
      </c>
      <c r="DE53" s="254" t="str">
        <f>IF(ISNUMBER(FIND(analysismethod2,'III_Plan comp 438.68 {Plan 4}'!AX$15)),"",'III_Plan comp 438.68 {Plan 4}'!AX$15&amp;analysismethod2)</f>
        <v xml:space="preserve">Plan Provider Directory Review; 
</v>
      </c>
      <c r="DF53" s="254" t="str">
        <f>IF(ISNUMBER(FIND(analysismethod2,'III_Plan comp 438.68 {Plan 4}'!AY$15)),"",'III_Plan comp 438.68 {Plan 4}'!AY$15&amp;analysismethod2)</f>
        <v xml:space="preserve">Plan Provider Directory Review; 
</v>
      </c>
      <c r="DG53" s="254" t="str">
        <f>IF(ISNUMBER(FIND(analysismethod2,'III_Plan comp 438.68 {Plan 4}'!AZ$15)),"",'III_Plan comp 438.68 {Plan 4}'!AZ$15&amp;analysismethod2)</f>
        <v xml:space="preserve">Plan Provider Directory Review; 
</v>
      </c>
      <c r="DH53" s="254" t="str">
        <f>IF(ISNUMBER(FIND(analysismethod2,'III_Plan comp 438.68 {Plan 4}'!BA$15)),"",'III_Plan comp 438.68 {Plan 4}'!BA$15&amp;analysismethod2)</f>
        <v xml:space="preserve">Plan Provider Directory Review; 
</v>
      </c>
      <c r="DI53" s="254" t="str">
        <f>IF(ISNUMBER(FIND(analysismethod2,'III_Plan comp 438.68 {Plan 4}'!BB$15)),"",'III_Plan comp 438.68 {Plan 4}'!BB$15&amp;analysismethod2)</f>
        <v xml:space="preserve">Plan Provider Directory Review; 
</v>
      </c>
      <c r="DJ53" s="254" t="str">
        <f>IF(ISNUMBER(FIND(analysismethod2,'III_Plan comp 438.68 {Plan 4}'!BC$15)),"",'III_Plan comp 438.68 {Plan 4}'!BC$15&amp;analysismethod2)</f>
        <v xml:space="preserve">Plan Provider Directory Review; 
</v>
      </c>
      <c r="DK53" s="254" t="str">
        <f>IF(ISNUMBER(FIND(analysismethod2,'III_Plan comp 438.68 {Plan 4}'!BD$15)),"",'III_Plan comp 438.68 {Plan 4}'!BD$15&amp;analysismethod2)</f>
        <v xml:space="preserve">Plan Provider Directory Review; 
</v>
      </c>
      <c r="DL53" s="254" t="str">
        <f>IF(ISNUMBER(FIND(analysismethod2,'III_Plan comp 438.68 {Plan 4}'!BE$15)),"",'III_Plan comp 438.68 {Plan 4}'!BE$15&amp;analysismethod2)</f>
        <v xml:space="preserve">Plan Provider Directory Review; 
</v>
      </c>
      <c r="DM53" s="254" t="str">
        <f>IF(ISNUMBER(FIND(analysismethod2,'III_Plan comp 438.68 {Plan 4}'!BF$15)),"",'III_Plan comp 438.68 {Plan 4}'!BF$15&amp;analysismethod2)</f>
        <v xml:space="preserve">Plan Provider Directory Review; 
</v>
      </c>
      <c r="DN53" s="254" t="str">
        <f>IF(ISNUMBER(FIND(analysismethod2,'III_Plan comp 438.68 {Plan 4}'!BG$15)),"",'III_Plan comp 438.68 {Plan 4}'!BG$15&amp;analysismethod2)</f>
        <v xml:space="preserve">Plan Provider Directory Review; 
</v>
      </c>
      <c r="DO53" s="254" t="str">
        <f>IF(ISNUMBER(FIND(analysismethod2,'III_Plan comp 438.68 {Plan 4}'!BH$15)),"",'III_Plan comp 438.68 {Plan 4}'!BH$15&amp;analysismethod2)</f>
        <v xml:space="preserve">Plan Provider Directory Review; 
</v>
      </c>
      <c r="DP53" s="254" t="str">
        <f>IF(ISNUMBER(FIND(analysismethod2,'III_Plan comp 438.68 {Plan 4}'!BI$15)),"",'III_Plan comp 438.68 {Plan 4}'!BI$15&amp;analysismethod2)</f>
        <v xml:space="preserve">Plan Provider Directory Review; 
</v>
      </c>
      <c r="DQ53" s="254" t="str">
        <f>IF(ISNUMBER(FIND(analysismethod2,'III_Plan comp 438.68 {Plan 4}'!BJ$15)),"",'III_Plan comp 438.68 {Plan 4}'!BJ$15&amp;analysismethod2)</f>
        <v xml:space="preserve">Plan Provider Directory Review; 
</v>
      </c>
      <c r="DR53" s="254" t="str">
        <f>IF(ISNUMBER(FIND(analysismethod2,'III_Plan comp 438.68 {Plan 4}'!BK$15)),"",'III_Plan comp 438.68 {Plan 4}'!BK$15&amp;analysismethod2)</f>
        <v xml:space="preserve">Plan Provider Directory Review; 
</v>
      </c>
      <c r="DS53" s="254" t="str">
        <f>IF(ISNUMBER(FIND(analysismethod2,'III_Plan comp 438.68 {Plan 4}'!BL$15)),"",'III_Plan comp 438.68 {Plan 4}'!BL$15&amp;analysismethod2)</f>
        <v xml:space="preserve">Plan Provider Directory Review; 
</v>
      </c>
      <c r="DT53" s="254" t="str">
        <f>IF(ISNUMBER(FIND(analysismethod2,'III_Plan comp 438.68 {Plan 4}'!BM$15)),"",'III_Plan comp 438.68 {Plan 4}'!BM$15&amp;analysismethod2)</f>
        <v xml:space="preserve">Plan Provider Directory Review; 
</v>
      </c>
      <c r="DU53" s="254" t="str">
        <f>IF(ISNUMBER(FIND(analysismethod2,'III_Plan comp 438.68 {Plan 4}'!BN$15)),"",'III_Plan comp 438.68 {Plan 4}'!BN$15&amp;analysismethod2)</f>
        <v xml:space="preserve">Plan Provider Directory Review; 
</v>
      </c>
      <c r="DV53" s="254" t="str">
        <f>IF(ISNUMBER(FIND(analysismethod2,'III_Plan comp 438.68 {Plan 4}'!BO$15)),"",'III_Plan comp 438.68 {Plan 4}'!BO$15&amp;analysismethod2)</f>
        <v xml:space="preserve">Plan Provider Directory Review; 
</v>
      </c>
      <c r="DW53" s="254" t="str">
        <f>IF(ISNUMBER(FIND(analysismethod2,'III_Plan comp 438.68 {Plan 4}'!BP$15)),"",'III_Plan comp 438.68 {Plan 4}'!BP$15&amp;analysismethod2)</f>
        <v xml:space="preserve">Plan Provider Directory Review; 
</v>
      </c>
      <c r="DX53" s="254" t="str">
        <f>IF(ISNUMBER(FIND(analysismethod2,'III_Plan comp 438.68 {Plan 4}'!BQ$15)),"",'III_Plan comp 438.68 {Plan 4}'!BQ$15&amp;analysismethod2)</f>
        <v xml:space="preserve">Plan Provider Directory Review; 
</v>
      </c>
      <c r="DY53" s="254" t="str">
        <f>IF(ISNUMBER(FIND(analysismethod2,'III_Plan comp 438.68 {Plan 4}'!BR$15)),"",'III_Plan comp 438.68 {Plan 4}'!BR$15&amp;analysismethod2)</f>
        <v xml:space="preserve">Plan Provider Directory Review; 
</v>
      </c>
      <c r="DZ53" s="254" t="str">
        <f>IF(ISNUMBER(FIND(analysismethod2,'III_Plan comp 438.68 {Plan 4}'!BS$15)),"",'III_Plan comp 438.68 {Plan 4}'!BS$15&amp;analysismethod2)</f>
        <v xml:space="preserve">Plan Provider Directory Review; 
</v>
      </c>
      <c r="EA53" s="254" t="str">
        <f>IF(ISNUMBER(FIND(analysismethod2,'III_Plan comp 438.68 {Plan 4}'!BT$15)),"",'III_Plan comp 438.68 {Plan 4}'!BT$15&amp;analysismethod2)</f>
        <v xml:space="preserve">Plan Provider Directory Review; 
</v>
      </c>
      <c r="EB53" s="254" t="str">
        <f>IF(ISNUMBER(FIND(analysismethod2,'III_Plan comp 438.68 {Plan 4}'!BU$15)),"",'III_Plan comp 438.68 {Plan 4}'!BU$15&amp;analysismethod2)</f>
        <v xml:space="preserve">Plan Provider Directory Review; 
</v>
      </c>
      <c r="EC53" s="254" t="str">
        <f>IF(ISNUMBER(FIND(analysismethod2,'III_Plan comp 438.68 {Plan 4}'!BV$15)),"",'III_Plan comp 438.68 {Plan 4}'!BV$15&amp;analysismethod2)</f>
        <v xml:space="preserve">Plan Provider Directory Review; 
</v>
      </c>
      <c r="ED53" s="254" t="str">
        <f>IF(ISNUMBER(FIND(analysismethod2,'III_Plan comp 438.68 {Plan 4}'!BW$15)),"",'III_Plan comp 438.68 {Plan 4}'!BW$15&amp;analysismethod2)</f>
        <v xml:space="preserve">Plan Provider Directory Review; 
</v>
      </c>
      <c r="EE53" s="254" t="str">
        <f>IF(ISNUMBER(FIND(analysismethod2,'III_Plan comp 438.68 {Plan 4}'!BX$15)),"",'III_Plan comp 438.68 {Plan 4}'!BX$15&amp;analysismethod2)</f>
        <v xml:space="preserve">Plan Provider Directory Review; 
</v>
      </c>
      <c r="EF53" s="254" t="str">
        <f>IF(ISNUMBER(FIND(analysismethod2,'III_Plan comp 438.68 {Plan 4}'!BY$15)),"",'III_Plan comp 438.68 {Plan 4}'!BY$15&amp;analysismethod2)</f>
        <v xml:space="preserve">Plan Provider Directory Review; 
</v>
      </c>
      <c r="EG53" s="254" t="str">
        <f>IF(ISNUMBER(FIND(analysismethod2,'III_Plan comp 438.68 {Plan 4}'!BZ$15)),"",'III_Plan comp 438.68 {Plan 4}'!BZ$15&amp;analysismethod2)</f>
        <v xml:space="preserve">Plan Provider Directory Review; 
</v>
      </c>
      <c r="EH53" s="254" t="str">
        <f>IF(ISNUMBER(FIND(analysismethod2,'III_Plan comp 438.68 {Plan 4}'!CA$15)),"",'III_Plan comp 438.68 {Plan 4}'!CA$15&amp;analysismethod2)</f>
        <v xml:space="preserve">Plan Provider Directory Review; 
</v>
      </c>
      <c r="EI53" s="254" t="str">
        <f>IF(ISNUMBER(FIND(analysismethod2,'III_Plan comp 438.68 {Plan 4}'!CB$15)),"",'III_Plan comp 438.68 {Plan 4}'!CB$15&amp;analysismethod2)</f>
        <v xml:space="preserve">Plan Provider Directory Review; 
</v>
      </c>
      <c r="EJ53" s="254" t="str">
        <f>IF(ISNUMBER(FIND(analysismethod2,'III_Plan comp 438.68 {Plan 4}'!CC$15)),"",'III_Plan comp 438.68 {Plan 4}'!CC$15&amp;analysismethod2)</f>
        <v xml:space="preserve">Plan Provider Directory Review; 
</v>
      </c>
      <c r="EK53" s="254" t="str">
        <f>IF(ISNUMBER(FIND(analysismethod2,'III_Plan comp 438.68 {Plan 4}'!CD$15)),"",'III_Plan comp 438.68 {Plan 4}'!CD$15&amp;analysismethod2)</f>
        <v xml:space="preserve">Plan Provider Directory Review; 
</v>
      </c>
      <c r="EL53" s="254" t="str">
        <f>IF(ISNUMBER(FIND(analysismethod2,'III_Plan comp 438.68 {Plan 4}'!CE$15)),"",'III_Plan comp 438.68 {Plan 4}'!CE$15&amp;analysismethod2)</f>
        <v xml:space="preserve">Plan Provider Directory Review; 
</v>
      </c>
      <c r="EM53" s="254" t="str">
        <f>IF(ISNUMBER(FIND(analysismethod2,'III_Plan comp 438.68 {Plan 4}'!CF$15)),"",'III_Plan comp 438.68 {Plan 4}'!CF$15&amp;analysismethod2)</f>
        <v xml:space="preserve">Plan Provider Directory Review; 
</v>
      </c>
      <c r="EN53" s="254" t="str">
        <f>IF(ISNUMBER(FIND(analysismethod2,'III_Plan comp 438.68 {Plan 4}'!CG$15)),"",'III_Plan comp 438.68 {Plan 4}'!CG$15&amp;analysismethod2)</f>
        <v xml:space="preserve">Plan Provider Directory Review; 
</v>
      </c>
      <c r="EO53" s="254" t="str">
        <f>IF(ISNUMBER(FIND(analysismethod2,'III_Plan comp 438.68 {Plan 4}'!CH$15)),"",'III_Plan comp 438.68 {Plan 4}'!CH$15&amp;analysismethod2)</f>
        <v xml:space="preserve">Plan Provider Directory Review; 
</v>
      </c>
      <c r="EP53" s="254" t="str">
        <f>IF(ISNUMBER(FIND(analysismethod2,'III_Plan comp 438.68 {Plan 4}'!CI$15)),"",'III_Plan comp 438.68 {Plan 4}'!CI$15&amp;analysismethod2)</f>
        <v xml:space="preserve">Plan Provider Directory Review; 
</v>
      </c>
      <c r="EQ53" s="254" t="str">
        <f>IF(ISNUMBER(FIND(analysismethod2,'III_Plan comp 438.68 {Plan 4}'!CJ$15)),"",'III_Plan comp 438.68 {Plan 4}'!CJ$15&amp;analysismethod2)</f>
        <v xml:space="preserve">Plan Provider Directory Review; 
</v>
      </c>
      <c r="ER53" s="254" t="str">
        <f>IF(ISNUMBER(FIND(analysismethod2,'III_Plan comp 438.68 {Plan 4}'!CK$15)),"",'III_Plan comp 438.68 {Plan 4}'!CK$15&amp;analysismethod2)</f>
        <v xml:space="preserve">Plan Provider Directory Review; 
</v>
      </c>
      <c r="ES53" s="254" t="str">
        <f>IF(ISNUMBER(FIND(analysismethod2,'III_Plan comp 438.68 {Plan 4}'!CL$15)),"",'III_Plan comp 438.68 {Plan 4}'!CL$15&amp;analysismethod2)</f>
        <v xml:space="preserve">Plan Provider Directory Review; 
</v>
      </c>
      <c r="ET53" s="254" t="str">
        <f>IF(ISNUMBER(FIND(analysismethod2,'III_Plan comp 438.68 {Plan 4}'!CM$15)),"",'III_Plan comp 438.68 {Plan 4}'!CM$15&amp;analysismethod2)</f>
        <v xml:space="preserve">Plan Provider Directory Review; 
</v>
      </c>
      <c r="EU53" s="254" t="str">
        <f>IF(ISNUMBER(FIND(analysismethod2,'III_Plan comp 438.68 {Plan 4}'!CN$15)),"",'III_Plan comp 438.68 {Plan 4}'!CN$15&amp;analysismethod2)</f>
        <v xml:space="preserve">Plan Provider Directory Review; 
</v>
      </c>
      <c r="EV53" s="254" t="str">
        <f>IF(ISNUMBER(FIND(analysismethod2,'III_Plan comp 438.68 {Plan 4}'!CO$15)),"",'III_Plan comp 438.68 {Plan 4}'!CO$15&amp;analysismethod2)</f>
        <v xml:space="preserve">Plan Provider Directory Review; 
</v>
      </c>
      <c r="EW53" s="254" t="str">
        <f>IF(ISNUMBER(FIND(analysismethod2,'III_Plan comp 438.68 {Plan 4}'!CP$15)),"",'III_Plan comp 438.68 {Plan 4}'!CP$15&amp;analysismethod2)</f>
        <v xml:space="preserve">Plan Provider Directory Review; 
</v>
      </c>
      <c r="EX53" s="254" t="str">
        <f>IF(ISNUMBER(FIND(analysismethod2,'III_Plan comp 438.68 {Plan 4}'!CQ$15)),"",'III_Plan comp 438.68 {Plan 4}'!CQ$15&amp;analysismethod2)</f>
        <v xml:space="preserve">Plan Provider Directory Review; 
</v>
      </c>
      <c r="EY53" s="254" t="str">
        <f>IF(ISNUMBER(FIND(analysismethod2,'III_Plan comp 438.68 {Plan 4}'!CR$15)),"",'III_Plan comp 438.68 {Plan 4}'!CR$15&amp;analysismethod2)</f>
        <v xml:space="preserve">Plan Provider Directory Review; 
</v>
      </c>
      <c r="EZ53" s="254" t="str">
        <f>IF(ISNUMBER(FIND(analysismethod2,'III_Plan comp 438.68 {Plan 4}'!CS$15)),"",'III_Plan comp 438.68 {Plan 4}'!CS$15&amp;analysismethod2)</f>
        <v xml:space="preserve">Plan Provider Directory Review; 
</v>
      </c>
      <c r="FA53" s="254" t="str">
        <f>IF(ISNUMBER(FIND(analysismethod2,'III_Plan comp 438.68 {Plan 4}'!CT$15)),"",'III_Plan comp 438.68 {Plan 4}'!CT$15&amp;analysismethod2)</f>
        <v xml:space="preserve">Plan Provider Directory Review; 
</v>
      </c>
      <c r="FB53" s="254" t="str">
        <f>IF(ISNUMBER(FIND(analysismethod2,'III_Plan comp 438.68 {Plan 4}'!CU$15)),"",'III_Plan comp 438.68 {Plan 4}'!CU$15&amp;analysismethod2)</f>
        <v xml:space="preserve">Plan Provider Directory Review; 
</v>
      </c>
      <c r="FC53" s="254" t="str">
        <f>IF(ISNUMBER(FIND(analysismethod2,'III_Plan comp 438.68 {Plan 4}'!CV$15)),"",'III_Plan comp 438.68 {Plan 4}'!CV$15&amp;analysismethod2)</f>
        <v xml:space="preserve">Plan Provider Directory Review; 
</v>
      </c>
      <c r="FD53" s="254" t="str">
        <f>IF(ISNUMBER(FIND(analysismethod2,'III_Plan comp 438.68 {Plan 4}'!CW$15)),"",'III_Plan comp 438.68 {Plan 4}'!CW$15&amp;analysismethod2)</f>
        <v xml:space="preserve">Plan Provider Directory Review; 
</v>
      </c>
      <c r="FE53" s="254" t="str">
        <f>IF(ISNUMBER(FIND(analysismethod2,'III_Plan comp 438.68 {Plan 4}'!CX$15)),"",'III_Plan comp 438.68 {Plan 4}'!CX$15&amp;analysismethod2)</f>
        <v xml:space="preserve">Plan Provider Directory Review; 
</v>
      </c>
      <c r="FF53" s="254" t="str">
        <f>IF(ISNUMBER(FIND(analysismethod2,'III_Plan comp 438.68 {Plan 4}'!CY$15)),"",'III_Plan comp 438.68 {Plan 4}'!CY$15&amp;analysismethod2)</f>
        <v xml:space="preserve">Plan Provider Directory Review; 
</v>
      </c>
      <c r="FG53" s="254" t="str">
        <f>IF(ISNUMBER(FIND(analysismethod2,'III_Plan comp 438.68 {Plan 4}'!CZ$15)),"",'III_Plan comp 438.68 {Plan 4}'!CZ$15&amp;analysismethod2)</f>
        <v xml:space="preserve">Plan Provider Directory Review; 
</v>
      </c>
    </row>
    <row r="54" spans="2:163" x14ac:dyDescent="0.2">
      <c r="BK54" s="253" t="str">
        <f>IF('I_State and program information'!$E$58="Yes","Secret Shopper: Network Participation"&amp;"; "&amp;CHAR(10)&amp;CHAR(10),"")</f>
        <v/>
      </c>
      <c r="BL54" s="254" t="str">
        <f>IF(ISNUMBER(FIND(analysismethod3,'III_Plan comp 438.68 {Plan 4}'!E$15)),"",'III_Plan comp 438.68 {Plan 4}'!E$15&amp;analysismethod3)</f>
        <v/>
      </c>
      <c r="BM54" s="254" t="str">
        <f>IF(ISNUMBER(FIND(analysismethod3,'III_Plan comp 438.68 {Plan 4}'!F$15)),"",'III_Plan comp 438.68 {Plan 4}'!F$15&amp;analysismethod3)</f>
        <v/>
      </c>
      <c r="BN54" s="254" t="str">
        <f>IF(ISNUMBER(FIND(analysismethod3,'III_Plan comp 438.68 {Plan 4}'!G$15)),"",'III_Plan comp 438.68 {Plan 4}'!G$15&amp;analysismethod3)</f>
        <v/>
      </c>
      <c r="BO54" s="254" t="str">
        <f>IF(ISNUMBER(FIND(analysismethod3,'III_Plan comp 438.68 {Plan 4}'!H$15)),"",'III_Plan comp 438.68 {Plan 4}'!H$15&amp;analysismethod3)</f>
        <v/>
      </c>
      <c r="BP54" s="254" t="str">
        <f>IF(ISNUMBER(FIND(analysismethod3,'III_Plan comp 438.68 {Plan 4}'!I$15)),"",'III_Plan comp 438.68 {Plan 4}'!I$15&amp;analysismethod3)</f>
        <v/>
      </c>
      <c r="BQ54" s="254" t="str">
        <f>IF(ISNUMBER(FIND(analysismethod3,'III_Plan comp 438.68 {Plan 4}'!J$15)),"",'III_Plan comp 438.68 {Plan 4}'!J$15&amp;analysismethod3)</f>
        <v/>
      </c>
      <c r="BR54" s="254" t="str">
        <f>IF(ISNUMBER(FIND(analysismethod3,'III_Plan comp 438.68 {Plan 4}'!K$15)),"",'III_Plan comp 438.68 {Plan 4}'!K$15&amp;analysismethod3)</f>
        <v/>
      </c>
      <c r="BS54" s="254" t="str">
        <f>IF(ISNUMBER(FIND(analysismethod3,'III_Plan comp 438.68 {Plan 4}'!L$15)),"",'III_Plan comp 438.68 {Plan 4}'!L$15&amp;analysismethod3)</f>
        <v/>
      </c>
      <c r="BT54" s="254" t="str">
        <f>IF(ISNUMBER(FIND(analysismethod3,'III_Plan comp 438.68 {Plan 4}'!M$15)),"",'III_Plan comp 438.68 {Plan 4}'!M$15&amp;analysismethod3)</f>
        <v/>
      </c>
      <c r="BU54" s="254" t="str">
        <f>IF(ISNUMBER(FIND(analysismethod3,'III_Plan comp 438.68 {Plan 4}'!N$15)),"",'III_Plan comp 438.68 {Plan 4}'!N$15&amp;analysismethod3)</f>
        <v/>
      </c>
      <c r="BV54" s="254" t="str">
        <f>IF(ISNUMBER(FIND(analysismethod3,'III_Plan comp 438.68 {Plan 4}'!O$15)),"",'III_Plan comp 438.68 {Plan 4}'!O$15&amp;analysismethod3)</f>
        <v/>
      </c>
      <c r="BW54" s="254" t="str">
        <f>IF(ISNUMBER(FIND(analysismethod3,'III_Plan comp 438.68 {Plan 4}'!P$15)),"",'III_Plan comp 438.68 {Plan 4}'!P$15&amp;analysismethod3)</f>
        <v/>
      </c>
      <c r="BX54" s="254" t="str">
        <f>IF(ISNUMBER(FIND(analysismethod3,'III_Plan comp 438.68 {Plan 4}'!Q$15)),"",'III_Plan comp 438.68 {Plan 4}'!Q$15&amp;analysismethod3)</f>
        <v/>
      </c>
      <c r="BY54" s="254" t="str">
        <f>IF(ISNUMBER(FIND(analysismethod3,'III_Plan comp 438.68 {Plan 4}'!R$15)),"",'III_Plan comp 438.68 {Plan 4}'!R$15&amp;analysismethod3)</f>
        <v/>
      </c>
      <c r="BZ54" s="254" t="str">
        <f>IF(ISNUMBER(FIND(analysismethod3,'III_Plan comp 438.68 {Plan 4}'!S$15)),"",'III_Plan comp 438.68 {Plan 4}'!S$15&amp;analysismethod3)</f>
        <v/>
      </c>
      <c r="CA54" s="254" t="str">
        <f>IF(ISNUMBER(FIND(analysismethod3,'III_Plan comp 438.68 {Plan 4}'!T$15)),"",'III_Plan comp 438.68 {Plan 4}'!T$15&amp;analysismethod3)</f>
        <v/>
      </c>
      <c r="CB54" s="254" t="str">
        <f>IF(ISNUMBER(FIND(analysismethod3,'III_Plan comp 438.68 {Plan 4}'!U$15)),"",'III_Plan comp 438.68 {Plan 4}'!U$15&amp;analysismethod3)</f>
        <v/>
      </c>
      <c r="CC54" s="254" t="str">
        <f>IF(ISNUMBER(FIND(analysismethod3,'III_Plan comp 438.68 {Plan 4}'!V$15)),"",'III_Plan comp 438.68 {Plan 4}'!V$15&amp;analysismethod3)</f>
        <v/>
      </c>
      <c r="CD54" s="254" t="str">
        <f>IF(ISNUMBER(FIND(analysismethod3,'III_Plan comp 438.68 {Plan 4}'!W$15)),"",'III_Plan comp 438.68 {Plan 4}'!W$15&amp;analysismethod3)</f>
        <v/>
      </c>
      <c r="CE54" s="254" t="str">
        <f>IF(ISNUMBER(FIND(analysismethod3,'III_Plan comp 438.68 {Plan 4}'!X$15)),"",'III_Plan comp 438.68 {Plan 4}'!X$15&amp;analysismethod3)</f>
        <v/>
      </c>
      <c r="CF54" s="254" t="str">
        <f>IF(ISNUMBER(FIND(analysismethod3,'III_Plan comp 438.68 {Plan 4}'!Y$15)),"",'III_Plan comp 438.68 {Plan 4}'!Y$15&amp;analysismethod3)</f>
        <v/>
      </c>
      <c r="CG54" s="254" t="str">
        <f>IF(ISNUMBER(FIND(analysismethod3,'III_Plan comp 438.68 {Plan 4}'!Z$15)),"",'III_Plan comp 438.68 {Plan 4}'!Z$15&amp;analysismethod3)</f>
        <v/>
      </c>
      <c r="CH54" s="254" t="str">
        <f>IF(ISNUMBER(FIND(analysismethod3,'III_Plan comp 438.68 {Plan 4}'!AA$15)),"",'III_Plan comp 438.68 {Plan 4}'!AA$15&amp;analysismethod3)</f>
        <v/>
      </c>
      <c r="CI54" s="254" t="str">
        <f>IF(ISNUMBER(FIND(analysismethod3,'III_Plan comp 438.68 {Plan 4}'!AB$15)),"",'III_Plan comp 438.68 {Plan 4}'!AB$15&amp;analysismethod3)</f>
        <v/>
      </c>
      <c r="CJ54" s="254" t="str">
        <f>IF(ISNUMBER(FIND(analysismethod3,'III_Plan comp 438.68 {Plan 4}'!AC$15)),"",'III_Plan comp 438.68 {Plan 4}'!AC$15&amp;analysismethod3)</f>
        <v/>
      </c>
      <c r="CK54" s="254" t="str">
        <f>IF(ISNUMBER(FIND(analysismethod3,'III_Plan comp 438.68 {Plan 4}'!AD$15)),"",'III_Plan comp 438.68 {Plan 4}'!AD$15&amp;analysismethod3)</f>
        <v/>
      </c>
      <c r="CL54" s="254" t="str">
        <f>IF(ISNUMBER(FIND(analysismethod3,'III_Plan comp 438.68 {Plan 4}'!AE$15)),"",'III_Plan comp 438.68 {Plan 4}'!AE$15&amp;analysismethod3)</f>
        <v/>
      </c>
      <c r="CM54" s="254" t="str">
        <f>IF(ISNUMBER(FIND(analysismethod3,'III_Plan comp 438.68 {Plan 4}'!AF$15)),"",'III_Plan comp 438.68 {Plan 4}'!AF$15&amp;analysismethod3)</f>
        <v/>
      </c>
      <c r="CN54" s="254" t="str">
        <f>IF(ISNUMBER(FIND(analysismethod3,'III_Plan comp 438.68 {Plan 4}'!AG$15)),"",'III_Plan comp 438.68 {Plan 4}'!AG$15&amp;analysismethod3)</f>
        <v/>
      </c>
      <c r="CO54" s="254" t="str">
        <f>IF(ISNUMBER(FIND(analysismethod3,'III_Plan comp 438.68 {Plan 4}'!AH$15)),"",'III_Plan comp 438.68 {Plan 4}'!AH$15&amp;analysismethod3)</f>
        <v/>
      </c>
      <c r="CP54" s="254" t="str">
        <f>IF(ISNUMBER(FIND(analysismethod3,'III_Plan comp 438.68 {Plan 4}'!AI$15)),"",'III_Plan comp 438.68 {Plan 4}'!AI$15&amp;analysismethod3)</f>
        <v/>
      </c>
      <c r="CQ54" s="254" t="str">
        <f>IF(ISNUMBER(FIND(analysismethod3,'III_Plan comp 438.68 {Plan 4}'!AJ$15)),"",'III_Plan comp 438.68 {Plan 4}'!AJ$15&amp;analysismethod3)</f>
        <v/>
      </c>
      <c r="CR54" s="254" t="str">
        <f>IF(ISNUMBER(FIND(analysismethod3,'III_Plan comp 438.68 {Plan 4}'!AK$15)),"",'III_Plan comp 438.68 {Plan 4}'!AK$15&amp;analysismethod3)</f>
        <v/>
      </c>
      <c r="CS54" s="254" t="str">
        <f>IF(ISNUMBER(FIND(analysismethod3,'III_Plan comp 438.68 {Plan 4}'!AL$15)),"",'III_Plan comp 438.68 {Plan 4}'!AL$15&amp;analysismethod3)</f>
        <v/>
      </c>
      <c r="CT54" s="254" t="str">
        <f>IF(ISNUMBER(FIND(analysismethod3,'III_Plan comp 438.68 {Plan 4}'!AM$15)),"",'III_Plan comp 438.68 {Plan 4}'!AM$15&amp;analysismethod3)</f>
        <v/>
      </c>
      <c r="CU54" s="254" t="str">
        <f>IF(ISNUMBER(FIND(analysismethod3,'III_Plan comp 438.68 {Plan 4}'!AN$15)),"",'III_Plan comp 438.68 {Plan 4}'!AN$15&amp;analysismethod3)</f>
        <v/>
      </c>
      <c r="CV54" s="254" t="str">
        <f>IF(ISNUMBER(FIND(analysismethod3,'III_Plan comp 438.68 {Plan 4}'!AO$15)),"",'III_Plan comp 438.68 {Plan 4}'!AO$15&amp;analysismethod3)</f>
        <v/>
      </c>
      <c r="CW54" s="254" t="str">
        <f>IF(ISNUMBER(FIND(analysismethod3,'III_Plan comp 438.68 {Plan 4}'!AP$15)),"",'III_Plan comp 438.68 {Plan 4}'!AP$15&amp;analysismethod3)</f>
        <v/>
      </c>
      <c r="CX54" s="254" t="str">
        <f>IF(ISNUMBER(FIND(analysismethod3,'III_Plan comp 438.68 {Plan 4}'!AQ$15)),"",'III_Plan comp 438.68 {Plan 4}'!AQ$15&amp;analysismethod3)</f>
        <v/>
      </c>
      <c r="CY54" s="254" t="str">
        <f>IF(ISNUMBER(FIND(analysismethod3,'III_Plan comp 438.68 {Plan 4}'!AR$15)),"",'III_Plan comp 438.68 {Plan 4}'!AR$15&amp;analysismethod3)</f>
        <v/>
      </c>
      <c r="CZ54" s="254" t="str">
        <f>IF(ISNUMBER(FIND(analysismethod3,'III_Plan comp 438.68 {Plan 4}'!AS$15)),"",'III_Plan comp 438.68 {Plan 4}'!AS$15&amp;analysismethod3)</f>
        <v/>
      </c>
      <c r="DA54" s="254" t="str">
        <f>IF(ISNUMBER(FIND(analysismethod3,'III_Plan comp 438.68 {Plan 4}'!AT$15)),"",'III_Plan comp 438.68 {Plan 4}'!AT$15&amp;analysismethod3)</f>
        <v/>
      </c>
      <c r="DB54" s="254" t="str">
        <f>IF(ISNUMBER(FIND(analysismethod3,'III_Plan comp 438.68 {Plan 4}'!AU$15)),"",'III_Plan comp 438.68 {Plan 4}'!AU$15&amp;analysismethod3)</f>
        <v/>
      </c>
      <c r="DC54" s="254" t="str">
        <f>IF(ISNUMBER(FIND(analysismethod3,'III_Plan comp 438.68 {Plan 4}'!AV$15)),"",'III_Plan comp 438.68 {Plan 4}'!AV$15&amp;analysismethod3)</f>
        <v/>
      </c>
      <c r="DD54" s="254" t="str">
        <f>IF(ISNUMBER(FIND(analysismethod3,'III_Plan comp 438.68 {Plan 4}'!AW$15)),"",'III_Plan comp 438.68 {Plan 4}'!AW$15&amp;analysismethod3)</f>
        <v/>
      </c>
      <c r="DE54" s="254" t="str">
        <f>IF(ISNUMBER(FIND(analysismethod3,'III_Plan comp 438.68 {Plan 4}'!AX$15)),"",'III_Plan comp 438.68 {Plan 4}'!AX$15&amp;analysismethod3)</f>
        <v/>
      </c>
      <c r="DF54" s="254" t="str">
        <f>IF(ISNUMBER(FIND(analysismethod3,'III_Plan comp 438.68 {Plan 4}'!AY$15)),"",'III_Plan comp 438.68 {Plan 4}'!AY$15&amp;analysismethod3)</f>
        <v/>
      </c>
      <c r="DG54" s="254" t="str">
        <f>IF(ISNUMBER(FIND(analysismethod3,'III_Plan comp 438.68 {Plan 4}'!AZ$15)),"",'III_Plan comp 438.68 {Plan 4}'!AZ$15&amp;analysismethod3)</f>
        <v/>
      </c>
      <c r="DH54" s="254" t="str">
        <f>IF(ISNUMBER(FIND(analysismethod3,'III_Plan comp 438.68 {Plan 4}'!BA$15)),"",'III_Plan comp 438.68 {Plan 4}'!BA$15&amp;analysismethod3)</f>
        <v/>
      </c>
      <c r="DI54" s="254" t="str">
        <f>IF(ISNUMBER(FIND(analysismethod3,'III_Plan comp 438.68 {Plan 4}'!BB$15)),"",'III_Plan comp 438.68 {Plan 4}'!BB$15&amp;analysismethod3)</f>
        <v/>
      </c>
      <c r="DJ54" s="254" t="str">
        <f>IF(ISNUMBER(FIND(analysismethod3,'III_Plan comp 438.68 {Plan 4}'!BC$15)),"",'III_Plan comp 438.68 {Plan 4}'!BC$15&amp;analysismethod3)</f>
        <v/>
      </c>
      <c r="DK54" s="254" t="str">
        <f>IF(ISNUMBER(FIND(analysismethod3,'III_Plan comp 438.68 {Plan 4}'!BD$15)),"",'III_Plan comp 438.68 {Plan 4}'!BD$15&amp;analysismethod3)</f>
        <v/>
      </c>
      <c r="DL54" s="254" t="str">
        <f>IF(ISNUMBER(FIND(analysismethod3,'III_Plan comp 438.68 {Plan 4}'!BE$15)),"",'III_Plan comp 438.68 {Plan 4}'!BE$15&amp;analysismethod3)</f>
        <v/>
      </c>
      <c r="DM54" s="254" t="str">
        <f>IF(ISNUMBER(FIND(analysismethod3,'III_Plan comp 438.68 {Plan 4}'!BF$15)),"",'III_Plan comp 438.68 {Plan 4}'!BF$15&amp;analysismethod3)</f>
        <v/>
      </c>
      <c r="DN54" s="254" t="str">
        <f>IF(ISNUMBER(FIND(analysismethod3,'III_Plan comp 438.68 {Plan 4}'!BG$15)),"",'III_Plan comp 438.68 {Plan 4}'!BG$15&amp;analysismethod3)</f>
        <v/>
      </c>
      <c r="DO54" s="254" t="str">
        <f>IF(ISNUMBER(FIND(analysismethod3,'III_Plan comp 438.68 {Plan 4}'!BH$15)),"",'III_Plan comp 438.68 {Plan 4}'!BH$15&amp;analysismethod3)</f>
        <v/>
      </c>
      <c r="DP54" s="254" t="str">
        <f>IF(ISNUMBER(FIND(analysismethod3,'III_Plan comp 438.68 {Plan 4}'!BI$15)),"",'III_Plan comp 438.68 {Plan 4}'!BI$15&amp;analysismethod3)</f>
        <v/>
      </c>
      <c r="DQ54" s="254" t="str">
        <f>IF(ISNUMBER(FIND(analysismethod3,'III_Plan comp 438.68 {Plan 4}'!BJ$15)),"",'III_Plan comp 438.68 {Plan 4}'!BJ$15&amp;analysismethod3)</f>
        <v/>
      </c>
      <c r="DR54" s="254" t="str">
        <f>IF(ISNUMBER(FIND(analysismethod3,'III_Plan comp 438.68 {Plan 4}'!BK$15)),"",'III_Plan comp 438.68 {Plan 4}'!BK$15&amp;analysismethod3)</f>
        <v/>
      </c>
      <c r="DS54" s="254" t="str">
        <f>IF(ISNUMBER(FIND(analysismethod3,'III_Plan comp 438.68 {Plan 4}'!BL$15)),"",'III_Plan comp 438.68 {Plan 4}'!BL$15&amp;analysismethod3)</f>
        <v/>
      </c>
      <c r="DT54" s="254" t="str">
        <f>IF(ISNUMBER(FIND(analysismethod3,'III_Plan comp 438.68 {Plan 4}'!BM$15)),"",'III_Plan comp 438.68 {Plan 4}'!BM$15&amp;analysismethod3)</f>
        <v/>
      </c>
      <c r="DU54" s="254" t="str">
        <f>IF(ISNUMBER(FIND(analysismethod3,'III_Plan comp 438.68 {Plan 4}'!BN$15)),"",'III_Plan comp 438.68 {Plan 4}'!BN$15&amp;analysismethod3)</f>
        <v/>
      </c>
      <c r="DV54" s="254" t="str">
        <f>IF(ISNUMBER(FIND(analysismethod3,'III_Plan comp 438.68 {Plan 4}'!BO$15)),"",'III_Plan comp 438.68 {Plan 4}'!BO$15&amp;analysismethod3)</f>
        <v/>
      </c>
      <c r="DW54" s="254" t="str">
        <f>IF(ISNUMBER(FIND(analysismethod3,'III_Plan comp 438.68 {Plan 4}'!BP$15)),"",'III_Plan comp 438.68 {Plan 4}'!BP$15&amp;analysismethod3)</f>
        <v/>
      </c>
      <c r="DX54" s="254" t="str">
        <f>IF(ISNUMBER(FIND(analysismethod3,'III_Plan comp 438.68 {Plan 4}'!BQ$15)),"",'III_Plan comp 438.68 {Plan 4}'!BQ$15&amp;analysismethod3)</f>
        <v/>
      </c>
      <c r="DY54" s="254" t="str">
        <f>IF(ISNUMBER(FIND(analysismethod3,'III_Plan comp 438.68 {Plan 4}'!BR$15)),"",'III_Plan comp 438.68 {Plan 4}'!BR$15&amp;analysismethod3)</f>
        <v/>
      </c>
      <c r="DZ54" s="254" t="str">
        <f>IF(ISNUMBER(FIND(analysismethod3,'III_Plan comp 438.68 {Plan 4}'!BS$15)),"",'III_Plan comp 438.68 {Plan 4}'!BS$15&amp;analysismethod3)</f>
        <v/>
      </c>
      <c r="EA54" s="254" t="str">
        <f>IF(ISNUMBER(FIND(analysismethod3,'III_Plan comp 438.68 {Plan 4}'!BT$15)),"",'III_Plan comp 438.68 {Plan 4}'!BT$15&amp;analysismethod3)</f>
        <v/>
      </c>
      <c r="EB54" s="254" t="str">
        <f>IF(ISNUMBER(FIND(analysismethod3,'III_Plan comp 438.68 {Plan 4}'!BU$15)),"",'III_Plan comp 438.68 {Plan 4}'!BU$15&amp;analysismethod3)</f>
        <v/>
      </c>
      <c r="EC54" s="254" t="str">
        <f>IF(ISNUMBER(FIND(analysismethod3,'III_Plan comp 438.68 {Plan 4}'!BV$15)),"",'III_Plan comp 438.68 {Plan 4}'!BV$15&amp;analysismethod3)</f>
        <v/>
      </c>
      <c r="ED54" s="254" t="str">
        <f>IF(ISNUMBER(FIND(analysismethod3,'III_Plan comp 438.68 {Plan 4}'!BW$15)),"",'III_Plan comp 438.68 {Plan 4}'!BW$15&amp;analysismethod3)</f>
        <v/>
      </c>
      <c r="EE54" s="254" t="str">
        <f>IF(ISNUMBER(FIND(analysismethod3,'III_Plan comp 438.68 {Plan 4}'!BX$15)),"",'III_Plan comp 438.68 {Plan 4}'!BX$15&amp;analysismethod3)</f>
        <v/>
      </c>
      <c r="EF54" s="254" t="str">
        <f>IF(ISNUMBER(FIND(analysismethod3,'III_Plan comp 438.68 {Plan 4}'!BY$15)),"",'III_Plan comp 438.68 {Plan 4}'!BY$15&amp;analysismethod3)</f>
        <v/>
      </c>
      <c r="EG54" s="254" t="str">
        <f>IF(ISNUMBER(FIND(analysismethod3,'III_Plan comp 438.68 {Plan 4}'!BZ$15)),"",'III_Plan comp 438.68 {Plan 4}'!BZ$15&amp;analysismethod3)</f>
        <v/>
      </c>
      <c r="EH54" s="254" t="str">
        <f>IF(ISNUMBER(FIND(analysismethod3,'III_Plan comp 438.68 {Plan 4}'!CA$15)),"",'III_Plan comp 438.68 {Plan 4}'!CA$15&amp;analysismethod3)</f>
        <v/>
      </c>
      <c r="EI54" s="254" t="str">
        <f>IF(ISNUMBER(FIND(analysismethod3,'III_Plan comp 438.68 {Plan 4}'!CB$15)),"",'III_Plan comp 438.68 {Plan 4}'!CB$15&amp;analysismethod3)</f>
        <v/>
      </c>
      <c r="EJ54" s="254" t="str">
        <f>IF(ISNUMBER(FIND(analysismethod3,'III_Plan comp 438.68 {Plan 4}'!CC$15)),"",'III_Plan comp 438.68 {Plan 4}'!CC$15&amp;analysismethod3)</f>
        <v/>
      </c>
      <c r="EK54" s="254" t="str">
        <f>IF(ISNUMBER(FIND(analysismethod3,'III_Plan comp 438.68 {Plan 4}'!CD$15)),"",'III_Plan comp 438.68 {Plan 4}'!CD$15&amp;analysismethod3)</f>
        <v/>
      </c>
      <c r="EL54" s="254" t="str">
        <f>IF(ISNUMBER(FIND(analysismethod3,'III_Plan comp 438.68 {Plan 4}'!CE$15)),"",'III_Plan comp 438.68 {Plan 4}'!CE$15&amp;analysismethod3)</f>
        <v/>
      </c>
      <c r="EM54" s="254" t="str">
        <f>IF(ISNUMBER(FIND(analysismethod3,'III_Plan comp 438.68 {Plan 4}'!CF$15)),"",'III_Plan comp 438.68 {Plan 4}'!CF$15&amp;analysismethod3)</f>
        <v/>
      </c>
      <c r="EN54" s="254" t="str">
        <f>IF(ISNUMBER(FIND(analysismethod3,'III_Plan comp 438.68 {Plan 4}'!CG$15)),"",'III_Plan comp 438.68 {Plan 4}'!CG$15&amp;analysismethod3)</f>
        <v/>
      </c>
      <c r="EO54" s="254" t="str">
        <f>IF(ISNUMBER(FIND(analysismethod3,'III_Plan comp 438.68 {Plan 4}'!CH$15)),"",'III_Plan comp 438.68 {Plan 4}'!CH$15&amp;analysismethod3)</f>
        <v/>
      </c>
      <c r="EP54" s="254" t="str">
        <f>IF(ISNUMBER(FIND(analysismethod3,'III_Plan comp 438.68 {Plan 4}'!CI$15)),"",'III_Plan comp 438.68 {Plan 4}'!CI$15&amp;analysismethod3)</f>
        <v/>
      </c>
      <c r="EQ54" s="254" t="str">
        <f>IF(ISNUMBER(FIND(analysismethod3,'III_Plan comp 438.68 {Plan 4}'!CJ$15)),"",'III_Plan comp 438.68 {Plan 4}'!CJ$15&amp;analysismethod3)</f>
        <v/>
      </c>
      <c r="ER54" s="254" t="str">
        <f>IF(ISNUMBER(FIND(analysismethod3,'III_Plan comp 438.68 {Plan 4}'!CK$15)),"",'III_Plan comp 438.68 {Plan 4}'!CK$15&amp;analysismethod3)</f>
        <v/>
      </c>
      <c r="ES54" s="254" t="str">
        <f>IF(ISNUMBER(FIND(analysismethod3,'III_Plan comp 438.68 {Plan 4}'!CL$15)),"",'III_Plan comp 438.68 {Plan 4}'!CL$15&amp;analysismethod3)</f>
        <v/>
      </c>
      <c r="ET54" s="254" t="str">
        <f>IF(ISNUMBER(FIND(analysismethod3,'III_Plan comp 438.68 {Plan 4}'!CM$15)),"",'III_Plan comp 438.68 {Plan 4}'!CM$15&amp;analysismethod3)</f>
        <v/>
      </c>
      <c r="EU54" s="254" t="str">
        <f>IF(ISNUMBER(FIND(analysismethod3,'III_Plan comp 438.68 {Plan 4}'!CN$15)),"",'III_Plan comp 438.68 {Plan 4}'!CN$15&amp;analysismethod3)</f>
        <v/>
      </c>
      <c r="EV54" s="254" t="str">
        <f>IF(ISNUMBER(FIND(analysismethod3,'III_Plan comp 438.68 {Plan 4}'!CO$15)),"",'III_Plan comp 438.68 {Plan 4}'!CO$15&amp;analysismethod3)</f>
        <v/>
      </c>
      <c r="EW54" s="254" t="str">
        <f>IF(ISNUMBER(FIND(analysismethod3,'III_Plan comp 438.68 {Plan 4}'!CP$15)),"",'III_Plan comp 438.68 {Plan 4}'!CP$15&amp;analysismethod3)</f>
        <v/>
      </c>
      <c r="EX54" s="254" t="str">
        <f>IF(ISNUMBER(FIND(analysismethod3,'III_Plan comp 438.68 {Plan 4}'!CQ$15)),"",'III_Plan comp 438.68 {Plan 4}'!CQ$15&amp;analysismethod3)</f>
        <v/>
      </c>
      <c r="EY54" s="254" t="str">
        <f>IF(ISNUMBER(FIND(analysismethod3,'III_Plan comp 438.68 {Plan 4}'!CR$15)),"",'III_Plan comp 438.68 {Plan 4}'!CR$15&amp;analysismethod3)</f>
        <v/>
      </c>
      <c r="EZ54" s="254" t="str">
        <f>IF(ISNUMBER(FIND(analysismethod3,'III_Plan comp 438.68 {Plan 4}'!CS$15)),"",'III_Plan comp 438.68 {Plan 4}'!CS$15&amp;analysismethod3)</f>
        <v/>
      </c>
      <c r="FA54" s="254" t="str">
        <f>IF(ISNUMBER(FIND(analysismethod3,'III_Plan comp 438.68 {Plan 4}'!CT$15)),"",'III_Plan comp 438.68 {Plan 4}'!CT$15&amp;analysismethod3)</f>
        <v/>
      </c>
      <c r="FB54" s="254" t="str">
        <f>IF(ISNUMBER(FIND(analysismethod3,'III_Plan comp 438.68 {Plan 4}'!CU$15)),"",'III_Plan comp 438.68 {Plan 4}'!CU$15&amp;analysismethod3)</f>
        <v/>
      </c>
      <c r="FC54" s="254" t="str">
        <f>IF(ISNUMBER(FIND(analysismethod3,'III_Plan comp 438.68 {Plan 4}'!CV$15)),"",'III_Plan comp 438.68 {Plan 4}'!CV$15&amp;analysismethod3)</f>
        <v/>
      </c>
      <c r="FD54" s="254" t="str">
        <f>IF(ISNUMBER(FIND(analysismethod3,'III_Plan comp 438.68 {Plan 4}'!CW$15)),"",'III_Plan comp 438.68 {Plan 4}'!CW$15&amp;analysismethod3)</f>
        <v/>
      </c>
      <c r="FE54" s="254" t="str">
        <f>IF(ISNUMBER(FIND(analysismethod3,'III_Plan comp 438.68 {Plan 4}'!CX$15)),"",'III_Plan comp 438.68 {Plan 4}'!CX$15&amp;analysismethod3)</f>
        <v/>
      </c>
      <c r="FF54" s="254" t="str">
        <f>IF(ISNUMBER(FIND(analysismethod3,'III_Plan comp 438.68 {Plan 4}'!CY$15)),"",'III_Plan comp 438.68 {Plan 4}'!CY$15&amp;analysismethod3)</f>
        <v/>
      </c>
      <c r="FG54" s="254" t="str">
        <f>IF(ISNUMBER(FIND(analysismethod3,'III_Plan comp 438.68 {Plan 4}'!CZ$15)),"",'III_Plan comp 438.68 {Plan 4}'!CZ$15&amp;analysismethod3)</f>
        <v/>
      </c>
    </row>
    <row r="55" spans="2:163" x14ac:dyDescent="0.2">
      <c r="BK55" s="253" t="str">
        <f>IF('I_State and program information'!$E$62="Yes","Secret Shopper: Appointment Availability"&amp;"; "&amp;CHAR(10)&amp;CHAR(10),"")</f>
        <v/>
      </c>
      <c r="BL55" s="254" t="str">
        <f>IF(ISNUMBER(FIND(analysismethod4,'III_Plan comp 438.68 {Plan 4}'!E$15)),"",'III_Plan comp 438.68 {Plan 4}'!E$15&amp;analysismethod4)</f>
        <v/>
      </c>
      <c r="BM55" s="254" t="str">
        <f>IF(ISNUMBER(FIND(analysismethod4,'III_Plan comp 438.68 {Plan 4}'!F$15)),"",'III_Plan comp 438.68 {Plan 4}'!F$15&amp;analysismethod4)</f>
        <v/>
      </c>
      <c r="BN55" s="254" t="str">
        <f>IF(ISNUMBER(FIND(analysismethod4,'III_Plan comp 438.68 {Plan 4}'!G$15)),"",'III_Plan comp 438.68 {Plan 4}'!G$15&amp;analysismethod4)</f>
        <v/>
      </c>
      <c r="BO55" s="254" t="str">
        <f>IF(ISNUMBER(FIND(analysismethod4,'III_Plan comp 438.68 {Plan 4}'!H$15)),"",'III_Plan comp 438.68 {Plan 4}'!H$15&amp;analysismethod4)</f>
        <v/>
      </c>
      <c r="BP55" s="254" t="str">
        <f>IF(ISNUMBER(FIND(analysismethod4,'III_Plan comp 438.68 {Plan 4}'!I$15)),"",'III_Plan comp 438.68 {Plan 4}'!I$15&amp;analysismethod4)</f>
        <v/>
      </c>
      <c r="BQ55" s="254" t="str">
        <f>IF(ISNUMBER(FIND(analysismethod4,'III_Plan comp 438.68 {Plan 4}'!J$15)),"",'III_Plan comp 438.68 {Plan 4}'!J$15&amp;analysismethod4)</f>
        <v/>
      </c>
      <c r="BR55" s="254" t="str">
        <f>IF(ISNUMBER(FIND(analysismethod4,'III_Plan comp 438.68 {Plan 4}'!K$15)),"",'III_Plan comp 438.68 {Plan 4}'!K$15&amp;analysismethod4)</f>
        <v/>
      </c>
      <c r="BS55" s="254" t="str">
        <f>IF(ISNUMBER(FIND(analysismethod4,'III_Plan comp 438.68 {Plan 4}'!L$15)),"",'III_Plan comp 438.68 {Plan 4}'!L$15&amp;analysismethod4)</f>
        <v/>
      </c>
      <c r="BT55" s="254" t="str">
        <f>IF(ISNUMBER(FIND(analysismethod4,'III_Plan comp 438.68 {Plan 4}'!M$15)),"",'III_Plan comp 438.68 {Plan 4}'!M$15&amp;analysismethod4)</f>
        <v/>
      </c>
      <c r="BU55" s="254" t="str">
        <f>IF(ISNUMBER(FIND(analysismethod4,'III_Plan comp 438.68 {Plan 4}'!N$15)),"",'III_Plan comp 438.68 {Plan 4}'!N$15&amp;analysismethod4)</f>
        <v/>
      </c>
      <c r="BV55" s="254" t="str">
        <f>IF(ISNUMBER(FIND(analysismethod4,'III_Plan comp 438.68 {Plan 4}'!O$15)),"",'III_Plan comp 438.68 {Plan 4}'!O$15&amp;analysismethod4)</f>
        <v/>
      </c>
      <c r="BW55" s="254" t="str">
        <f>IF(ISNUMBER(FIND(analysismethod4,'III_Plan comp 438.68 {Plan 4}'!P$15)),"",'III_Plan comp 438.68 {Plan 4}'!P$15&amp;analysismethod4)</f>
        <v/>
      </c>
      <c r="BX55" s="254" t="str">
        <f>IF(ISNUMBER(FIND(analysismethod4,'III_Plan comp 438.68 {Plan 4}'!Q$15)),"",'III_Plan comp 438.68 {Plan 4}'!Q$15&amp;analysismethod4)</f>
        <v/>
      </c>
      <c r="BY55" s="254" t="str">
        <f>IF(ISNUMBER(FIND(analysismethod4,'III_Plan comp 438.68 {Plan 4}'!R$15)),"",'III_Plan comp 438.68 {Plan 4}'!R$15&amp;analysismethod4)</f>
        <v/>
      </c>
      <c r="BZ55" s="254" t="str">
        <f>IF(ISNUMBER(FIND(analysismethod4,'III_Plan comp 438.68 {Plan 4}'!S$15)),"",'III_Plan comp 438.68 {Plan 4}'!S$15&amp;analysismethod4)</f>
        <v/>
      </c>
      <c r="CA55" s="254" t="str">
        <f>IF(ISNUMBER(FIND(analysismethod4,'III_Plan comp 438.68 {Plan 4}'!T$15)),"",'III_Plan comp 438.68 {Plan 4}'!T$15&amp;analysismethod4)</f>
        <v/>
      </c>
      <c r="CB55" s="254" t="str">
        <f>IF(ISNUMBER(FIND(analysismethod4,'III_Plan comp 438.68 {Plan 4}'!U$15)),"",'III_Plan comp 438.68 {Plan 4}'!U$15&amp;analysismethod4)</f>
        <v/>
      </c>
      <c r="CC55" s="254" t="str">
        <f>IF(ISNUMBER(FIND(analysismethod4,'III_Plan comp 438.68 {Plan 4}'!V$15)),"",'III_Plan comp 438.68 {Plan 4}'!V$15&amp;analysismethod4)</f>
        <v/>
      </c>
      <c r="CD55" s="254" t="str">
        <f>IF(ISNUMBER(FIND(analysismethod4,'III_Plan comp 438.68 {Plan 4}'!W$15)),"",'III_Plan comp 438.68 {Plan 4}'!W$15&amp;analysismethod4)</f>
        <v/>
      </c>
      <c r="CE55" s="254" t="str">
        <f>IF(ISNUMBER(FIND(analysismethod4,'III_Plan comp 438.68 {Plan 4}'!X$15)),"",'III_Plan comp 438.68 {Plan 4}'!X$15&amp;analysismethod4)</f>
        <v/>
      </c>
      <c r="CF55" s="254" t="str">
        <f>IF(ISNUMBER(FIND(analysismethod4,'III_Plan comp 438.68 {Plan 4}'!Y$15)),"",'III_Plan comp 438.68 {Plan 4}'!Y$15&amp;analysismethod4)</f>
        <v/>
      </c>
      <c r="CG55" s="254" t="str">
        <f>IF(ISNUMBER(FIND(analysismethod4,'III_Plan comp 438.68 {Plan 4}'!Z$15)),"",'III_Plan comp 438.68 {Plan 4}'!Z$15&amp;analysismethod4)</f>
        <v/>
      </c>
      <c r="CH55" s="254" t="str">
        <f>IF(ISNUMBER(FIND(analysismethod4,'III_Plan comp 438.68 {Plan 4}'!AA$15)),"",'III_Plan comp 438.68 {Plan 4}'!AA$15&amp;analysismethod4)</f>
        <v/>
      </c>
      <c r="CI55" s="254" t="str">
        <f>IF(ISNUMBER(FIND(analysismethod4,'III_Plan comp 438.68 {Plan 4}'!AB$15)),"",'III_Plan comp 438.68 {Plan 4}'!AB$15&amp;analysismethod4)</f>
        <v/>
      </c>
      <c r="CJ55" s="254" t="str">
        <f>IF(ISNUMBER(FIND(analysismethod4,'III_Plan comp 438.68 {Plan 4}'!AC$15)),"",'III_Plan comp 438.68 {Plan 4}'!AC$15&amp;analysismethod4)</f>
        <v/>
      </c>
      <c r="CK55" s="254" t="str">
        <f>IF(ISNUMBER(FIND(analysismethod4,'III_Plan comp 438.68 {Plan 4}'!AD$15)),"",'III_Plan comp 438.68 {Plan 4}'!AD$15&amp;analysismethod4)</f>
        <v/>
      </c>
      <c r="CL55" s="254" t="str">
        <f>IF(ISNUMBER(FIND(analysismethod4,'III_Plan comp 438.68 {Plan 4}'!AE$15)),"",'III_Plan comp 438.68 {Plan 4}'!AE$15&amp;analysismethod4)</f>
        <v/>
      </c>
      <c r="CM55" s="254" t="str">
        <f>IF(ISNUMBER(FIND(analysismethod4,'III_Plan comp 438.68 {Plan 4}'!AF$15)),"",'III_Plan comp 438.68 {Plan 4}'!AF$15&amp;analysismethod4)</f>
        <v/>
      </c>
      <c r="CN55" s="254" t="str">
        <f>IF(ISNUMBER(FIND(analysismethod4,'III_Plan comp 438.68 {Plan 4}'!AG$15)),"",'III_Plan comp 438.68 {Plan 4}'!AG$15&amp;analysismethod4)</f>
        <v/>
      </c>
      <c r="CO55" s="254" t="str">
        <f>IF(ISNUMBER(FIND(analysismethod4,'III_Plan comp 438.68 {Plan 4}'!AH$15)),"",'III_Plan comp 438.68 {Plan 4}'!AH$15&amp;analysismethod4)</f>
        <v/>
      </c>
      <c r="CP55" s="254" t="str">
        <f>IF(ISNUMBER(FIND(analysismethod4,'III_Plan comp 438.68 {Plan 4}'!AI$15)),"",'III_Plan comp 438.68 {Plan 4}'!AI$15&amp;analysismethod4)</f>
        <v/>
      </c>
      <c r="CQ55" s="254" t="str">
        <f>IF(ISNUMBER(FIND(analysismethod4,'III_Plan comp 438.68 {Plan 4}'!AJ$15)),"",'III_Plan comp 438.68 {Plan 4}'!AJ$15&amp;analysismethod4)</f>
        <v/>
      </c>
      <c r="CR55" s="254" t="str">
        <f>IF(ISNUMBER(FIND(analysismethod4,'III_Plan comp 438.68 {Plan 4}'!AK$15)),"",'III_Plan comp 438.68 {Plan 4}'!AK$15&amp;analysismethod4)</f>
        <v/>
      </c>
      <c r="CS55" s="254" t="str">
        <f>IF(ISNUMBER(FIND(analysismethod4,'III_Plan comp 438.68 {Plan 4}'!AL$15)),"",'III_Plan comp 438.68 {Plan 4}'!AL$15&amp;analysismethod4)</f>
        <v/>
      </c>
      <c r="CT55" s="254" t="str">
        <f>IF(ISNUMBER(FIND(analysismethod4,'III_Plan comp 438.68 {Plan 4}'!AM$15)),"",'III_Plan comp 438.68 {Plan 4}'!AM$15&amp;analysismethod4)</f>
        <v/>
      </c>
      <c r="CU55" s="254" t="str">
        <f>IF(ISNUMBER(FIND(analysismethod4,'III_Plan comp 438.68 {Plan 4}'!AN$15)),"",'III_Plan comp 438.68 {Plan 4}'!AN$15&amp;analysismethod4)</f>
        <v/>
      </c>
      <c r="CV55" s="254" t="str">
        <f>IF(ISNUMBER(FIND(analysismethod4,'III_Plan comp 438.68 {Plan 4}'!AO$15)),"",'III_Plan comp 438.68 {Plan 4}'!AO$15&amp;analysismethod4)</f>
        <v/>
      </c>
      <c r="CW55" s="254" t="str">
        <f>IF(ISNUMBER(FIND(analysismethod4,'III_Plan comp 438.68 {Plan 4}'!AP$15)),"",'III_Plan comp 438.68 {Plan 4}'!AP$15&amp;analysismethod4)</f>
        <v/>
      </c>
      <c r="CX55" s="254" t="str">
        <f>IF(ISNUMBER(FIND(analysismethod4,'III_Plan comp 438.68 {Plan 4}'!AQ$15)),"",'III_Plan comp 438.68 {Plan 4}'!AQ$15&amp;analysismethod4)</f>
        <v/>
      </c>
      <c r="CY55" s="254" t="str">
        <f>IF(ISNUMBER(FIND(analysismethod4,'III_Plan comp 438.68 {Plan 4}'!AR$15)),"",'III_Plan comp 438.68 {Plan 4}'!AR$15&amp;analysismethod4)</f>
        <v/>
      </c>
      <c r="CZ55" s="254" t="str">
        <f>IF(ISNUMBER(FIND(analysismethod4,'III_Plan comp 438.68 {Plan 4}'!AS$15)),"",'III_Plan comp 438.68 {Plan 4}'!AS$15&amp;analysismethod4)</f>
        <v/>
      </c>
      <c r="DA55" s="254" t="str">
        <f>IF(ISNUMBER(FIND(analysismethod4,'III_Plan comp 438.68 {Plan 4}'!AT$15)),"",'III_Plan comp 438.68 {Plan 4}'!AT$15&amp;analysismethod4)</f>
        <v/>
      </c>
      <c r="DB55" s="254" t="str">
        <f>IF(ISNUMBER(FIND(analysismethod4,'III_Plan comp 438.68 {Plan 4}'!AU$15)),"",'III_Plan comp 438.68 {Plan 4}'!AU$15&amp;analysismethod4)</f>
        <v/>
      </c>
      <c r="DC55" s="254" t="str">
        <f>IF(ISNUMBER(FIND(analysismethod4,'III_Plan comp 438.68 {Plan 4}'!AV$15)),"",'III_Plan comp 438.68 {Plan 4}'!AV$15&amp;analysismethod4)</f>
        <v/>
      </c>
      <c r="DD55" s="254" t="str">
        <f>IF(ISNUMBER(FIND(analysismethod4,'III_Plan comp 438.68 {Plan 4}'!AW$15)),"",'III_Plan comp 438.68 {Plan 4}'!AW$15&amp;analysismethod4)</f>
        <v/>
      </c>
      <c r="DE55" s="254" t="str">
        <f>IF(ISNUMBER(FIND(analysismethod4,'III_Plan comp 438.68 {Plan 4}'!AX$15)),"",'III_Plan comp 438.68 {Plan 4}'!AX$15&amp;analysismethod4)</f>
        <v/>
      </c>
      <c r="DF55" s="254" t="str">
        <f>IF(ISNUMBER(FIND(analysismethod4,'III_Plan comp 438.68 {Plan 4}'!AY$15)),"",'III_Plan comp 438.68 {Plan 4}'!AY$15&amp;analysismethod4)</f>
        <v/>
      </c>
      <c r="DG55" s="254" t="str">
        <f>IF(ISNUMBER(FIND(analysismethod4,'III_Plan comp 438.68 {Plan 4}'!AZ$15)),"",'III_Plan comp 438.68 {Plan 4}'!AZ$15&amp;analysismethod4)</f>
        <v/>
      </c>
      <c r="DH55" s="254" t="str">
        <f>IF(ISNUMBER(FIND(analysismethod4,'III_Plan comp 438.68 {Plan 4}'!BA$15)),"",'III_Plan comp 438.68 {Plan 4}'!BA$15&amp;analysismethod4)</f>
        <v/>
      </c>
      <c r="DI55" s="254" t="str">
        <f>IF(ISNUMBER(FIND(analysismethod4,'III_Plan comp 438.68 {Plan 4}'!BB$15)),"",'III_Plan comp 438.68 {Plan 4}'!BB$15&amp;analysismethod4)</f>
        <v/>
      </c>
      <c r="DJ55" s="254" t="str">
        <f>IF(ISNUMBER(FIND(analysismethod4,'III_Plan comp 438.68 {Plan 4}'!BC$15)),"",'III_Plan comp 438.68 {Plan 4}'!BC$15&amp;analysismethod4)</f>
        <v/>
      </c>
      <c r="DK55" s="254" t="str">
        <f>IF(ISNUMBER(FIND(analysismethod4,'III_Plan comp 438.68 {Plan 4}'!BD$15)),"",'III_Plan comp 438.68 {Plan 4}'!BD$15&amp;analysismethod4)</f>
        <v/>
      </c>
      <c r="DL55" s="254" t="str">
        <f>IF(ISNUMBER(FIND(analysismethod4,'III_Plan comp 438.68 {Plan 4}'!BE$15)),"",'III_Plan comp 438.68 {Plan 4}'!BE$15&amp;analysismethod4)</f>
        <v/>
      </c>
      <c r="DM55" s="254" t="str">
        <f>IF(ISNUMBER(FIND(analysismethod4,'III_Plan comp 438.68 {Plan 4}'!BF$15)),"",'III_Plan comp 438.68 {Plan 4}'!BF$15&amp;analysismethod4)</f>
        <v/>
      </c>
      <c r="DN55" s="254" t="str">
        <f>IF(ISNUMBER(FIND(analysismethod4,'III_Plan comp 438.68 {Plan 4}'!BG$15)),"",'III_Plan comp 438.68 {Plan 4}'!BG$15&amp;analysismethod4)</f>
        <v/>
      </c>
      <c r="DO55" s="254" t="str">
        <f>IF(ISNUMBER(FIND(analysismethod4,'III_Plan comp 438.68 {Plan 4}'!BH$15)),"",'III_Plan comp 438.68 {Plan 4}'!BH$15&amp;analysismethod4)</f>
        <v/>
      </c>
      <c r="DP55" s="254" t="str">
        <f>IF(ISNUMBER(FIND(analysismethod4,'III_Plan comp 438.68 {Plan 4}'!BI$15)),"",'III_Plan comp 438.68 {Plan 4}'!BI$15&amp;analysismethod4)</f>
        <v/>
      </c>
      <c r="DQ55" s="254" t="str">
        <f>IF(ISNUMBER(FIND(analysismethod4,'III_Plan comp 438.68 {Plan 4}'!BJ$15)),"",'III_Plan comp 438.68 {Plan 4}'!BJ$15&amp;analysismethod4)</f>
        <v/>
      </c>
      <c r="DR55" s="254" t="str">
        <f>IF(ISNUMBER(FIND(analysismethod4,'III_Plan comp 438.68 {Plan 4}'!BK$15)),"",'III_Plan comp 438.68 {Plan 4}'!BK$15&amp;analysismethod4)</f>
        <v/>
      </c>
      <c r="DS55" s="254" t="str">
        <f>IF(ISNUMBER(FIND(analysismethod4,'III_Plan comp 438.68 {Plan 4}'!BL$15)),"",'III_Plan comp 438.68 {Plan 4}'!BL$15&amp;analysismethod4)</f>
        <v/>
      </c>
      <c r="DT55" s="254" t="str">
        <f>IF(ISNUMBER(FIND(analysismethod4,'III_Plan comp 438.68 {Plan 4}'!BM$15)),"",'III_Plan comp 438.68 {Plan 4}'!BM$15&amp;analysismethod4)</f>
        <v/>
      </c>
      <c r="DU55" s="254" t="str">
        <f>IF(ISNUMBER(FIND(analysismethod4,'III_Plan comp 438.68 {Plan 4}'!BN$15)),"",'III_Plan comp 438.68 {Plan 4}'!BN$15&amp;analysismethod4)</f>
        <v/>
      </c>
      <c r="DV55" s="254" t="str">
        <f>IF(ISNUMBER(FIND(analysismethod4,'III_Plan comp 438.68 {Plan 4}'!BO$15)),"",'III_Plan comp 438.68 {Plan 4}'!BO$15&amp;analysismethod4)</f>
        <v/>
      </c>
      <c r="DW55" s="254" t="str">
        <f>IF(ISNUMBER(FIND(analysismethod4,'III_Plan comp 438.68 {Plan 4}'!BP$15)),"",'III_Plan comp 438.68 {Plan 4}'!BP$15&amp;analysismethod4)</f>
        <v/>
      </c>
      <c r="DX55" s="254" t="str">
        <f>IF(ISNUMBER(FIND(analysismethod4,'III_Plan comp 438.68 {Plan 4}'!BQ$15)),"",'III_Plan comp 438.68 {Plan 4}'!BQ$15&amp;analysismethod4)</f>
        <v/>
      </c>
      <c r="DY55" s="254" t="str">
        <f>IF(ISNUMBER(FIND(analysismethod4,'III_Plan comp 438.68 {Plan 4}'!BR$15)),"",'III_Plan comp 438.68 {Plan 4}'!BR$15&amp;analysismethod4)</f>
        <v/>
      </c>
      <c r="DZ55" s="254" t="str">
        <f>IF(ISNUMBER(FIND(analysismethod4,'III_Plan comp 438.68 {Plan 4}'!BS$15)),"",'III_Plan comp 438.68 {Plan 4}'!BS$15&amp;analysismethod4)</f>
        <v/>
      </c>
      <c r="EA55" s="254" t="str">
        <f>IF(ISNUMBER(FIND(analysismethod4,'III_Plan comp 438.68 {Plan 4}'!BT$15)),"",'III_Plan comp 438.68 {Plan 4}'!BT$15&amp;analysismethod4)</f>
        <v/>
      </c>
      <c r="EB55" s="254" t="str">
        <f>IF(ISNUMBER(FIND(analysismethod4,'III_Plan comp 438.68 {Plan 4}'!BU$15)),"",'III_Plan comp 438.68 {Plan 4}'!BU$15&amp;analysismethod4)</f>
        <v/>
      </c>
      <c r="EC55" s="254" t="str">
        <f>IF(ISNUMBER(FIND(analysismethod4,'III_Plan comp 438.68 {Plan 4}'!BV$15)),"",'III_Plan comp 438.68 {Plan 4}'!BV$15&amp;analysismethod4)</f>
        <v/>
      </c>
      <c r="ED55" s="254" t="str">
        <f>IF(ISNUMBER(FIND(analysismethod4,'III_Plan comp 438.68 {Plan 4}'!BW$15)),"",'III_Plan comp 438.68 {Plan 4}'!BW$15&amp;analysismethod4)</f>
        <v/>
      </c>
      <c r="EE55" s="254" t="str">
        <f>IF(ISNUMBER(FIND(analysismethod4,'III_Plan comp 438.68 {Plan 4}'!BX$15)),"",'III_Plan comp 438.68 {Plan 4}'!BX$15&amp;analysismethod4)</f>
        <v/>
      </c>
      <c r="EF55" s="254" t="str">
        <f>IF(ISNUMBER(FIND(analysismethod4,'III_Plan comp 438.68 {Plan 4}'!BY$15)),"",'III_Plan comp 438.68 {Plan 4}'!BY$15&amp;analysismethod4)</f>
        <v/>
      </c>
      <c r="EG55" s="254" t="str">
        <f>IF(ISNUMBER(FIND(analysismethod4,'III_Plan comp 438.68 {Plan 4}'!BZ$15)),"",'III_Plan comp 438.68 {Plan 4}'!BZ$15&amp;analysismethod4)</f>
        <v/>
      </c>
      <c r="EH55" s="254" t="str">
        <f>IF(ISNUMBER(FIND(analysismethod4,'III_Plan comp 438.68 {Plan 4}'!CA$15)),"",'III_Plan comp 438.68 {Plan 4}'!CA$15&amp;analysismethod4)</f>
        <v/>
      </c>
      <c r="EI55" s="254" t="str">
        <f>IF(ISNUMBER(FIND(analysismethod4,'III_Plan comp 438.68 {Plan 4}'!CB$15)),"",'III_Plan comp 438.68 {Plan 4}'!CB$15&amp;analysismethod4)</f>
        <v/>
      </c>
      <c r="EJ55" s="254" t="str">
        <f>IF(ISNUMBER(FIND(analysismethod4,'III_Plan comp 438.68 {Plan 4}'!CC$15)),"",'III_Plan comp 438.68 {Plan 4}'!CC$15&amp;analysismethod4)</f>
        <v/>
      </c>
      <c r="EK55" s="254" t="str">
        <f>IF(ISNUMBER(FIND(analysismethod4,'III_Plan comp 438.68 {Plan 4}'!CD$15)),"",'III_Plan comp 438.68 {Plan 4}'!CD$15&amp;analysismethod4)</f>
        <v/>
      </c>
      <c r="EL55" s="254" t="str">
        <f>IF(ISNUMBER(FIND(analysismethod4,'III_Plan comp 438.68 {Plan 4}'!CE$15)),"",'III_Plan comp 438.68 {Plan 4}'!CE$15&amp;analysismethod4)</f>
        <v/>
      </c>
      <c r="EM55" s="254" t="str">
        <f>IF(ISNUMBER(FIND(analysismethod4,'III_Plan comp 438.68 {Plan 4}'!CF$15)),"",'III_Plan comp 438.68 {Plan 4}'!CF$15&amp;analysismethod4)</f>
        <v/>
      </c>
      <c r="EN55" s="254" t="str">
        <f>IF(ISNUMBER(FIND(analysismethod4,'III_Plan comp 438.68 {Plan 4}'!CG$15)),"",'III_Plan comp 438.68 {Plan 4}'!CG$15&amp;analysismethod4)</f>
        <v/>
      </c>
      <c r="EO55" s="254" t="str">
        <f>IF(ISNUMBER(FIND(analysismethod4,'III_Plan comp 438.68 {Plan 4}'!CH$15)),"",'III_Plan comp 438.68 {Plan 4}'!CH$15&amp;analysismethod4)</f>
        <v/>
      </c>
      <c r="EP55" s="254" t="str">
        <f>IF(ISNUMBER(FIND(analysismethod4,'III_Plan comp 438.68 {Plan 4}'!CI$15)),"",'III_Plan comp 438.68 {Plan 4}'!CI$15&amp;analysismethod4)</f>
        <v/>
      </c>
      <c r="EQ55" s="254" t="str">
        <f>IF(ISNUMBER(FIND(analysismethod4,'III_Plan comp 438.68 {Plan 4}'!CJ$15)),"",'III_Plan comp 438.68 {Plan 4}'!CJ$15&amp;analysismethod4)</f>
        <v/>
      </c>
      <c r="ER55" s="254" t="str">
        <f>IF(ISNUMBER(FIND(analysismethod4,'III_Plan comp 438.68 {Plan 4}'!CK$15)),"",'III_Plan comp 438.68 {Plan 4}'!CK$15&amp;analysismethod4)</f>
        <v/>
      </c>
      <c r="ES55" s="254" t="str">
        <f>IF(ISNUMBER(FIND(analysismethod4,'III_Plan comp 438.68 {Plan 4}'!CL$15)),"",'III_Plan comp 438.68 {Plan 4}'!CL$15&amp;analysismethod4)</f>
        <v/>
      </c>
      <c r="ET55" s="254" t="str">
        <f>IF(ISNUMBER(FIND(analysismethod4,'III_Plan comp 438.68 {Plan 4}'!CM$15)),"",'III_Plan comp 438.68 {Plan 4}'!CM$15&amp;analysismethod4)</f>
        <v/>
      </c>
      <c r="EU55" s="254" t="str">
        <f>IF(ISNUMBER(FIND(analysismethod4,'III_Plan comp 438.68 {Plan 4}'!CN$15)),"",'III_Plan comp 438.68 {Plan 4}'!CN$15&amp;analysismethod4)</f>
        <v/>
      </c>
      <c r="EV55" s="254" t="str">
        <f>IF(ISNUMBER(FIND(analysismethod4,'III_Plan comp 438.68 {Plan 4}'!CO$15)),"",'III_Plan comp 438.68 {Plan 4}'!CO$15&amp;analysismethod4)</f>
        <v/>
      </c>
      <c r="EW55" s="254" t="str">
        <f>IF(ISNUMBER(FIND(analysismethod4,'III_Plan comp 438.68 {Plan 4}'!CP$15)),"",'III_Plan comp 438.68 {Plan 4}'!CP$15&amp;analysismethod4)</f>
        <v/>
      </c>
      <c r="EX55" s="254" t="str">
        <f>IF(ISNUMBER(FIND(analysismethod4,'III_Plan comp 438.68 {Plan 4}'!CQ$15)),"",'III_Plan comp 438.68 {Plan 4}'!CQ$15&amp;analysismethod4)</f>
        <v/>
      </c>
      <c r="EY55" s="254" t="str">
        <f>IF(ISNUMBER(FIND(analysismethod4,'III_Plan comp 438.68 {Plan 4}'!CR$15)),"",'III_Plan comp 438.68 {Plan 4}'!CR$15&amp;analysismethod4)</f>
        <v/>
      </c>
      <c r="EZ55" s="254" t="str">
        <f>IF(ISNUMBER(FIND(analysismethod4,'III_Plan comp 438.68 {Plan 4}'!CS$15)),"",'III_Plan comp 438.68 {Plan 4}'!CS$15&amp;analysismethod4)</f>
        <v/>
      </c>
      <c r="FA55" s="254" t="str">
        <f>IF(ISNUMBER(FIND(analysismethod4,'III_Plan comp 438.68 {Plan 4}'!CT$15)),"",'III_Plan comp 438.68 {Plan 4}'!CT$15&amp;analysismethod4)</f>
        <v/>
      </c>
      <c r="FB55" s="254" t="str">
        <f>IF(ISNUMBER(FIND(analysismethod4,'III_Plan comp 438.68 {Plan 4}'!CU$15)),"",'III_Plan comp 438.68 {Plan 4}'!CU$15&amp;analysismethod4)</f>
        <v/>
      </c>
      <c r="FC55" s="254" t="str">
        <f>IF(ISNUMBER(FIND(analysismethod4,'III_Plan comp 438.68 {Plan 4}'!CV$15)),"",'III_Plan comp 438.68 {Plan 4}'!CV$15&amp;analysismethod4)</f>
        <v/>
      </c>
      <c r="FD55" s="254" t="str">
        <f>IF(ISNUMBER(FIND(analysismethod4,'III_Plan comp 438.68 {Plan 4}'!CW$15)),"",'III_Plan comp 438.68 {Plan 4}'!CW$15&amp;analysismethod4)</f>
        <v/>
      </c>
      <c r="FE55" s="254" t="str">
        <f>IF(ISNUMBER(FIND(analysismethod4,'III_Plan comp 438.68 {Plan 4}'!CX$15)),"",'III_Plan comp 438.68 {Plan 4}'!CX$15&amp;analysismethod4)</f>
        <v/>
      </c>
      <c r="FF55" s="254" t="str">
        <f>IF(ISNUMBER(FIND(analysismethod4,'III_Plan comp 438.68 {Plan 4}'!CY$15)),"",'III_Plan comp 438.68 {Plan 4}'!CY$15&amp;analysismethod4)</f>
        <v/>
      </c>
      <c r="FG55" s="254" t="str">
        <f>IF(ISNUMBER(FIND(analysismethod4,'III_Plan comp 438.68 {Plan 4}'!CZ$15)),"",'III_Plan comp 438.68 {Plan 4}'!CZ$15&amp;analysismethod4)</f>
        <v/>
      </c>
    </row>
    <row r="56" spans="2:163" x14ac:dyDescent="0.2">
      <c r="BK56" s="253" t="str">
        <f>IF('I_State and program information'!$E$66="Yes","EVV Data Analysis"&amp;"; "&amp;CHAR(10)&amp;CHAR(10),"")</f>
        <v/>
      </c>
      <c r="BL56" s="254" t="str">
        <f>IF(ISNUMBER(FIND(analysismethod5,'III_Plan comp 438.68 {Plan 4}'!E$15)),"",'III_Plan comp 438.68 {Plan 4}'!E$15&amp;analysismethod5)</f>
        <v/>
      </c>
      <c r="BM56" s="254" t="str">
        <f>IF(ISNUMBER(FIND(analysismethod5,'III_Plan comp 438.68 {Plan 4}'!F$15)),"",'III_Plan comp 438.68 {Plan 4}'!F$15&amp;analysismethod5)</f>
        <v/>
      </c>
      <c r="BN56" s="254" t="str">
        <f>IF(ISNUMBER(FIND(analysismethod5,'III_Plan comp 438.68 {Plan 4}'!G$15)),"",'III_Plan comp 438.68 {Plan 4}'!G$15&amp;analysismethod5)</f>
        <v/>
      </c>
      <c r="BO56" s="254" t="str">
        <f>IF(ISNUMBER(FIND(analysismethod5,'III_Plan comp 438.68 {Plan 4}'!H$15)),"",'III_Plan comp 438.68 {Plan 4}'!H$15&amp;analysismethod5)</f>
        <v/>
      </c>
      <c r="BP56" s="254" t="str">
        <f>IF(ISNUMBER(FIND(analysismethod5,'III_Plan comp 438.68 {Plan 4}'!I$15)),"",'III_Plan comp 438.68 {Plan 4}'!I$15&amp;analysismethod5)</f>
        <v/>
      </c>
      <c r="BQ56" s="254" t="str">
        <f>IF(ISNUMBER(FIND(analysismethod5,'III_Plan comp 438.68 {Plan 4}'!J$15)),"",'III_Plan comp 438.68 {Plan 4}'!J$15&amp;analysismethod5)</f>
        <v/>
      </c>
      <c r="BR56" s="254" t="str">
        <f>IF(ISNUMBER(FIND(analysismethod5,'III_Plan comp 438.68 {Plan 4}'!K$15)),"",'III_Plan comp 438.68 {Plan 4}'!K$15&amp;analysismethod5)</f>
        <v/>
      </c>
      <c r="BS56" s="254" t="str">
        <f>IF(ISNUMBER(FIND(analysismethod5,'III_Plan comp 438.68 {Plan 4}'!L$15)),"",'III_Plan comp 438.68 {Plan 4}'!L$15&amp;analysismethod5)</f>
        <v/>
      </c>
      <c r="BT56" s="254" t="str">
        <f>IF(ISNUMBER(FIND(analysismethod5,'III_Plan comp 438.68 {Plan 4}'!M$15)),"",'III_Plan comp 438.68 {Plan 4}'!M$15&amp;analysismethod5)</f>
        <v/>
      </c>
      <c r="BU56" s="254" t="str">
        <f>IF(ISNUMBER(FIND(analysismethod5,'III_Plan comp 438.68 {Plan 4}'!N$15)),"",'III_Plan comp 438.68 {Plan 4}'!N$15&amp;analysismethod5)</f>
        <v/>
      </c>
      <c r="BV56" s="254" t="str">
        <f>IF(ISNUMBER(FIND(analysismethod5,'III_Plan comp 438.68 {Plan 4}'!O$15)),"",'III_Plan comp 438.68 {Plan 4}'!O$15&amp;analysismethod5)</f>
        <v/>
      </c>
      <c r="BW56" s="254" t="str">
        <f>IF(ISNUMBER(FIND(analysismethod5,'III_Plan comp 438.68 {Plan 4}'!P$15)),"",'III_Plan comp 438.68 {Plan 4}'!P$15&amp;analysismethod5)</f>
        <v/>
      </c>
      <c r="BX56" s="254" t="str">
        <f>IF(ISNUMBER(FIND(analysismethod5,'III_Plan comp 438.68 {Plan 4}'!Q$15)),"",'III_Plan comp 438.68 {Plan 4}'!Q$15&amp;analysismethod5)</f>
        <v/>
      </c>
      <c r="BY56" s="254" t="str">
        <f>IF(ISNUMBER(FIND(analysismethod5,'III_Plan comp 438.68 {Plan 4}'!R$15)),"",'III_Plan comp 438.68 {Plan 4}'!R$15&amp;analysismethod5)</f>
        <v/>
      </c>
      <c r="BZ56" s="254" t="str">
        <f>IF(ISNUMBER(FIND(analysismethod5,'III_Plan comp 438.68 {Plan 4}'!S$15)),"",'III_Plan comp 438.68 {Plan 4}'!S$15&amp;analysismethod5)</f>
        <v/>
      </c>
      <c r="CA56" s="254" t="str">
        <f>IF(ISNUMBER(FIND(analysismethod5,'III_Plan comp 438.68 {Plan 4}'!T$15)),"",'III_Plan comp 438.68 {Plan 4}'!T$15&amp;analysismethod5)</f>
        <v/>
      </c>
      <c r="CB56" s="254" t="str">
        <f>IF(ISNUMBER(FIND(analysismethod5,'III_Plan comp 438.68 {Plan 4}'!U$15)),"",'III_Plan comp 438.68 {Plan 4}'!U$15&amp;analysismethod5)</f>
        <v/>
      </c>
      <c r="CC56" s="254" t="str">
        <f>IF(ISNUMBER(FIND(analysismethod5,'III_Plan comp 438.68 {Plan 4}'!V$15)),"",'III_Plan comp 438.68 {Plan 4}'!V$15&amp;analysismethod5)</f>
        <v/>
      </c>
      <c r="CD56" s="254" t="str">
        <f>IF(ISNUMBER(FIND(analysismethod5,'III_Plan comp 438.68 {Plan 4}'!W$15)),"",'III_Plan comp 438.68 {Plan 4}'!W$15&amp;analysismethod5)</f>
        <v/>
      </c>
      <c r="CE56" s="254" t="str">
        <f>IF(ISNUMBER(FIND(analysismethod5,'III_Plan comp 438.68 {Plan 4}'!X$15)),"",'III_Plan comp 438.68 {Plan 4}'!X$15&amp;analysismethod5)</f>
        <v/>
      </c>
      <c r="CF56" s="254" t="str">
        <f>IF(ISNUMBER(FIND(analysismethod5,'III_Plan comp 438.68 {Plan 4}'!Y$15)),"",'III_Plan comp 438.68 {Plan 4}'!Y$15&amp;analysismethod5)</f>
        <v/>
      </c>
      <c r="CG56" s="254" t="str">
        <f>IF(ISNUMBER(FIND(analysismethod5,'III_Plan comp 438.68 {Plan 4}'!Z$15)),"",'III_Plan comp 438.68 {Plan 4}'!Z$15&amp;analysismethod5)</f>
        <v/>
      </c>
      <c r="CH56" s="254" t="str">
        <f>IF(ISNUMBER(FIND(analysismethod5,'III_Plan comp 438.68 {Plan 4}'!AA$15)),"",'III_Plan comp 438.68 {Plan 4}'!AA$15&amp;analysismethod5)</f>
        <v/>
      </c>
      <c r="CI56" s="254" t="str">
        <f>IF(ISNUMBER(FIND(analysismethod5,'III_Plan comp 438.68 {Plan 4}'!AB$15)),"",'III_Plan comp 438.68 {Plan 4}'!AB$15&amp;analysismethod5)</f>
        <v/>
      </c>
      <c r="CJ56" s="254" t="str">
        <f>IF(ISNUMBER(FIND(analysismethod5,'III_Plan comp 438.68 {Plan 4}'!AC$15)),"",'III_Plan comp 438.68 {Plan 4}'!AC$15&amp;analysismethod5)</f>
        <v/>
      </c>
      <c r="CK56" s="254" t="str">
        <f>IF(ISNUMBER(FIND(analysismethod5,'III_Plan comp 438.68 {Plan 4}'!AD$15)),"",'III_Plan comp 438.68 {Plan 4}'!AD$15&amp;analysismethod5)</f>
        <v/>
      </c>
      <c r="CL56" s="254" t="str">
        <f>IF(ISNUMBER(FIND(analysismethod5,'III_Plan comp 438.68 {Plan 4}'!AE$15)),"",'III_Plan comp 438.68 {Plan 4}'!AE$15&amp;analysismethod5)</f>
        <v/>
      </c>
      <c r="CM56" s="254" t="str">
        <f>IF(ISNUMBER(FIND(analysismethod5,'III_Plan comp 438.68 {Plan 4}'!AF$15)),"",'III_Plan comp 438.68 {Plan 4}'!AF$15&amp;analysismethod5)</f>
        <v/>
      </c>
      <c r="CN56" s="254" t="str">
        <f>IF(ISNUMBER(FIND(analysismethod5,'III_Plan comp 438.68 {Plan 4}'!AG$15)),"",'III_Plan comp 438.68 {Plan 4}'!AG$15&amp;analysismethod5)</f>
        <v/>
      </c>
      <c r="CO56" s="254" t="str">
        <f>IF(ISNUMBER(FIND(analysismethod5,'III_Plan comp 438.68 {Plan 4}'!AH$15)),"",'III_Plan comp 438.68 {Plan 4}'!AH$15&amp;analysismethod5)</f>
        <v/>
      </c>
      <c r="CP56" s="254" t="str">
        <f>IF(ISNUMBER(FIND(analysismethod5,'III_Plan comp 438.68 {Plan 4}'!AI$15)),"",'III_Plan comp 438.68 {Plan 4}'!AI$15&amp;analysismethod5)</f>
        <v/>
      </c>
      <c r="CQ56" s="254" t="str">
        <f>IF(ISNUMBER(FIND(analysismethod5,'III_Plan comp 438.68 {Plan 4}'!AJ$15)),"",'III_Plan comp 438.68 {Plan 4}'!AJ$15&amp;analysismethod5)</f>
        <v/>
      </c>
      <c r="CR56" s="254" t="str">
        <f>IF(ISNUMBER(FIND(analysismethod5,'III_Plan comp 438.68 {Plan 4}'!AK$15)),"",'III_Plan comp 438.68 {Plan 4}'!AK$15&amp;analysismethod5)</f>
        <v/>
      </c>
      <c r="CS56" s="254" t="str">
        <f>IF(ISNUMBER(FIND(analysismethod5,'III_Plan comp 438.68 {Plan 4}'!AL$15)),"",'III_Plan comp 438.68 {Plan 4}'!AL$15&amp;analysismethod5)</f>
        <v/>
      </c>
      <c r="CT56" s="254" t="str">
        <f>IF(ISNUMBER(FIND(analysismethod5,'III_Plan comp 438.68 {Plan 4}'!AM$15)),"",'III_Plan comp 438.68 {Plan 4}'!AM$15&amp;analysismethod5)</f>
        <v/>
      </c>
      <c r="CU56" s="254" t="str">
        <f>IF(ISNUMBER(FIND(analysismethod5,'III_Plan comp 438.68 {Plan 4}'!AN$15)),"",'III_Plan comp 438.68 {Plan 4}'!AN$15&amp;analysismethod5)</f>
        <v/>
      </c>
      <c r="CV56" s="254" t="str">
        <f>IF(ISNUMBER(FIND(analysismethod5,'III_Plan comp 438.68 {Plan 4}'!AO$15)),"",'III_Plan comp 438.68 {Plan 4}'!AO$15&amp;analysismethod5)</f>
        <v/>
      </c>
      <c r="CW56" s="254" t="str">
        <f>IF(ISNUMBER(FIND(analysismethod5,'III_Plan comp 438.68 {Plan 4}'!AP$15)),"",'III_Plan comp 438.68 {Plan 4}'!AP$15&amp;analysismethod5)</f>
        <v/>
      </c>
      <c r="CX56" s="254" t="str">
        <f>IF(ISNUMBER(FIND(analysismethod5,'III_Plan comp 438.68 {Plan 4}'!AQ$15)),"",'III_Plan comp 438.68 {Plan 4}'!AQ$15&amp;analysismethod5)</f>
        <v/>
      </c>
      <c r="CY56" s="254" t="str">
        <f>IF(ISNUMBER(FIND(analysismethod5,'III_Plan comp 438.68 {Plan 4}'!AR$15)),"",'III_Plan comp 438.68 {Plan 4}'!AR$15&amp;analysismethod5)</f>
        <v/>
      </c>
      <c r="CZ56" s="254" t="str">
        <f>IF(ISNUMBER(FIND(analysismethod5,'III_Plan comp 438.68 {Plan 4}'!AS$15)),"",'III_Plan comp 438.68 {Plan 4}'!AS$15&amp;analysismethod5)</f>
        <v/>
      </c>
      <c r="DA56" s="254" t="str">
        <f>IF(ISNUMBER(FIND(analysismethod5,'III_Plan comp 438.68 {Plan 4}'!AT$15)),"",'III_Plan comp 438.68 {Plan 4}'!AT$15&amp;analysismethod5)</f>
        <v/>
      </c>
      <c r="DB56" s="254" t="str">
        <f>IF(ISNUMBER(FIND(analysismethod5,'III_Plan comp 438.68 {Plan 4}'!AU$15)),"",'III_Plan comp 438.68 {Plan 4}'!AU$15&amp;analysismethod5)</f>
        <v/>
      </c>
      <c r="DC56" s="254" t="str">
        <f>IF(ISNUMBER(FIND(analysismethod5,'III_Plan comp 438.68 {Plan 4}'!AV$15)),"",'III_Plan comp 438.68 {Plan 4}'!AV$15&amp;analysismethod5)</f>
        <v/>
      </c>
      <c r="DD56" s="254" t="str">
        <f>IF(ISNUMBER(FIND(analysismethod5,'III_Plan comp 438.68 {Plan 4}'!AW$15)),"",'III_Plan comp 438.68 {Plan 4}'!AW$15&amp;analysismethod5)</f>
        <v/>
      </c>
      <c r="DE56" s="254" t="str">
        <f>IF(ISNUMBER(FIND(analysismethod5,'III_Plan comp 438.68 {Plan 4}'!AX$15)),"",'III_Plan comp 438.68 {Plan 4}'!AX$15&amp;analysismethod5)</f>
        <v/>
      </c>
      <c r="DF56" s="254" t="str">
        <f>IF(ISNUMBER(FIND(analysismethod5,'III_Plan comp 438.68 {Plan 4}'!AY$15)),"",'III_Plan comp 438.68 {Plan 4}'!AY$15&amp;analysismethod5)</f>
        <v/>
      </c>
      <c r="DG56" s="254" t="str">
        <f>IF(ISNUMBER(FIND(analysismethod5,'III_Plan comp 438.68 {Plan 4}'!AZ$15)),"",'III_Plan comp 438.68 {Plan 4}'!AZ$15&amp;analysismethod5)</f>
        <v/>
      </c>
      <c r="DH56" s="254" t="str">
        <f>IF(ISNUMBER(FIND(analysismethod5,'III_Plan comp 438.68 {Plan 4}'!BA$15)),"",'III_Plan comp 438.68 {Plan 4}'!BA$15&amp;analysismethod5)</f>
        <v/>
      </c>
      <c r="DI56" s="254" t="str">
        <f>IF(ISNUMBER(FIND(analysismethod5,'III_Plan comp 438.68 {Plan 4}'!BB$15)),"",'III_Plan comp 438.68 {Plan 4}'!BB$15&amp;analysismethod5)</f>
        <v/>
      </c>
      <c r="DJ56" s="254" t="str">
        <f>IF(ISNUMBER(FIND(analysismethod5,'III_Plan comp 438.68 {Plan 4}'!BC$15)),"",'III_Plan comp 438.68 {Plan 4}'!BC$15&amp;analysismethod5)</f>
        <v/>
      </c>
      <c r="DK56" s="254" t="str">
        <f>IF(ISNUMBER(FIND(analysismethod5,'III_Plan comp 438.68 {Plan 4}'!BD$15)),"",'III_Plan comp 438.68 {Plan 4}'!BD$15&amp;analysismethod5)</f>
        <v/>
      </c>
      <c r="DL56" s="254" t="str">
        <f>IF(ISNUMBER(FIND(analysismethod5,'III_Plan comp 438.68 {Plan 4}'!BE$15)),"",'III_Plan comp 438.68 {Plan 4}'!BE$15&amp;analysismethod5)</f>
        <v/>
      </c>
      <c r="DM56" s="254" t="str">
        <f>IF(ISNUMBER(FIND(analysismethod5,'III_Plan comp 438.68 {Plan 4}'!BF$15)),"",'III_Plan comp 438.68 {Plan 4}'!BF$15&amp;analysismethod5)</f>
        <v/>
      </c>
      <c r="DN56" s="254" t="str">
        <f>IF(ISNUMBER(FIND(analysismethod5,'III_Plan comp 438.68 {Plan 4}'!BG$15)),"",'III_Plan comp 438.68 {Plan 4}'!BG$15&amp;analysismethod5)</f>
        <v/>
      </c>
      <c r="DO56" s="254" t="str">
        <f>IF(ISNUMBER(FIND(analysismethod5,'III_Plan comp 438.68 {Plan 4}'!BH$15)),"",'III_Plan comp 438.68 {Plan 4}'!BH$15&amp;analysismethod5)</f>
        <v/>
      </c>
      <c r="DP56" s="254" t="str">
        <f>IF(ISNUMBER(FIND(analysismethod5,'III_Plan comp 438.68 {Plan 4}'!BI$15)),"",'III_Plan comp 438.68 {Plan 4}'!BI$15&amp;analysismethod5)</f>
        <v/>
      </c>
      <c r="DQ56" s="254" t="str">
        <f>IF(ISNUMBER(FIND(analysismethod5,'III_Plan comp 438.68 {Plan 4}'!BJ$15)),"",'III_Plan comp 438.68 {Plan 4}'!BJ$15&amp;analysismethod5)</f>
        <v/>
      </c>
      <c r="DR56" s="254" t="str">
        <f>IF(ISNUMBER(FIND(analysismethod5,'III_Plan comp 438.68 {Plan 4}'!BK$15)),"",'III_Plan comp 438.68 {Plan 4}'!BK$15&amp;analysismethod5)</f>
        <v/>
      </c>
      <c r="DS56" s="254" t="str">
        <f>IF(ISNUMBER(FIND(analysismethod5,'III_Plan comp 438.68 {Plan 4}'!BL$15)),"",'III_Plan comp 438.68 {Plan 4}'!BL$15&amp;analysismethod5)</f>
        <v/>
      </c>
      <c r="DT56" s="254" t="str">
        <f>IF(ISNUMBER(FIND(analysismethod5,'III_Plan comp 438.68 {Plan 4}'!BM$15)),"",'III_Plan comp 438.68 {Plan 4}'!BM$15&amp;analysismethod5)</f>
        <v/>
      </c>
      <c r="DU56" s="254" t="str">
        <f>IF(ISNUMBER(FIND(analysismethod5,'III_Plan comp 438.68 {Plan 4}'!BN$15)),"",'III_Plan comp 438.68 {Plan 4}'!BN$15&amp;analysismethod5)</f>
        <v/>
      </c>
      <c r="DV56" s="254" t="str">
        <f>IF(ISNUMBER(FIND(analysismethod5,'III_Plan comp 438.68 {Plan 4}'!BO$15)),"",'III_Plan comp 438.68 {Plan 4}'!BO$15&amp;analysismethod5)</f>
        <v/>
      </c>
      <c r="DW56" s="254" t="str">
        <f>IF(ISNUMBER(FIND(analysismethod5,'III_Plan comp 438.68 {Plan 4}'!BP$15)),"",'III_Plan comp 438.68 {Plan 4}'!BP$15&amp;analysismethod5)</f>
        <v/>
      </c>
      <c r="DX56" s="254" t="str">
        <f>IF(ISNUMBER(FIND(analysismethod5,'III_Plan comp 438.68 {Plan 4}'!BQ$15)),"",'III_Plan comp 438.68 {Plan 4}'!BQ$15&amp;analysismethod5)</f>
        <v/>
      </c>
      <c r="DY56" s="254" t="str">
        <f>IF(ISNUMBER(FIND(analysismethod5,'III_Plan comp 438.68 {Plan 4}'!BR$15)),"",'III_Plan comp 438.68 {Plan 4}'!BR$15&amp;analysismethod5)</f>
        <v/>
      </c>
      <c r="DZ56" s="254" t="str">
        <f>IF(ISNUMBER(FIND(analysismethod5,'III_Plan comp 438.68 {Plan 4}'!BS$15)),"",'III_Plan comp 438.68 {Plan 4}'!BS$15&amp;analysismethod5)</f>
        <v/>
      </c>
      <c r="EA56" s="254" t="str">
        <f>IF(ISNUMBER(FIND(analysismethod5,'III_Plan comp 438.68 {Plan 4}'!BT$15)),"",'III_Plan comp 438.68 {Plan 4}'!BT$15&amp;analysismethod5)</f>
        <v/>
      </c>
      <c r="EB56" s="254" t="str">
        <f>IF(ISNUMBER(FIND(analysismethod5,'III_Plan comp 438.68 {Plan 4}'!BU$15)),"",'III_Plan comp 438.68 {Plan 4}'!BU$15&amp;analysismethod5)</f>
        <v/>
      </c>
      <c r="EC56" s="254" t="str">
        <f>IF(ISNUMBER(FIND(analysismethod5,'III_Plan comp 438.68 {Plan 4}'!BV$15)),"",'III_Plan comp 438.68 {Plan 4}'!BV$15&amp;analysismethod5)</f>
        <v/>
      </c>
      <c r="ED56" s="254" t="str">
        <f>IF(ISNUMBER(FIND(analysismethod5,'III_Plan comp 438.68 {Plan 4}'!BW$15)),"",'III_Plan comp 438.68 {Plan 4}'!BW$15&amp;analysismethod5)</f>
        <v/>
      </c>
      <c r="EE56" s="254" t="str">
        <f>IF(ISNUMBER(FIND(analysismethod5,'III_Plan comp 438.68 {Plan 4}'!BX$15)),"",'III_Plan comp 438.68 {Plan 4}'!BX$15&amp;analysismethod5)</f>
        <v/>
      </c>
      <c r="EF56" s="254" t="str">
        <f>IF(ISNUMBER(FIND(analysismethod5,'III_Plan comp 438.68 {Plan 4}'!BY$15)),"",'III_Plan comp 438.68 {Plan 4}'!BY$15&amp;analysismethod5)</f>
        <v/>
      </c>
      <c r="EG56" s="254" t="str">
        <f>IF(ISNUMBER(FIND(analysismethod5,'III_Plan comp 438.68 {Plan 4}'!BZ$15)),"",'III_Plan comp 438.68 {Plan 4}'!BZ$15&amp;analysismethod5)</f>
        <v/>
      </c>
      <c r="EH56" s="254" t="str">
        <f>IF(ISNUMBER(FIND(analysismethod5,'III_Plan comp 438.68 {Plan 4}'!CA$15)),"",'III_Plan comp 438.68 {Plan 4}'!CA$15&amp;analysismethod5)</f>
        <v/>
      </c>
      <c r="EI56" s="254" t="str">
        <f>IF(ISNUMBER(FIND(analysismethod5,'III_Plan comp 438.68 {Plan 4}'!CB$15)),"",'III_Plan comp 438.68 {Plan 4}'!CB$15&amp;analysismethod5)</f>
        <v/>
      </c>
      <c r="EJ56" s="254" t="str">
        <f>IF(ISNUMBER(FIND(analysismethod5,'III_Plan comp 438.68 {Plan 4}'!CC$15)),"",'III_Plan comp 438.68 {Plan 4}'!CC$15&amp;analysismethod5)</f>
        <v/>
      </c>
      <c r="EK56" s="254" t="str">
        <f>IF(ISNUMBER(FIND(analysismethod5,'III_Plan comp 438.68 {Plan 4}'!CD$15)),"",'III_Plan comp 438.68 {Plan 4}'!CD$15&amp;analysismethod5)</f>
        <v/>
      </c>
      <c r="EL56" s="254" t="str">
        <f>IF(ISNUMBER(FIND(analysismethod5,'III_Plan comp 438.68 {Plan 4}'!CE$15)),"",'III_Plan comp 438.68 {Plan 4}'!CE$15&amp;analysismethod5)</f>
        <v/>
      </c>
      <c r="EM56" s="254" t="str">
        <f>IF(ISNUMBER(FIND(analysismethod5,'III_Plan comp 438.68 {Plan 4}'!CF$15)),"",'III_Plan comp 438.68 {Plan 4}'!CF$15&amp;analysismethod5)</f>
        <v/>
      </c>
      <c r="EN56" s="254" t="str">
        <f>IF(ISNUMBER(FIND(analysismethod5,'III_Plan comp 438.68 {Plan 4}'!CG$15)),"",'III_Plan comp 438.68 {Plan 4}'!CG$15&amp;analysismethod5)</f>
        <v/>
      </c>
      <c r="EO56" s="254" t="str">
        <f>IF(ISNUMBER(FIND(analysismethod5,'III_Plan comp 438.68 {Plan 4}'!CH$15)),"",'III_Plan comp 438.68 {Plan 4}'!CH$15&amp;analysismethod5)</f>
        <v/>
      </c>
      <c r="EP56" s="254" t="str">
        <f>IF(ISNUMBER(FIND(analysismethod5,'III_Plan comp 438.68 {Plan 4}'!CI$15)),"",'III_Plan comp 438.68 {Plan 4}'!CI$15&amp;analysismethod5)</f>
        <v/>
      </c>
      <c r="EQ56" s="254" t="str">
        <f>IF(ISNUMBER(FIND(analysismethod5,'III_Plan comp 438.68 {Plan 4}'!CJ$15)),"",'III_Plan comp 438.68 {Plan 4}'!CJ$15&amp;analysismethod5)</f>
        <v/>
      </c>
      <c r="ER56" s="254" t="str">
        <f>IF(ISNUMBER(FIND(analysismethod5,'III_Plan comp 438.68 {Plan 4}'!CK$15)),"",'III_Plan comp 438.68 {Plan 4}'!CK$15&amp;analysismethod5)</f>
        <v/>
      </c>
      <c r="ES56" s="254" t="str">
        <f>IF(ISNUMBER(FIND(analysismethod5,'III_Plan comp 438.68 {Plan 4}'!CL$15)),"",'III_Plan comp 438.68 {Plan 4}'!CL$15&amp;analysismethod5)</f>
        <v/>
      </c>
      <c r="ET56" s="254" t="str">
        <f>IF(ISNUMBER(FIND(analysismethod5,'III_Plan comp 438.68 {Plan 4}'!CM$15)),"",'III_Plan comp 438.68 {Plan 4}'!CM$15&amp;analysismethod5)</f>
        <v/>
      </c>
      <c r="EU56" s="254" t="str">
        <f>IF(ISNUMBER(FIND(analysismethod5,'III_Plan comp 438.68 {Plan 4}'!CN$15)),"",'III_Plan comp 438.68 {Plan 4}'!CN$15&amp;analysismethod5)</f>
        <v/>
      </c>
      <c r="EV56" s="254" t="str">
        <f>IF(ISNUMBER(FIND(analysismethod5,'III_Plan comp 438.68 {Plan 4}'!CO$15)),"",'III_Plan comp 438.68 {Plan 4}'!CO$15&amp;analysismethod5)</f>
        <v/>
      </c>
      <c r="EW56" s="254" t="str">
        <f>IF(ISNUMBER(FIND(analysismethod5,'III_Plan comp 438.68 {Plan 4}'!CP$15)),"",'III_Plan comp 438.68 {Plan 4}'!CP$15&amp;analysismethod5)</f>
        <v/>
      </c>
      <c r="EX56" s="254" t="str">
        <f>IF(ISNUMBER(FIND(analysismethod5,'III_Plan comp 438.68 {Plan 4}'!CQ$15)),"",'III_Plan comp 438.68 {Plan 4}'!CQ$15&amp;analysismethod5)</f>
        <v/>
      </c>
      <c r="EY56" s="254" t="str">
        <f>IF(ISNUMBER(FIND(analysismethod5,'III_Plan comp 438.68 {Plan 4}'!CR$15)),"",'III_Plan comp 438.68 {Plan 4}'!CR$15&amp;analysismethod5)</f>
        <v/>
      </c>
      <c r="EZ56" s="254" t="str">
        <f>IF(ISNUMBER(FIND(analysismethod5,'III_Plan comp 438.68 {Plan 4}'!CS$15)),"",'III_Plan comp 438.68 {Plan 4}'!CS$15&amp;analysismethod5)</f>
        <v/>
      </c>
      <c r="FA56" s="254" t="str">
        <f>IF(ISNUMBER(FIND(analysismethod5,'III_Plan comp 438.68 {Plan 4}'!CT$15)),"",'III_Plan comp 438.68 {Plan 4}'!CT$15&amp;analysismethod5)</f>
        <v/>
      </c>
      <c r="FB56" s="254" t="str">
        <f>IF(ISNUMBER(FIND(analysismethod5,'III_Plan comp 438.68 {Plan 4}'!CU$15)),"",'III_Plan comp 438.68 {Plan 4}'!CU$15&amp;analysismethod5)</f>
        <v/>
      </c>
      <c r="FC56" s="254" t="str">
        <f>IF(ISNUMBER(FIND(analysismethod5,'III_Plan comp 438.68 {Plan 4}'!CV$15)),"",'III_Plan comp 438.68 {Plan 4}'!CV$15&amp;analysismethod5)</f>
        <v/>
      </c>
      <c r="FD56" s="254" t="str">
        <f>IF(ISNUMBER(FIND(analysismethod5,'III_Plan comp 438.68 {Plan 4}'!CW$15)),"",'III_Plan comp 438.68 {Plan 4}'!CW$15&amp;analysismethod5)</f>
        <v/>
      </c>
      <c r="FE56" s="254" t="str">
        <f>IF(ISNUMBER(FIND(analysismethod5,'III_Plan comp 438.68 {Plan 4}'!CX$15)),"",'III_Plan comp 438.68 {Plan 4}'!CX$15&amp;analysismethod5)</f>
        <v/>
      </c>
      <c r="FF56" s="254" t="str">
        <f>IF(ISNUMBER(FIND(analysismethod5,'III_Plan comp 438.68 {Plan 4}'!CY$15)),"",'III_Plan comp 438.68 {Plan 4}'!CY$15&amp;analysismethod5)</f>
        <v/>
      </c>
      <c r="FG56" s="254" t="str">
        <f>IF(ISNUMBER(FIND(analysismethod5,'III_Plan comp 438.68 {Plan 4}'!CZ$15)),"",'III_Plan comp 438.68 {Plan 4}'!CZ$15&amp;analysismethod5)</f>
        <v/>
      </c>
    </row>
    <row r="57" spans="2:163" x14ac:dyDescent="0.2">
      <c r="BK57" s="253" t="str">
        <f>IF('I_State and program information'!$E$70="Yes","Review of Grievances Related to Access"&amp;"; "&amp;CHAR(10)&amp;CHAR(10),"")</f>
        <v xml:space="preserve">Review of Grievances Related to Access; 
</v>
      </c>
      <c r="BL57" s="254" t="str">
        <f>IF(ISNUMBER(FIND(analysismethod6,'III_Plan comp 438.68 {Plan 4}'!E$15)),"",'III_Plan comp 438.68 {Plan 4}'!E$15&amp;analysismethod6)</f>
        <v xml:space="preserve">Review of Grievances Related to Access; 
</v>
      </c>
      <c r="BM57" s="254" t="str">
        <f>IF(ISNUMBER(FIND(analysismethod6,'III_Plan comp 438.68 {Plan 4}'!F$15)),"",'III_Plan comp 438.68 {Plan 4}'!F$15&amp;analysismethod6)</f>
        <v xml:space="preserve">Review of Grievances Related to Access; 
</v>
      </c>
      <c r="BN57" s="254" t="str">
        <f>IF(ISNUMBER(FIND(analysismethod6,'III_Plan comp 438.68 {Plan 4}'!G$15)),"",'III_Plan comp 438.68 {Plan 4}'!G$15&amp;analysismethod6)</f>
        <v xml:space="preserve">Review of Grievances Related to Access; 
</v>
      </c>
      <c r="BO57" s="254" t="str">
        <f>IF(ISNUMBER(FIND(analysismethod6,'III_Plan comp 438.68 {Plan 4}'!H$15)),"",'III_Plan comp 438.68 {Plan 4}'!H$15&amp;analysismethod6)</f>
        <v xml:space="preserve">Review of Grievances Related to Access; 
</v>
      </c>
      <c r="BP57" s="254" t="str">
        <f>IF(ISNUMBER(FIND(analysismethod6,'III_Plan comp 438.68 {Plan 4}'!I$15)),"",'III_Plan comp 438.68 {Plan 4}'!I$15&amp;analysismethod6)</f>
        <v xml:space="preserve">Review of Grievances Related to Access; 
</v>
      </c>
      <c r="BQ57" s="254" t="str">
        <f>IF(ISNUMBER(FIND(analysismethod6,'III_Plan comp 438.68 {Plan 4}'!J$15)),"",'III_Plan comp 438.68 {Plan 4}'!J$15&amp;analysismethod6)</f>
        <v xml:space="preserve">Review of Grievances Related to Access; 
</v>
      </c>
      <c r="BR57" s="254" t="str">
        <f>IF(ISNUMBER(FIND(analysismethod6,'III_Plan comp 438.68 {Plan 4}'!K$15)),"",'III_Plan comp 438.68 {Plan 4}'!K$15&amp;analysismethod6)</f>
        <v xml:space="preserve">Review of Grievances Related to Access; 
</v>
      </c>
      <c r="BS57" s="254" t="str">
        <f>IF(ISNUMBER(FIND(analysismethod6,'III_Plan comp 438.68 {Plan 4}'!L$15)),"",'III_Plan comp 438.68 {Plan 4}'!L$15&amp;analysismethod6)</f>
        <v xml:space="preserve">Review of Grievances Related to Access; 
</v>
      </c>
      <c r="BT57" s="254" t="str">
        <f>IF(ISNUMBER(FIND(analysismethod6,'III_Plan comp 438.68 {Plan 4}'!M$15)),"",'III_Plan comp 438.68 {Plan 4}'!M$15&amp;analysismethod6)</f>
        <v xml:space="preserve">Review of Grievances Related to Access; 
</v>
      </c>
      <c r="BU57" s="254" t="str">
        <f>IF(ISNUMBER(FIND(analysismethod6,'III_Plan comp 438.68 {Plan 4}'!N$15)),"",'III_Plan comp 438.68 {Plan 4}'!N$15&amp;analysismethod6)</f>
        <v xml:space="preserve">Review of Grievances Related to Access; 
</v>
      </c>
      <c r="BV57" s="254" t="str">
        <f>IF(ISNUMBER(FIND(analysismethod6,'III_Plan comp 438.68 {Plan 4}'!O$15)),"",'III_Plan comp 438.68 {Plan 4}'!O$15&amp;analysismethod6)</f>
        <v xml:space="preserve">Review of Grievances Related to Access; 
</v>
      </c>
      <c r="BW57" s="254" t="str">
        <f>IF(ISNUMBER(FIND(analysismethod6,'III_Plan comp 438.68 {Plan 4}'!P$15)),"",'III_Plan comp 438.68 {Plan 4}'!P$15&amp;analysismethod6)</f>
        <v xml:space="preserve">Review of Grievances Related to Access; 
</v>
      </c>
      <c r="BX57" s="254" t="str">
        <f>IF(ISNUMBER(FIND(analysismethod6,'III_Plan comp 438.68 {Plan 4}'!Q$15)),"",'III_Plan comp 438.68 {Plan 4}'!Q$15&amp;analysismethod6)</f>
        <v xml:space="preserve">Review of Grievances Related to Access; 
</v>
      </c>
      <c r="BY57" s="254" t="str">
        <f>IF(ISNUMBER(FIND(analysismethod6,'III_Plan comp 438.68 {Plan 4}'!R$15)),"",'III_Plan comp 438.68 {Plan 4}'!R$15&amp;analysismethod6)</f>
        <v xml:space="preserve">Review of Grievances Related to Access; 
</v>
      </c>
      <c r="BZ57" s="254" t="str">
        <f>IF(ISNUMBER(FIND(analysismethod6,'III_Plan comp 438.68 {Plan 4}'!S$15)),"",'III_Plan comp 438.68 {Plan 4}'!S$15&amp;analysismethod6)</f>
        <v xml:space="preserve">Review of Grievances Related to Access; 
</v>
      </c>
      <c r="CA57" s="254" t="str">
        <f>IF(ISNUMBER(FIND(analysismethod6,'III_Plan comp 438.68 {Plan 4}'!T$15)),"",'III_Plan comp 438.68 {Plan 4}'!T$15&amp;analysismethod6)</f>
        <v xml:space="preserve">Review of Grievances Related to Access; 
</v>
      </c>
      <c r="CB57" s="254" t="str">
        <f>IF(ISNUMBER(FIND(analysismethod6,'III_Plan comp 438.68 {Plan 4}'!U$15)),"",'III_Plan comp 438.68 {Plan 4}'!U$15&amp;analysismethod6)</f>
        <v xml:space="preserve">Review of Grievances Related to Access; 
</v>
      </c>
      <c r="CC57" s="254" t="str">
        <f>IF(ISNUMBER(FIND(analysismethod6,'III_Plan comp 438.68 {Plan 4}'!V$15)),"",'III_Plan comp 438.68 {Plan 4}'!V$15&amp;analysismethod6)</f>
        <v xml:space="preserve">Review of Grievances Related to Access; 
</v>
      </c>
      <c r="CD57" s="254" t="str">
        <f>IF(ISNUMBER(FIND(analysismethod6,'III_Plan comp 438.68 {Plan 4}'!W$15)),"",'III_Plan comp 438.68 {Plan 4}'!W$15&amp;analysismethod6)</f>
        <v xml:space="preserve">Review of Grievances Related to Access; 
</v>
      </c>
      <c r="CE57" s="254" t="str">
        <f>IF(ISNUMBER(FIND(analysismethod6,'III_Plan comp 438.68 {Plan 4}'!X$15)),"",'III_Plan comp 438.68 {Plan 4}'!X$15&amp;analysismethod6)</f>
        <v xml:space="preserve">Review of Grievances Related to Access; 
</v>
      </c>
      <c r="CF57" s="254" t="str">
        <f>IF(ISNUMBER(FIND(analysismethod6,'III_Plan comp 438.68 {Plan 4}'!Y$15)),"",'III_Plan comp 438.68 {Plan 4}'!Y$15&amp;analysismethod6)</f>
        <v xml:space="preserve">Review of Grievances Related to Access; 
</v>
      </c>
      <c r="CG57" s="254" t="str">
        <f>IF(ISNUMBER(FIND(analysismethod6,'III_Plan comp 438.68 {Plan 4}'!Z$15)),"",'III_Plan comp 438.68 {Plan 4}'!Z$15&amp;analysismethod6)</f>
        <v xml:space="preserve">Review of Grievances Related to Access; 
</v>
      </c>
      <c r="CH57" s="254" t="str">
        <f>IF(ISNUMBER(FIND(analysismethod6,'III_Plan comp 438.68 {Plan 4}'!AA$15)),"",'III_Plan comp 438.68 {Plan 4}'!AA$15&amp;analysismethod6)</f>
        <v xml:space="preserve">Review of Grievances Related to Access; 
</v>
      </c>
      <c r="CI57" s="254" t="str">
        <f>IF(ISNUMBER(FIND(analysismethod6,'III_Plan comp 438.68 {Plan 4}'!AB$15)),"",'III_Plan comp 438.68 {Plan 4}'!AB$15&amp;analysismethod6)</f>
        <v xml:space="preserve">Review of Grievances Related to Access; 
</v>
      </c>
      <c r="CJ57" s="254" t="str">
        <f>IF(ISNUMBER(FIND(analysismethod6,'III_Plan comp 438.68 {Plan 4}'!AC$15)),"",'III_Plan comp 438.68 {Plan 4}'!AC$15&amp;analysismethod6)</f>
        <v xml:space="preserve">Review of Grievances Related to Access; 
</v>
      </c>
      <c r="CK57" s="254" t="str">
        <f>IF(ISNUMBER(FIND(analysismethod6,'III_Plan comp 438.68 {Plan 4}'!AD$15)),"",'III_Plan comp 438.68 {Plan 4}'!AD$15&amp;analysismethod6)</f>
        <v xml:space="preserve">Review of Grievances Related to Access; 
</v>
      </c>
      <c r="CL57" s="254" t="str">
        <f>IF(ISNUMBER(FIND(analysismethod6,'III_Plan comp 438.68 {Plan 4}'!AE$15)),"",'III_Plan comp 438.68 {Plan 4}'!AE$15&amp;analysismethod6)</f>
        <v xml:space="preserve">Review of Grievances Related to Access; 
</v>
      </c>
      <c r="CM57" s="254" t="str">
        <f>IF(ISNUMBER(FIND(analysismethod6,'III_Plan comp 438.68 {Plan 4}'!AF$15)),"",'III_Plan comp 438.68 {Plan 4}'!AF$15&amp;analysismethod6)</f>
        <v xml:space="preserve">Review of Grievances Related to Access; 
</v>
      </c>
      <c r="CN57" s="254" t="str">
        <f>IF(ISNUMBER(FIND(analysismethod6,'III_Plan comp 438.68 {Plan 4}'!AG$15)),"",'III_Plan comp 438.68 {Plan 4}'!AG$15&amp;analysismethod6)</f>
        <v xml:space="preserve">Review of Grievances Related to Access; 
</v>
      </c>
      <c r="CO57" s="254" t="str">
        <f>IF(ISNUMBER(FIND(analysismethod6,'III_Plan comp 438.68 {Plan 4}'!AH$15)),"",'III_Plan comp 438.68 {Plan 4}'!AH$15&amp;analysismethod6)</f>
        <v xml:space="preserve">Review of Grievances Related to Access; 
</v>
      </c>
      <c r="CP57" s="254" t="str">
        <f>IF(ISNUMBER(FIND(analysismethod6,'III_Plan comp 438.68 {Plan 4}'!AI$15)),"",'III_Plan comp 438.68 {Plan 4}'!AI$15&amp;analysismethod6)</f>
        <v xml:space="preserve">Review of Grievances Related to Access; 
</v>
      </c>
      <c r="CQ57" s="254" t="str">
        <f>IF(ISNUMBER(FIND(analysismethod6,'III_Plan comp 438.68 {Plan 4}'!AJ$15)),"",'III_Plan comp 438.68 {Plan 4}'!AJ$15&amp;analysismethod6)</f>
        <v xml:space="preserve">Review of Grievances Related to Access; 
</v>
      </c>
      <c r="CR57" s="254" t="str">
        <f>IF(ISNUMBER(FIND(analysismethod6,'III_Plan comp 438.68 {Plan 4}'!AK$15)),"",'III_Plan comp 438.68 {Plan 4}'!AK$15&amp;analysismethod6)</f>
        <v xml:space="preserve">Review of Grievances Related to Access; 
</v>
      </c>
      <c r="CS57" s="254" t="str">
        <f>IF(ISNUMBER(FIND(analysismethod6,'III_Plan comp 438.68 {Plan 4}'!AL$15)),"",'III_Plan comp 438.68 {Plan 4}'!AL$15&amp;analysismethod6)</f>
        <v xml:space="preserve">Review of Grievances Related to Access; 
</v>
      </c>
      <c r="CT57" s="254" t="str">
        <f>IF(ISNUMBER(FIND(analysismethod6,'III_Plan comp 438.68 {Plan 4}'!AM$15)),"",'III_Plan comp 438.68 {Plan 4}'!AM$15&amp;analysismethod6)</f>
        <v xml:space="preserve">Review of Grievances Related to Access; 
</v>
      </c>
      <c r="CU57" s="254" t="str">
        <f>IF(ISNUMBER(FIND(analysismethod6,'III_Plan comp 438.68 {Plan 4}'!AN$15)),"",'III_Plan comp 438.68 {Plan 4}'!AN$15&amp;analysismethod6)</f>
        <v xml:space="preserve">Review of Grievances Related to Access; 
</v>
      </c>
      <c r="CV57" s="254" t="str">
        <f>IF(ISNUMBER(FIND(analysismethod6,'III_Plan comp 438.68 {Plan 4}'!AO$15)),"",'III_Plan comp 438.68 {Plan 4}'!AO$15&amp;analysismethod6)</f>
        <v xml:space="preserve">Review of Grievances Related to Access; 
</v>
      </c>
      <c r="CW57" s="254" t="str">
        <f>IF(ISNUMBER(FIND(analysismethod6,'III_Plan comp 438.68 {Plan 4}'!AP$15)),"",'III_Plan comp 438.68 {Plan 4}'!AP$15&amp;analysismethod6)</f>
        <v xml:space="preserve">Review of Grievances Related to Access; 
</v>
      </c>
      <c r="CX57" s="254" t="str">
        <f>IF(ISNUMBER(FIND(analysismethod6,'III_Plan comp 438.68 {Plan 4}'!AQ$15)),"",'III_Plan comp 438.68 {Plan 4}'!AQ$15&amp;analysismethod6)</f>
        <v xml:space="preserve">Review of Grievances Related to Access; 
</v>
      </c>
      <c r="CY57" s="254" t="str">
        <f>IF(ISNUMBER(FIND(analysismethod6,'III_Plan comp 438.68 {Plan 4}'!AR$15)),"",'III_Plan comp 438.68 {Plan 4}'!AR$15&amp;analysismethod6)</f>
        <v xml:space="preserve">Review of Grievances Related to Access; 
</v>
      </c>
      <c r="CZ57" s="254" t="str">
        <f>IF(ISNUMBER(FIND(analysismethod6,'III_Plan comp 438.68 {Plan 4}'!AS$15)),"",'III_Plan comp 438.68 {Plan 4}'!AS$15&amp;analysismethod6)</f>
        <v xml:space="preserve">Review of Grievances Related to Access; 
</v>
      </c>
      <c r="DA57" s="254" t="str">
        <f>IF(ISNUMBER(FIND(analysismethod6,'III_Plan comp 438.68 {Plan 4}'!AT$15)),"",'III_Plan comp 438.68 {Plan 4}'!AT$15&amp;analysismethod6)</f>
        <v xml:space="preserve">Review of Grievances Related to Access; 
</v>
      </c>
      <c r="DB57" s="254" t="str">
        <f>IF(ISNUMBER(FIND(analysismethod6,'III_Plan comp 438.68 {Plan 4}'!AU$15)),"",'III_Plan comp 438.68 {Plan 4}'!AU$15&amp;analysismethod6)</f>
        <v xml:space="preserve">Review of Grievances Related to Access; 
</v>
      </c>
      <c r="DC57" s="254" t="str">
        <f>IF(ISNUMBER(FIND(analysismethod6,'III_Plan comp 438.68 {Plan 4}'!AV$15)),"",'III_Plan comp 438.68 {Plan 4}'!AV$15&amp;analysismethod6)</f>
        <v xml:space="preserve">Review of Grievances Related to Access; 
</v>
      </c>
      <c r="DD57" s="254" t="str">
        <f>IF(ISNUMBER(FIND(analysismethod6,'III_Plan comp 438.68 {Plan 4}'!AW$15)),"",'III_Plan comp 438.68 {Plan 4}'!AW$15&amp;analysismethod6)</f>
        <v xml:space="preserve">Review of Grievances Related to Access; 
</v>
      </c>
      <c r="DE57" s="254" t="str">
        <f>IF(ISNUMBER(FIND(analysismethod6,'III_Plan comp 438.68 {Plan 4}'!AX$15)),"",'III_Plan comp 438.68 {Plan 4}'!AX$15&amp;analysismethod6)</f>
        <v xml:space="preserve">Review of Grievances Related to Access; 
</v>
      </c>
      <c r="DF57" s="254" t="str">
        <f>IF(ISNUMBER(FIND(analysismethod6,'III_Plan comp 438.68 {Plan 4}'!AY$15)),"",'III_Plan comp 438.68 {Plan 4}'!AY$15&amp;analysismethod6)</f>
        <v xml:space="preserve">Review of Grievances Related to Access; 
</v>
      </c>
      <c r="DG57" s="254" t="str">
        <f>IF(ISNUMBER(FIND(analysismethod6,'III_Plan comp 438.68 {Plan 4}'!AZ$15)),"",'III_Plan comp 438.68 {Plan 4}'!AZ$15&amp;analysismethod6)</f>
        <v xml:space="preserve">Review of Grievances Related to Access; 
</v>
      </c>
      <c r="DH57" s="254" t="str">
        <f>IF(ISNUMBER(FIND(analysismethod6,'III_Plan comp 438.68 {Plan 4}'!BA$15)),"",'III_Plan comp 438.68 {Plan 4}'!BA$15&amp;analysismethod6)</f>
        <v xml:space="preserve">Review of Grievances Related to Access; 
</v>
      </c>
      <c r="DI57" s="254" t="str">
        <f>IF(ISNUMBER(FIND(analysismethod6,'III_Plan comp 438.68 {Plan 4}'!BB$15)),"",'III_Plan comp 438.68 {Plan 4}'!BB$15&amp;analysismethod6)</f>
        <v xml:space="preserve">Review of Grievances Related to Access; 
</v>
      </c>
      <c r="DJ57" s="254" t="str">
        <f>IF(ISNUMBER(FIND(analysismethod6,'III_Plan comp 438.68 {Plan 4}'!BC$15)),"",'III_Plan comp 438.68 {Plan 4}'!BC$15&amp;analysismethod6)</f>
        <v xml:space="preserve">Review of Grievances Related to Access; 
</v>
      </c>
      <c r="DK57" s="254" t="str">
        <f>IF(ISNUMBER(FIND(analysismethod6,'III_Plan comp 438.68 {Plan 4}'!BD$15)),"",'III_Plan comp 438.68 {Plan 4}'!BD$15&amp;analysismethod6)</f>
        <v xml:space="preserve">Review of Grievances Related to Access; 
</v>
      </c>
      <c r="DL57" s="254" t="str">
        <f>IF(ISNUMBER(FIND(analysismethod6,'III_Plan comp 438.68 {Plan 4}'!BE$15)),"",'III_Plan comp 438.68 {Plan 4}'!BE$15&amp;analysismethod6)</f>
        <v xml:space="preserve">Review of Grievances Related to Access; 
</v>
      </c>
      <c r="DM57" s="254" t="str">
        <f>IF(ISNUMBER(FIND(analysismethod6,'III_Plan comp 438.68 {Plan 4}'!BF$15)),"",'III_Plan comp 438.68 {Plan 4}'!BF$15&amp;analysismethod6)</f>
        <v xml:space="preserve">Review of Grievances Related to Access; 
</v>
      </c>
      <c r="DN57" s="254" t="str">
        <f>IF(ISNUMBER(FIND(analysismethod6,'III_Plan comp 438.68 {Plan 4}'!BG$15)),"",'III_Plan comp 438.68 {Plan 4}'!BG$15&amp;analysismethod6)</f>
        <v xml:space="preserve">Review of Grievances Related to Access; 
</v>
      </c>
      <c r="DO57" s="254" t="str">
        <f>IF(ISNUMBER(FIND(analysismethod6,'III_Plan comp 438.68 {Plan 4}'!BH$15)),"",'III_Plan comp 438.68 {Plan 4}'!BH$15&amp;analysismethod6)</f>
        <v xml:space="preserve">Review of Grievances Related to Access; 
</v>
      </c>
      <c r="DP57" s="254" t="str">
        <f>IF(ISNUMBER(FIND(analysismethod6,'III_Plan comp 438.68 {Plan 4}'!BI$15)),"",'III_Plan comp 438.68 {Plan 4}'!BI$15&amp;analysismethod6)</f>
        <v xml:space="preserve">Review of Grievances Related to Access; 
</v>
      </c>
      <c r="DQ57" s="254" t="str">
        <f>IF(ISNUMBER(FIND(analysismethod6,'III_Plan comp 438.68 {Plan 4}'!BJ$15)),"",'III_Plan comp 438.68 {Plan 4}'!BJ$15&amp;analysismethod6)</f>
        <v xml:space="preserve">Review of Grievances Related to Access; 
</v>
      </c>
      <c r="DR57" s="254" t="str">
        <f>IF(ISNUMBER(FIND(analysismethod6,'III_Plan comp 438.68 {Plan 4}'!BK$15)),"",'III_Plan comp 438.68 {Plan 4}'!BK$15&amp;analysismethod6)</f>
        <v xml:space="preserve">Review of Grievances Related to Access; 
</v>
      </c>
      <c r="DS57" s="254" t="str">
        <f>IF(ISNUMBER(FIND(analysismethod6,'III_Plan comp 438.68 {Plan 4}'!BL$15)),"",'III_Plan comp 438.68 {Plan 4}'!BL$15&amp;analysismethod6)</f>
        <v xml:space="preserve">Review of Grievances Related to Access; 
</v>
      </c>
      <c r="DT57" s="254" t="str">
        <f>IF(ISNUMBER(FIND(analysismethod6,'III_Plan comp 438.68 {Plan 4}'!BM$15)),"",'III_Plan comp 438.68 {Plan 4}'!BM$15&amp;analysismethod6)</f>
        <v xml:space="preserve">Review of Grievances Related to Access; 
</v>
      </c>
      <c r="DU57" s="254" t="str">
        <f>IF(ISNUMBER(FIND(analysismethod6,'III_Plan comp 438.68 {Plan 4}'!BN$15)),"",'III_Plan comp 438.68 {Plan 4}'!BN$15&amp;analysismethod6)</f>
        <v xml:space="preserve">Review of Grievances Related to Access; 
</v>
      </c>
      <c r="DV57" s="254" t="str">
        <f>IF(ISNUMBER(FIND(analysismethod6,'III_Plan comp 438.68 {Plan 4}'!BO$15)),"",'III_Plan comp 438.68 {Plan 4}'!BO$15&amp;analysismethod6)</f>
        <v xml:space="preserve">Review of Grievances Related to Access; 
</v>
      </c>
      <c r="DW57" s="254" t="str">
        <f>IF(ISNUMBER(FIND(analysismethod6,'III_Plan comp 438.68 {Plan 4}'!BP$15)),"",'III_Plan comp 438.68 {Plan 4}'!BP$15&amp;analysismethod6)</f>
        <v xml:space="preserve">Review of Grievances Related to Access; 
</v>
      </c>
      <c r="DX57" s="254" t="str">
        <f>IF(ISNUMBER(FIND(analysismethod6,'III_Plan comp 438.68 {Plan 4}'!BQ$15)),"",'III_Plan comp 438.68 {Plan 4}'!BQ$15&amp;analysismethod6)</f>
        <v xml:space="preserve">Review of Grievances Related to Access; 
</v>
      </c>
      <c r="DY57" s="254" t="str">
        <f>IF(ISNUMBER(FIND(analysismethod6,'III_Plan comp 438.68 {Plan 4}'!BR$15)),"",'III_Plan comp 438.68 {Plan 4}'!BR$15&amp;analysismethod6)</f>
        <v xml:space="preserve">Review of Grievances Related to Access; 
</v>
      </c>
      <c r="DZ57" s="254" t="str">
        <f>IF(ISNUMBER(FIND(analysismethod6,'III_Plan comp 438.68 {Plan 4}'!BS$15)),"",'III_Plan comp 438.68 {Plan 4}'!BS$15&amp;analysismethod6)</f>
        <v xml:space="preserve">Review of Grievances Related to Access; 
</v>
      </c>
      <c r="EA57" s="254" t="str">
        <f>IF(ISNUMBER(FIND(analysismethod6,'III_Plan comp 438.68 {Plan 4}'!BT$15)),"",'III_Plan comp 438.68 {Plan 4}'!BT$15&amp;analysismethod6)</f>
        <v xml:space="preserve">Review of Grievances Related to Access; 
</v>
      </c>
      <c r="EB57" s="254" t="str">
        <f>IF(ISNUMBER(FIND(analysismethod6,'III_Plan comp 438.68 {Plan 4}'!BU$15)),"",'III_Plan comp 438.68 {Plan 4}'!BU$15&amp;analysismethod6)</f>
        <v xml:space="preserve">Review of Grievances Related to Access; 
</v>
      </c>
      <c r="EC57" s="254" t="str">
        <f>IF(ISNUMBER(FIND(analysismethod6,'III_Plan comp 438.68 {Plan 4}'!BV$15)),"",'III_Plan comp 438.68 {Plan 4}'!BV$15&amp;analysismethod6)</f>
        <v xml:space="preserve">Review of Grievances Related to Access; 
</v>
      </c>
      <c r="ED57" s="254" t="str">
        <f>IF(ISNUMBER(FIND(analysismethod6,'III_Plan comp 438.68 {Plan 4}'!BW$15)),"",'III_Plan comp 438.68 {Plan 4}'!BW$15&amp;analysismethod6)</f>
        <v xml:space="preserve">Review of Grievances Related to Access; 
</v>
      </c>
      <c r="EE57" s="254" t="str">
        <f>IF(ISNUMBER(FIND(analysismethod6,'III_Plan comp 438.68 {Plan 4}'!BX$15)),"",'III_Plan comp 438.68 {Plan 4}'!BX$15&amp;analysismethod6)</f>
        <v xml:space="preserve">Review of Grievances Related to Access; 
</v>
      </c>
      <c r="EF57" s="254" t="str">
        <f>IF(ISNUMBER(FIND(analysismethod6,'III_Plan comp 438.68 {Plan 4}'!BY$15)),"",'III_Plan comp 438.68 {Plan 4}'!BY$15&amp;analysismethod6)</f>
        <v xml:space="preserve">Review of Grievances Related to Access; 
</v>
      </c>
      <c r="EG57" s="254" t="str">
        <f>IF(ISNUMBER(FIND(analysismethod6,'III_Plan comp 438.68 {Plan 4}'!BZ$15)),"",'III_Plan comp 438.68 {Plan 4}'!BZ$15&amp;analysismethod6)</f>
        <v xml:space="preserve">Review of Grievances Related to Access; 
</v>
      </c>
      <c r="EH57" s="254" t="str">
        <f>IF(ISNUMBER(FIND(analysismethod6,'III_Plan comp 438.68 {Plan 4}'!CA$15)),"",'III_Plan comp 438.68 {Plan 4}'!CA$15&amp;analysismethod6)</f>
        <v xml:space="preserve">Review of Grievances Related to Access; 
</v>
      </c>
      <c r="EI57" s="254" t="str">
        <f>IF(ISNUMBER(FIND(analysismethod6,'III_Plan comp 438.68 {Plan 4}'!CB$15)),"",'III_Plan comp 438.68 {Plan 4}'!CB$15&amp;analysismethod6)</f>
        <v xml:space="preserve">Review of Grievances Related to Access; 
</v>
      </c>
      <c r="EJ57" s="254" t="str">
        <f>IF(ISNUMBER(FIND(analysismethod6,'III_Plan comp 438.68 {Plan 4}'!CC$15)),"",'III_Plan comp 438.68 {Plan 4}'!CC$15&amp;analysismethod6)</f>
        <v xml:space="preserve">Review of Grievances Related to Access; 
</v>
      </c>
      <c r="EK57" s="254" t="str">
        <f>IF(ISNUMBER(FIND(analysismethod6,'III_Plan comp 438.68 {Plan 4}'!CD$15)),"",'III_Plan comp 438.68 {Plan 4}'!CD$15&amp;analysismethod6)</f>
        <v xml:space="preserve">Review of Grievances Related to Access; 
</v>
      </c>
      <c r="EL57" s="254" t="str">
        <f>IF(ISNUMBER(FIND(analysismethod6,'III_Plan comp 438.68 {Plan 4}'!CE$15)),"",'III_Plan comp 438.68 {Plan 4}'!CE$15&amp;analysismethod6)</f>
        <v xml:space="preserve">Review of Grievances Related to Access; 
</v>
      </c>
      <c r="EM57" s="254" t="str">
        <f>IF(ISNUMBER(FIND(analysismethod6,'III_Plan comp 438.68 {Plan 4}'!CF$15)),"",'III_Plan comp 438.68 {Plan 4}'!CF$15&amp;analysismethod6)</f>
        <v xml:space="preserve">Review of Grievances Related to Access; 
</v>
      </c>
      <c r="EN57" s="254" t="str">
        <f>IF(ISNUMBER(FIND(analysismethod6,'III_Plan comp 438.68 {Plan 4}'!CG$15)),"",'III_Plan comp 438.68 {Plan 4}'!CG$15&amp;analysismethod6)</f>
        <v xml:space="preserve">Review of Grievances Related to Access; 
</v>
      </c>
      <c r="EO57" s="254" t="str">
        <f>IF(ISNUMBER(FIND(analysismethod6,'III_Plan comp 438.68 {Plan 4}'!CH$15)),"",'III_Plan comp 438.68 {Plan 4}'!CH$15&amp;analysismethod6)</f>
        <v xml:space="preserve">Review of Grievances Related to Access; 
</v>
      </c>
      <c r="EP57" s="254" t="str">
        <f>IF(ISNUMBER(FIND(analysismethod6,'III_Plan comp 438.68 {Plan 4}'!CI$15)),"",'III_Plan comp 438.68 {Plan 4}'!CI$15&amp;analysismethod6)</f>
        <v xml:space="preserve">Review of Grievances Related to Access; 
</v>
      </c>
      <c r="EQ57" s="254" t="str">
        <f>IF(ISNUMBER(FIND(analysismethod6,'III_Plan comp 438.68 {Plan 4}'!CJ$15)),"",'III_Plan comp 438.68 {Plan 4}'!CJ$15&amp;analysismethod6)</f>
        <v xml:space="preserve">Review of Grievances Related to Access; 
</v>
      </c>
      <c r="ER57" s="254" t="str">
        <f>IF(ISNUMBER(FIND(analysismethod6,'III_Plan comp 438.68 {Plan 4}'!CK$15)),"",'III_Plan comp 438.68 {Plan 4}'!CK$15&amp;analysismethod6)</f>
        <v xml:space="preserve">Review of Grievances Related to Access; 
</v>
      </c>
      <c r="ES57" s="254" t="str">
        <f>IF(ISNUMBER(FIND(analysismethod6,'III_Plan comp 438.68 {Plan 4}'!CL$15)),"",'III_Plan comp 438.68 {Plan 4}'!CL$15&amp;analysismethod6)</f>
        <v xml:space="preserve">Review of Grievances Related to Access; 
</v>
      </c>
      <c r="ET57" s="254" t="str">
        <f>IF(ISNUMBER(FIND(analysismethod6,'III_Plan comp 438.68 {Plan 4}'!CM$15)),"",'III_Plan comp 438.68 {Plan 4}'!CM$15&amp;analysismethod6)</f>
        <v xml:space="preserve">Review of Grievances Related to Access; 
</v>
      </c>
      <c r="EU57" s="254" t="str">
        <f>IF(ISNUMBER(FIND(analysismethod6,'III_Plan comp 438.68 {Plan 4}'!CN$15)),"",'III_Plan comp 438.68 {Plan 4}'!CN$15&amp;analysismethod6)</f>
        <v xml:space="preserve">Review of Grievances Related to Access; 
</v>
      </c>
      <c r="EV57" s="254" t="str">
        <f>IF(ISNUMBER(FIND(analysismethod6,'III_Plan comp 438.68 {Plan 4}'!CO$15)),"",'III_Plan comp 438.68 {Plan 4}'!CO$15&amp;analysismethod6)</f>
        <v xml:space="preserve">Review of Grievances Related to Access; 
</v>
      </c>
      <c r="EW57" s="254" t="str">
        <f>IF(ISNUMBER(FIND(analysismethod6,'III_Plan comp 438.68 {Plan 4}'!CP$15)),"",'III_Plan comp 438.68 {Plan 4}'!CP$15&amp;analysismethod6)</f>
        <v xml:space="preserve">Review of Grievances Related to Access; 
</v>
      </c>
      <c r="EX57" s="254" t="str">
        <f>IF(ISNUMBER(FIND(analysismethod6,'III_Plan comp 438.68 {Plan 4}'!CQ$15)),"",'III_Plan comp 438.68 {Plan 4}'!CQ$15&amp;analysismethod6)</f>
        <v xml:space="preserve">Review of Grievances Related to Access; 
</v>
      </c>
      <c r="EY57" s="254" t="str">
        <f>IF(ISNUMBER(FIND(analysismethod6,'III_Plan comp 438.68 {Plan 4}'!CR$15)),"",'III_Plan comp 438.68 {Plan 4}'!CR$15&amp;analysismethod6)</f>
        <v xml:space="preserve">Review of Grievances Related to Access; 
</v>
      </c>
      <c r="EZ57" s="254" t="str">
        <f>IF(ISNUMBER(FIND(analysismethod6,'III_Plan comp 438.68 {Plan 4}'!CS$15)),"",'III_Plan comp 438.68 {Plan 4}'!CS$15&amp;analysismethod6)</f>
        <v xml:space="preserve">Review of Grievances Related to Access; 
</v>
      </c>
      <c r="FA57" s="254" t="str">
        <f>IF(ISNUMBER(FIND(analysismethod6,'III_Plan comp 438.68 {Plan 4}'!CT$15)),"",'III_Plan comp 438.68 {Plan 4}'!CT$15&amp;analysismethod6)</f>
        <v xml:space="preserve">Review of Grievances Related to Access; 
</v>
      </c>
      <c r="FB57" s="254" t="str">
        <f>IF(ISNUMBER(FIND(analysismethod6,'III_Plan comp 438.68 {Plan 4}'!CU$15)),"",'III_Plan comp 438.68 {Plan 4}'!CU$15&amp;analysismethod6)</f>
        <v xml:space="preserve">Review of Grievances Related to Access; 
</v>
      </c>
      <c r="FC57" s="254" t="str">
        <f>IF(ISNUMBER(FIND(analysismethod6,'III_Plan comp 438.68 {Plan 4}'!CV$15)),"",'III_Plan comp 438.68 {Plan 4}'!CV$15&amp;analysismethod6)</f>
        <v xml:space="preserve">Review of Grievances Related to Access; 
</v>
      </c>
      <c r="FD57" s="254" t="str">
        <f>IF(ISNUMBER(FIND(analysismethod6,'III_Plan comp 438.68 {Plan 4}'!CW$15)),"",'III_Plan comp 438.68 {Plan 4}'!CW$15&amp;analysismethod6)</f>
        <v xml:space="preserve">Review of Grievances Related to Access; 
</v>
      </c>
      <c r="FE57" s="254" t="str">
        <f>IF(ISNUMBER(FIND(analysismethod6,'III_Plan comp 438.68 {Plan 4}'!CX$15)),"",'III_Plan comp 438.68 {Plan 4}'!CX$15&amp;analysismethod6)</f>
        <v xml:space="preserve">Review of Grievances Related to Access; 
</v>
      </c>
      <c r="FF57" s="254" t="str">
        <f>IF(ISNUMBER(FIND(analysismethod6,'III_Plan comp 438.68 {Plan 4}'!CY$15)),"",'III_Plan comp 438.68 {Plan 4}'!CY$15&amp;analysismethod6)</f>
        <v xml:space="preserve">Review of Grievances Related to Access; 
</v>
      </c>
      <c r="FG57" s="254" t="str">
        <f>IF(ISNUMBER(FIND(analysismethod6,'III_Plan comp 438.68 {Plan 4}'!CZ$15)),"",'III_Plan comp 438.68 {Plan 4}'!CZ$15&amp;analysismethod6)</f>
        <v xml:space="preserve">Review of Grievances Related to Access; 
</v>
      </c>
    </row>
    <row r="58" spans="2:163" x14ac:dyDescent="0.2">
      <c r="BK58" s="253" t="str">
        <f>IF('I_State and program information'!$E$74="Yes","Encounter Data Analysis"&amp;"; "&amp;CHAR(10)&amp;CHAR(10),"")</f>
        <v xml:space="preserve">Encounter Data Analysis; 
</v>
      </c>
      <c r="BL58" s="254" t="str">
        <f>IF(ISNUMBER(FIND(analysismethod7,'III_Plan comp 438.68 {Plan 4}'!E$15)),"",'III_Plan comp 438.68 {Plan 4}'!E$15&amp;analysismethod7)</f>
        <v xml:space="preserve">Encounter Data Analysis; 
</v>
      </c>
      <c r="BM58" s="254" t="str">
        <f>IF(ISNUMBER(FIND(analysismethod7,'III_Plan comp 438.68 {Plan 4}'!F$15)),"",'III_Plan comp 438.68 {Plan 4}'!F$15&amp;analysismethod7)</f>
        <v xml:space="preserve">Encounter Data Analysis; 
</v>
      </c>
      <c r="BN58" s="254" t="str">
        <f>IF(ISNUMBER(FIND(analysismethod7,'III_Plan comp 438.68 {Plan 4}'!G$15)),"",'III_Plan comp 438.68 {Plan 4}'!G$15&amp;analysismethod7)</f>
        <v xml:space="preserve">Encounter Data Analysis; 
</v>
      </c>
      <c r="BO58" s="254" t="str">
        <f>IF(ISNUMBER(FIND(analysismethod7,'III_Plan comp 438.68 {Plan 4}'!H$15)),"",'III_Plan comp 438.68 {Plan 4}'!H$15&amp;analysismethod7)</f>
        <v xml:space="preserve">Encounter Data Analysis; 
</v>
      </c>
      <c r="BP58" s="254" t="str">
        <f>IF(ISNUMBER(FIND(analysismethod7,'III_Plan comp 438.68 {Plan 4}'!I$15)),"",'III_Plan comp 438.68 {Plan 4}'!I$15&amp;analysismethod7)</f>
        <v xml:space="preserve">Encounter Data Analysis; 
</v>
      </c>
      <c r="BQ58" s="254" t="str">
        <f>IF(ISNUMBER(FIND(analysismethod7,'III_Plan comp 438.68 {Plan 4}'!J$15)),"",'III_Plan comp 438.68 {Plan 4}'!J$15&amp;analysismethod7)</f>
        <v xml:space="preserve">Encounter Data Analysis; 
</v>
      </c>
      <c r="BR58" s="254" t="str">
        <f>IF(ISNUMBER(FIND(analysismethod7,'III_Plan comp 438.68 {Plan 4}'!K$15)),"",'III_Plan comp 438.68 {Plan 4}'!K$15&amp;analysismethod7)</f>
        <v xml:space="preserve">Encounter Data Analysis; 
</v>
      </c>
      <c r="BS58" s="254" t="str">
        <f>IF(ISNUMBER(FIND(analysismethod7,'III_Plan comp 438.68 {Plan 4}'!L$15)),"",'III_Plan comp 438.68 {Plan 4}'!L$15&amp;analysismethod7)</f>
        <v xml:space="preserve">Encounter Data Analysis; 
</v>
      </c>
      <c r="BT58" s="254" t="str">
        <f>IF(ISNUMBER(FIND(analysismethod7,'III_Plan comp 438.68 {Plan 4}'!M$15)),"",'III_Plan comp 438.68 {Plan 4}'!M$15&amp;analysismethod7)</f>
        <v xml:space="preserve">Encounter Data Analysis; 
</v>
      </c>
      <c r="BU58" s="254" t="str">
        <f>IF(ISNUMBER(FIND(analysismethod7,'III_Plan comp 438.68 {Plan 4}'!N$15)),"",'III_Plan comp 438.68 {Plan 4}'!N$15&amp;analysismethod7)</f>
        <v xml:space="preserve">Encounter Data Analysis; 
</v>
      </c>
      <c r="BV58" s="254" t="str">
        <f>IF(ISNUMBER(FIND(analysismethod7,'III_Plan comp 438.68 {Plan 4}'!O$15)),"",'III_Plan comp 438.68 {Plan 4}'!O$15&amp;analysismethod7)</f>
        <v xml:space="preserve">Encounter Data Analysis; 
</v>
      </c>
      <c r="BW58" s="254" t="str">
        <f>IF(ISNUMBER(FIND(analysismethod7,'III_Plan comp 438.68 {Plan 4}'!P$15)),"",'III_Plan comp 438.68 {Plan 4}'!P$15&amp;analysismethod7)</f>
        <v xml:space="preserve">Encounter Data Analysis; 
</v>
      </c>
      <c r="BX58" s="254" t="str">
        <f>IF(ISNUMBER(FIND(analysismethod7,'III_Plan comp 438.68 {Plan 4}'!Q$15)),"",'III_Plan comp 438.68 {Plan 4}'!Q$15&amp;analysismethod7)</f>
        <v xml:space="preserve">Encounter Data Analysis; 
</v>
      </c>
      <c r="BY58" s="254" t="str">
        <f>IF(ISNUMBER(FIND(analysismethod7,'III_Plan comp 438.68 {Plan 4}'!R$15)),"",'III_Plan comp 438.68 {Plan 4}'!R$15&amp;analysismethod7)</f>
        <v xml:space="preserve">Encounter Data Analysis; 
</v>
      </c>
      <c r="BZ58" s="254" t="str">
        <f>IF(ISNUMBER(FIND(analysismethod7,'III_Plan comp 438.68 {Plan 4}'!S$15)),"",'III_Plan comp 438.68 {Plan 4}'!S$15&amp;analysismethod7)</f>
        <v xml:space="preserve">Encounter Data Analysis; 
</v>
      </c>
      <c r="CA58" s="254" t="str">
        <f>IF(ISNUMBER(FIND(analysismethod7,'III_Plan comp 438.68 {Plan 4}'!T$15)),"",'III_Plan comp 438.68 {Plan 4}'!T$15&amp;analysismethod7)</f>
        <v xml:space="preserve">Encounter Data Analysis; 
</v>
      </c>
      <c r="CB58" s="254" t="str">
        <f>IF(ISNUMBER(FIND(analysismethod7,'III_Plan comp 438.68 {Plan 4}'!U$15)),"",'III_Plan comp 438.68 {Plan 4}'!U$15&amp;analysismethod7)</f>
        <v xml:space="preserve">Encounter Data Analysis; 
</v>
      </c>
      <c r="CC58" s="254" t="str">
        <f>IF(ISNUMBER(FIND(analysismethod7,'III_Plan comp 438.68 {Plan 4}'!V$15)),"",'III_Plan comp 438.68 {Plan 4}'!V$15&amp;analysismethod7)</f>
        <v xml:space="preserve">Encounter Data Analysis; 
</v>
      </c>
      <c r="CD58" s="254" t="str">
        <f>IF(ISNUMBER(FIND(analysismethod7,'III_Plan comp 438.68 {Plan 4}'!W$15)),"",'III_Plan comp 438.68 {Plan 4}'!W$15&amp;analysismethod7)</f>
        <v xml:space="preserve">Encounter Data Analysis; 
</v>
      </c>
      <c r="CE58" s="254" t="str">
        <f>IF(ISNUMBER(FIND(analysismethod7,'III_Plan comp 438.68 {Plan 4}'!X$15)),"",'III_Plan comp 438.68 {Plan 4}'!X$15&amp;analysismethod7)</f>
        <v xml:space="preserve">Encounter Data Analysis; 
</v>
      </c>
      <c r="CF58" s="254" t="str">
        <f>IF(ISNUMBER(FIND(analysismethod7,'III_Plan comp 438.68 {Plan 4}'!Y$15)),"",'III_Plan comp 438.68 {Plan 4}'!Y$15&amp;analysismethod7)</f>
        <v xml:space="preserve">Encounter Data Analysis; 
</v>
      </c>
      <c r="CG58" s="254" t="str">
        <f>IF(ISNUMBER(FIND(analysismethod7,'III_Plan comp 438.68 {Plan 4}'!Z$15)),"",'III_Plan comp 438.68 {Plan 4}'!Z$15&amp;analysismethod7)</f>
        <v xml:space="preserve">Encounter Data Analysis; 
</v>
      </c>
      <c r="CH58" s="254" t="str">
        <f>IF(ISNUMBER(FIND(analysismethod7,'III_Plan comp 438.68 {Plan 4}'!AA$15)),"",'III_Plan comp 438.68 {Plan 4}'!AA$15&amp;analysismethod7)</f>
        <v xml:space="preserve">Encounter Data Analysis; 
</v>
      </c>
      <c r="CI58" s="254" t="str">
        <f>IF(ISNUMBER(FIND(analysismethod7,'III_Plan comp 438.68 {Plan 4}'!AB$15)),"",'III_Plan comp 438.68 {Plan 4}'!AB$15&amp;analysismethod7)</f>
        <v xml:space="preserve">Encounter Data Analysis; 
</v>
      </c>
      <c r="CJ58" s="254" t="str">
        <f>IF(ISNUMBER(FIND(analysismethod7,'III_Plan comp 438.68 {Plan 4}'!AC$15)),"",'III_Plan comp 438.68 {Plan 4}'!AC$15&amp;analysismethod7)</f>
        <v xml:space="preserve">Encounter Data Analysis; 
</v>
      </c>
      <c r="CK58" s="254" t="str">
        <f>IF(ISNUMBER(FIND(analysismethod7,'III_Plan comp 438.68 {Plan 4}'!AD$15)),"",'III_Plan comp 438.68 {Plan 4}'!AD$15&amp;analysismethod7)</f>
        <v xml:space="preserve">Encounter Data Analysis; 
</v>
      </c>
      <c r="CL58" s="254" t="str">
        <f>IF(ISNUMBER(FIND(analysismethod7,'III_Plan comp 438.68 {Plan 4}'!AE$15)),"",'III_Plan comp 438.68 {Plan 4}'!AE$15&amp;analysismethod7)</f>
        <v xml:space="preserve">Encounter Data Analysis; 
</v>
      </c>
      <c r="CM58" s="254" t="str">
        <f>IF(ISNUMBER(FIND(analysismethod7,'III_Plan comp 438.68 {Plan 4}'!AF$15)),"",'III_Plan comp 438.68 {Plan 4}'!AF$15&amp;analysismethod7)</f>
        <v xml:space="preserve">Encounter Data Analysis; 
</v>
      </c>
      <c r="CN58" s="254" t="str">
        <f>IF(ISNUMBER(FIND(analysismethod7,'III_Plan comp 438.68 {Plan 4}'!AG$15)),"",'III_Plan comp 438.68 {Plan 4}'!AG$15&amp;analysismethod7)</f>
        <v xml:space="preserve">Encounter Data Analysis; 
</v>
      </c>
      <c r="CO58" s="254" t="str">
        <f>IF(ISNUMBER(FIND(analysismethod7,'III_Plan comp 438.68 {Plan 4}'!AH$15)),"",'III_Plan comp 438.68 {Plan 4}'!AH$15&amp;analysismethod7)</f>
        <v xml:space="preserve">Encounter Data Analysis; 
</v>
      </c>
      <c r="CP58" s="254" t="str">
        <f>IF(ISNUMBER(FIND(analysismethod7,'III_Plan comp 438.68 {Plan 4}'!AI$15)),"",'III_Plan comp 438.68 {Plan 4}'!AI$15&amp;analysismethod7)</f>
        <v xml:space="preserve">Encounter Data Analysis; 
</v>
      </c>
      <c r="CQ58" s="254" t="str">
        <f>IF(ISNUMBER(FIND(analysismethod7,'III_Plan comp 438.68 {Plan 4}'!AJ$15)),"",'III_Plan comp 438.68 {Plan 4}'!AJ$15&amp;analysismethod7)</f>
        <v xml:space="preserve">Encounter Data Analysis; 
</v>
      </c>
      <c r="CR58" s="254" t="str">
        <f>IF(ISNUMBER(FIND(analysismethod7,'III_Plan comp 438.68 {Plan 4}'!AK$15)),"",'III_Plan comp 438.68 {Plan 4}'!AK$15&amp;analysismethod7)</f>
        <v xml:space="preserve">Encounter Data Analysis; 
</v>
      </c>
      <c r="CS58" s="254" t="str">
        <f>IF(ISNUMBER(FIND(analysismethod7,'III_Plan comp 438.68 {Plan 4}'!AL$15)),"",'III_Plan comp 438.68 {Plan 4}'!AL$15&amp;analysismethod7)</f>
        <v xml:space="preserve">Encounter Data Analysis; 
</v>
      </c>
      <c r="CT58" s="254" t="str">
        <f>IF(ISNUMBER(FIND(analysismethod7,'III_Plan comp 438.68 {Plan 4}'!AM$15)),"",'III_Plan comp 438.68 {Plan 4}'!AM$15&amp;analysismethod7)</f>
        <v xml:space="preserve">Encounter Data Analysis; 
</v>
      </c>
      <c r="CU58" s="254" t="str">
        <f>IF(ISNUMBER(FIND(analysismethod7,'III_Plan comp 438.68 {Plan 4}'!AN$15)),"",'III_Plan comp 438.68 {Plan 4}'!AN$15&amp;analysismethod7)</f>
        <v xml:space="preserve">Encounter Data Analysis; 
</v>
      </c>
      <c r="CV58" s="254" t="str">
        <f>IF(ISNUMBER(FIND(analysismethod7,'III_Plan comp 438.68 {Plan 4}'!AO$15)),"",'III_Plan comp 438.68 {Plan 4}'!AO$15&amp;analysismethod7)</f>
        <v xml:space="preserve">Encounter Data Analysis; 
</v>
      </c>
      <c r="CW58" s="254" t="str">
        <f>IF(ISNUMBER(FIND(analysismethod7,'III_Plan comp 438.68 {Plan 4}'!AP$15)),"",'III_Plan comp 438.68 {Plan 4}'!AP$15&amp;analysismethod7)</f>
        <v xml:space="preserve">Encounter Data Analysis; 
</v>
      </c>
      <c r="CX58" s="254" t="str">
        <f>IF(ISNUMBER(FIND(analysismethod7,'III_Plan comp 438.68 {Plan 4}'!AQ$15)),"",'III_Plan comp 438.68 {Plan 4}'!AQ$15&amp;analysismethod7)</f>
        <v xml:space="preserve">Encounter Data Analysis; 
</v>
      </c>
      <c r="CY58" s="254" t="str">
        <f>IF(ISNUMBER(FIND(analysismethod7,'III_Plan comp 438.68 {Plan 4}'!AR$15)),"",'III_Plan comp 438.68 {Plan 4}'!AR$15&amp;analysismethod7)</f>
        <v xml:space="preserve">Encounter Data Analysis; 
</v>
      </c>
      <c r="CZ58" s="254" t="str">
        <f>IF(ISNUMBER(FIND(analysismethod7,'III_Plan comp 438.68 {Plan 4}'!AS$15)),"",'III_Plan comp 438.68 {Plan 4}'!AS$15&amp;analysismethod7)</f>
        <v xml:space="preserve">Encounter Data Analysis; 
</v>
      </c>
      <c r="DA58" s="254" t="str">
        <f>IF(ISNUMBER(FIND(analysismethod7,'III_Plan comp 438.68 {Plan 4}'!AT$15)),"",'III_Plan comp 438.68 {Plan 4}'!AT$15&amp;analysismethod7)</f>
        <v xml:space="preserve">Encounter Data Analysis; 
</v>
      </c>
      <c r="DB58" s="254" t="str">
        <f>IF(ISNUMBER(FIND(analysismethod7,'III_Plan comp 438.68 {Plan 4}'!AU$15)),"",'III_Plan comp 438.68 {Plan 4}'!AU$15&amp;analysismethod7)</f>
        <v xml:space="preserve">Encounter Data Analysis; 
</v>
      </c>
      <c r="DC58" s="254" t="str">
        <f>IF(ISNUMBER(FIND(analysismethod7,'III_Plan comp 438.68 {Plan 4}'!AV$15)),"",'III_Plan comp 438.68 {Plan 4}'!AV$15&amp;analysismethod7)</f>
        <v xml:space="preserve">Encounter Data Analysis; 
</v>
      </c>
      <c r="DD58" s="254" t="str">
        <f>IF(ISNUMBER(FIND(analysismethod7,'III_Plan comp 438.68 {Plan 4}'!AW$15)),"",'III_Plan comp 438.68 {Plan 4}'!AW$15&amp;analysismethod7)</f>
        <v xml:space="preserve">Encounter Data Analysis; 
</v>
      </c>
      <c r="DE58" s="254" t="str">
        <f>IF(ISNUMBER(FIND(analysismethod7,'III_Plan comp 438.68 {Plan 4}'!AX$15)),"",'III_Plan comp 438.68 {Plan 4}'!AX$15&amp;analysismethod7)</f>
        <v xml:space="preserve">Encounter Data Analysis; 
</v>
      </c>
      <c r="DF58" s="254" t="str">
        <f>IF(ISNUMBER(FIND(analysismethod7,'III_Plan comp 438.68 {Plan 4}'!AY$15)),"",'III_Plan comp 438.68 {Plan 4}'!AY$15&amp;analysismethod7)</f>
        <v xml:space="preserve">Encounter Data Analysis; 
</v>
      </c>
      <c r="DG58" s="254" t="str">
        <f>IF(ISNUMBER(FIND(analysismethod7,'III_Plan comp 438.68 {Plan 4}'!AZ$15)),"",'III_Plan comp 438.68 {Plan 4}'!AZ$15&amp;analysismethod7)</f>
        <v xml:space="preserve">Encounter Data Analysis; 
</v>
      </c>
      <c r="DH58" s="254" t="str">
        <f>IF(ISNUMBER(FIND(analysismethod7,'III_Plan comp 438.68 {Plan 4}'!BA$15)),"",'III_Plan comp 438.68 {Plan 4}'!BA$15&amp;analysismethod7)</f>
        <v xml:space="preserve">Encounter Data Analysis; 
</v>
      </c>
      <c r="DI58" s="254" t="str">
        <f>IF(ISNUMBER(FIND(analysismethod7,'III_Plan comp 438.68 {Plan 4}'!BB$15)),"",'III_Plan comp 438.68 {Plan 4}'!BB$15&amp;analysismethod7)</f>
        <v xml:space="preserve">Encounter Data Analysis; 
</v>
      </c>
      <c r="DJ58" s="254" t="str">
        <f>IF(ISNUMBER(FIND(analysismethod7,'III_Plan comp 438.68 {Plan 4}'!BC$15)),"",'III_Plan comp 438.68 {Plan 4}'!BC$15&amp;analysismethod7)</f>
        <v xml:space="preserve">Encounter Data Analysis; 
</v>
      </c>
      <c r="DK58" s="254" t="str">
        <f>IF(ISNUMBER(FIND(analysismethod7,'III_Plan comp 438.68 {Plan 4}'!BD$15)),"",'III_Plan comp 438.68 {Plan 4}'!BD$15&amp;analysismethod7)</f>
        <v xml:space="preserve">Encounter Data Analysis; 
</v>
      </c>
      <c r="DL58" s="254" t="str">
        <f>IF(ISNUMBER(FIND(analysismethod7,'III_Plan comp 438.68 {Plan 4}'!BE$15)),"",'III_Plan comp 438.68 {Plan 4}'!BE$15&amp;analysismethod7)</f>
        <v xml:space="preserve">Encounter Data Analysis; 
</v>
      </c>
      <c r="DM58" s="254" t="str">
        <f>IF(ISNUMBER(FIND(analysismethod7,'III_Plan comp 438.68 {Plan 4}'!BF$15)),"",'III_Plan comp 438.68 {Plan 4}'!BF$15&amp;analysismethod7)</f>
        <v xml:space="preserve">Encounter Data Analysis; 
</v>
      </c>
      <c r="DN58" s="254" t="str">
        <f>IF(ISNUMBER(FIND(analysismethod7,'III_Plan comp 438.68 {Plan 4}'!BG$15)),"",'III_Plan comp 438.68 {Plan 4}'!BG$15&amp;analysismethod7)</f>
        <v xml:space="preserve">Encounter Data Analysis; 
</v>
      </c>
      <c r="DO58" s="254" t="str">
        <f>IF(ISNUMBER(FIND(analysismethod7,'III_Plan comp 438.68 {Plan 4}'!BH$15)),"",'III_Plan comp 438.68 {Plan 4}'!BH$15&amp;analysismethod7)</f>
        <v xml:space="preserve">Encounter Data Analysis; 
</v>
      </c>
      <c r="DP58" s="254" t="str">
        <f>IF(ISNUMBER(FIND(analysismethod7,'III_Plan comp 438.68 {Plan 4}'!BI$15)),"",'III_Plan comp 438.68 {Plan 4}'!BI$15&amp;analysismethod7)</f>
        <v xml:space="preserve">Encounter Data Analysis; 
</v>
      </c>
      <c r="DQ58" s="254" t="str">
        <f>IF(ISNUMBER(FIND(analysismethod7,'III_Plan comp 438.68 {Plan 4}'!BJ$15)),"",'III_Plan comp 438.68 {Plan 4}'!BJ$15&amp;analysismethod7)</f>
        <v xml:space="preserve">Encounter Data Analysis; 
</v>
      </c>
      <c r="DR58" s="254" t="str">
        <f>IF(ISNUMBER(FIND(analysismethod7,'III_Plan comp 438.68 {Plan 4}'!BK$15)),"",'III_Plan comp 438.68 {Plan 4}'!BK$15&amp;analysismethod7)</f>
        <v xml:space="preserve">Encounter Data Analysis; 
</v>
      </c>
      <c r="DS58" s="254" t="str">
        <f>IF(ISNUMBER(FIND(analysismethod7,'III_Plan comp 438.68 {Plan 4}'!BL$15)),"",'III_Plan comp 438.68 {Plan 4}'!BL$15&amp;analysismethod7)</f>
        <v xml:space="preserve">Encounter Data Analysis; 
</v>
      </c>
      <c r="DT58" s="254" t="str">
        <f>IF(ISNUMBER(FIND(analysismethod7,'III_Plan comp 438.68 {Plan 4}'!BM$15)),"",'III_Plan comp 438.68 {Plan 4}'!BM$15&amp;analysismethod7)</f>
        <v xml:space="preserve">Encounter Data Analysis; 
</v>
      </c>
      <c r="DU58" s="254" t="str">
        <f>IF(ISNUMBER(FIND(analysismethod7,'III_Plan comp 438.68 {Plan 4}'!BN$15)),"",'III_Plan comp 438.68 {Plan 4}'!BN$15&amp;analysismethod7)</f>
        <v xml:space="preserve">Encounter Data Analysis; 
</v>
      </c>
      <c r="DV58" s="254" t="str">
        <f>IF(ISNUMBER(FIND(analysismethod7,'III_Plan comp 438.68 {Plan 4}'!BO$15)),"",'III_Plan comp 438.68 {Plan 4}'!BO$15&amp;analysismethod7)</f>
        <v xml:space="preserve">Encounter Data Analysis; 
</v>
      </c>
      <c r="DW58" s="254" t="str">
        <f>IF(ISNUMBER(FIND(analysismethod7,'III_Plan comp 438.68 {Plan 4}'!BP$15)),"",'III_Plan comp 438.68 {Plan 4}'!BP$15&amp;analysismethod7)</f>
        <v xml:space="preserve">Encounter Data Analysis; 
</v>
      </c>
      <c r="DX58" s="254" t="str">
        <f>IF(ISNUMBER(FIND(analysismethod7,'III_Plan comp 438.68 {Plan 4}'!BQ$15)),"",'III_Plan comp 438.68 {Plan 4}'!BQ$15&amp;analysismethod7)</f>
        <v xml:space="preserve">Encounter Data Analysis; 
</v>
      </c>
      <c r="DY58" s="254" t="str">
        <f>IF(ISNUMBER(FIND(analysismethod7,'III_Plan comp 438.68 {Plan 4}'!BR$15)),"",'III_Plan comp 438.68 {Plan 4}'!BR$15&amp;analysismethod7)</f>
        <v xml:space="preserve">Encounter Data Analysis; 
</v>
      </c>
      <c r="DZ58" s="254" t="str">
        <f>IF(ISNUMBER(FIND(analysismethod7,'III_Plan comp 438.68 {Plan 4}'!BS$15)),"",'III_Plan comp 438.68 {Plan 4}'!BS$15&amp;analysismethod7)</f>
        <v xml:space="preserve">Encounter Data Analysis; 
</v>
      </c>
      <c r="EA58" s="254" t="str">
        <f>IF(ISNUMBER(FIND(analysismethod7,'III_Plan comp 438.68 {Plan 4}'!BT$15)),"",'III_Plan comp 438.68 {Plan 4}'!BT$15&amp;analysismethod7)</f>
        <v xml:space="preserve">Encounter Data Analysis; 
</v>
      </c>
      <c r="EB58" s="254" t="str">
        <f>IF(ISNUMBER(FIND(analysismethod7,'III_Plan comp 438.68 {Plan 4}'!BU$15)),"",'III_Plan comp 438.68 {Plan 4}'!BU$15&amp;analysismethod7)</f>
        <v xml:space="preserve">Encounter Data Analysis; 
</v>
      </c>
      <c r="EC58" s="254" t="str">
        <f>IF(ISNUMBER(FIND(analysismethod7,'III_Plan comp 438.68 {Plan 4}'!BV$15)),"",'III_Plan comp 438.68 {Plan 4}'!BV$15&amp;analysismethod7)</f>
        <v xml:space="preserve">Encounter Data Analysis; 
</v>
      </c>
      <c r="ED58" s="254" t="str">
        <f>IF(ISNUMBER(FIND(analysismethod7,'III_Plan comp 438.68 {Plan 4}'!BW$15)),"",'III_Plan comp 438.68 {Plan 4}'!BW$15&amp;analysismethod7)</f>
        <v xml:space="preserve">Encounter Data Analysis; 
</v>
      </c>
      <c r="EE58" s="254" t="str">
        <f>IF(ISNUMBER(FIND(analysismethod7,'III_Plan comp 438.68 {Plan 4}'!BX$15)),"",'III_Plan comp 438.68 {Plan 4}'!BX$15&amp;analysismethod7)</f>
        <v xml:space="preserve">Encounter Data Analysis; 
</v>
      </c>
      <c r="EF58" s="254" t="str">
        <f>IF(ISNUMBER(FIND(analysismethod7,'III_Plan comp 438.68 {Plan 4}'!BY$15)),"",'III_Plan comp 438.68 {Plan 4}'!BY$15&amp;analysismethod7)</f>
        <v xml:space="preserve">Encounter Data Analysis; 
</v>
      </c>
      <c r="EG58" s="254" t="str">
        <f>IF(ISNUMBER(FIND(analysismethod7,'III_Plan comp 438.68 {Plan 4}'!BZ$15)),"",'III_Plan comp 438.68 {Plan 4}'!BZ$15&amp;analysismethod7)</f>
        <v xml:space="preserve">Encounter Data Analysis; 
</v>
      </c>
      <c r="EH58" s="254" t="str">
        <f>IF(ISNUMBER(FIND(analysismethod7,'III_Plan comp 438.68 {Plan 4}'!CA$15)),"",'III_Plan comp 438.68 {Plan 4}'!CA$15&amp;analysismethod7)</f>
        <v xml:space="preserve">Encounter Data Analysis; 
</v>
      </c>
      <c r="EI58" s="254" t="str">
        <f>IF(ISNUMBER(FIND(analysismethod7,'III_Plan comp 438.68 {Plan 4}'!CB$15)),"",'III_Plan comp 438.68 {Plan 4}'!CB$15&amp;analysismethod7)</f>
        <v xml:space="preserve">Encounter Data Analysis; 
</v>
      </c>
      <c r="EJ58" s="254" t="str">
        <f>IF(ISNUMBER(FIND(analysismethod7,'III_Plan comp 438.68 {Plan 4}'!CC$15)),"",'III_Plan comp 438.68 {Plan 4}'!CC$15&amp;analysismethod7)</f>
        <v xml:space="preserve">Encounter Data Analysis; 
</v>
      </c>
      <c r="EK58" s="254" t="str">
        <f>IF(ISNUMBER(FIND(analysismethod7,'III_Plan comp 438.68 {Plan 4}'!CD$15)),"",'III_Plan comp 438.68 {Plan 4}'!CD$15&amp;analysismethod7)</f>
        <v xml:space="preserve">Encounter Data Analysis; 
</v>
      </c>
      <c r="EL58" s="254" t="str">
        <f>IF(ISNUMBER(FIND(analysismethod7,'III_Plan comp 438.68 {Plan 4}'!CE$15)),"",'III_Plan comp 438.68 {Plan 4}'!CE$15&amp;analysismethod7)</f>
        <v xml:space="preserve">Encounter Data Analysis; 
</v>
      </c>
      <c r="EM58" s="254" t="str">
        <f>IF(ISNUMBER(FIND(analysismethod7,'III_Plan comp 438.68 {Plan 4}'!CF$15)),"",'III_Plan comp 438.68 {Plan 4}'!CF$15&amp;analysismethod7)</f>
        <v xml:space="preserve">Encounter Data Analysis; 
</v>
      </c>
      <c r="EN58" s="254" t="str">
        <f>IF(ISNUMBER(FIND(analysismethod7,'III_Plan comp 438.68 {Plan 4}'!CG$15)),"",'III_Plan comp 438.68 {Plan 4}'!CG$15&amp;analysismethod7)</f>
        <v xml:space="preserve">Encounter Data Analysis; 
</v>
      </c>
      <c r="EO58" s="254" t="str">
        <f>IF(ISNUMBER(FIND(analysismethod7,'III_Plan comp 438.68 {Plan 4}'!CH$15)),"",'III_Plan comp 438.68 {Plan 4}'!CH$15&amp;analysismethod7)</f>
        <v xml:space="preserve">Encounter Data Analysis; 
</v>
      </c>
      <c r="EP58" s="254" t="str">
        <f>IF(ISNUMBER(FIND(analysismethod7,'III_Plan comp 438.68 {Plan 4}'!CI$15)),"",'III_Plan comp 438.68 {Plan 4}'!CI$15&amp;analysismethod7)</f>
        <v xml:space="preserve">Encounter Data Analysis; 
</v>
      </c>
      <c r="EQ58" s="254" t="str">
        <f>IF(ISNUMBER(FIND(analysismethod7,'III_Plan comp 438.68 {Plan 4}'!CJ$15)),"",'III_Plan comp 438.68 {Plan 4}'!CJ$15&amp;analysismethod7)</f>
        <v xml:space="preserve">Encounter Data Analysis; 
</v>
      </c>
      <c r="ER58" s="254" t="str">
        <f>IF(ISNUMBER(FIND(analysismethod7,'III_Plan comp 438.68 {Plan 4}'!CK$15)),"",'III_Plan comp 438.68 {Plan 4}'!CK$15&amp;analysismethod7)</f>
        <v xml:space="preserve">Encounter Data Analysis; 
</v>
      </c>
      <c r="ES58" s="254" t="str">
        <f>IF(ISNUMBER(FIND(analysismethod7,'III_Plan comp 438.68 {Plan 4}'!CL$15)),"",'III_Plan comp 438.68 {Plan 4}'!CL$15&amp;analysismethod7)</f>
        <v xml:space="preserve">Encounter Data Analysis; 
</v>
      </c>
      <c r="ET58" s="254" t="str">
        <f>IF(ISNUMBER(FIND(analysismethod7,'III_Plan comp 438.68 {Plan 4}'!CM$15)),"",'III_Plan comp 438.68 {Plan 4}'!CM$15&amp;analysismethod7)</f>
        <v xml:space="preserve">Encounter Data Analysis; 
</v>
      </c>
      <c r="EU58" s="254" t="str">
        <f>IF(ISNUMBER(FIND(analysismethod7,'III_Plan comp 438.68 {Plan 4}'!CN$15)),"",'III_Plan comp 438.68 {Plan 4}'!CN$15&amp;analysismethod7)</f>
        <v xml:space="preserve">Encounter Data Analysis; 
</v>
      </c>
      <c r="EV58" s="254" t="str">
        <f>IF(ISNUMBER(FIND(analysismethod7,'III_Plan comp 438.68 {Plan 4}'!CO$15)),"",'III_Plan comp 438.68 {Plan 4}'!CO$15&amp;analysismethod7)</f>
        <v xml:space="preserve">Encounter Data Analysis; 
</v>
      </c>
      <c r="EW58" s="254" t="str">
        <f>IF(ISNUMBER(FIND(analysismethod7,'III_Plan comp 438.68 {Plan 4}'!CP$15)),"",'III_Plan comp 438.68 {Plan 4}'!CP$15&amp;analysismethod7)</f>
        <v xml:space="preserve">Encounter Data Analysis; 
</v>
      </c>
      <c r="EX58" s="254" t="str">
        <f>IF(ISNUMBER(FIND(analysismethod7,'III_Plan comp 438.68 {Plan 4}'!CQ$15)),"",'III_Plan comp 438.68 {Plan 4}'!CQ$15&amp;analysismethod7)</f>
        <v xml:space="preserve">Encounter Data Analysis; 
</v>
      </c>
      <c r="EY58" s="254" t="str">
        <f>IF(ISNUMBER(FIND(analysismethod7,'III_Plan comp 438.68 {Plan 4}'!CR$15)),"",'III_Plan comp 438.68 {Plan 4}'!CR$15&amp;analysismethod7)</f>
        <v xml:space="preserve">Encounter Data Analysis; 
</v>
      </c>
      <c r="EZ58" s="254" t="str">
        <f>IF(ISNUMBER(FIND(analysismethod7,'III_Plan comp 438.68 {Plan 4}'!CS$15)),"",'III_Plan comp 438.68 {Plan 4}'!CS$15&amp;analysismethod7)</f>
        <v xml:space="preserve">Encounter Data Analysis; 
</v>
      </c>
      <c r="FA58" s="254" t="str">
        <f>IF(ISNUMBER(FIND(analysismethod7,'III_Plan comp 438.68 {Plan 4}'!CT$15)),"",'III_Plan comp 438.68 {Plan 4}'!CT$15&amp;analysismethod7)</f>
        <v xml:space="preserve">Encounter Data Analysis; 
</v>
      </c>
      <c r="FB58" s="254" t="str">
        <f>IF(ISNUMBER(FIND(analysismethod7,'III_Plan comp 438.68 {Plan 4}'!CU$15)),"",'III_Plan comp 438.68 {Plan 4}'!CU$15&amp;analysismethod7)</f>
        <v xml:space="preserve">Encounter Data Analysis; 
</v>
      </c>
      <c r="FC58" s="254" t="str">
        <f>IF(ISNUMBER(FIND(analysismethod7,'III_Plan comp 438.68 {Plan 4}'!CV$15)),"",'III_Plan comp 438.68 {Plan 4}'!CV$15&amp;analysismethod7)</f>
        <v xml:space="preserve">Encounter Data Analysis; 
</v>
      </c>
      <c r="FD58" s="254" t="str">
        <f>IF(ISNUMBER(FIND(analysismethod7,'III_Plan comp 438.68 {Plan 4}'!CW$15)),"",'III_Plan comp 438.68 {Plan 4}'!CW$15&amp;analysismethod7)</f>
        <v xml:space="preserve">Encounter Data Analysis; 
</v>
      </c>
      <c r="FE58" s="254" t="str">
        <f>IF(ISNUMBER(FIND(analysismethod7,'III_Plan comp 438.68 {Plan 4}'!CX$15)),"",'III_Plan comp 438.68 {Plan 4}'!CX$15&amp;analysismethod7)</f>
        <v xml:space="preserve">Encounter Data Analysis; 
</v>
      </c>
      <c r="FF58" s="254" t="str">
        <f>IF(ISNUMBER(FIND(analysismethod7,'III_Plan comp 438.68 {Plan 4}'!CY$15)),"",'III_Plan comp 438.68 {Plan 4}'!CY$15&amp;analysismethod7)</f>
        <v xml:space="preserve">Encounter Data Analysis; 
</v>
      </c>
      <c r="FG58" s="254" t="str">
        <f>IF(ISNUMBER(FIND(analysismethod7,'III_Plan comp 438.68 {Plan 4}'!CZ$15)),"",'III_Plan comp 438.68 {Plan 4}'!CZ$15&amp;analysismethod7)</f>
        <v xml:space="preserve">Encounter Data Analysis; 
</v>
      </c>
    </row>
    <row r="59" spans="2:163" x14ac:dyDescent="0.2">
      <c r="BK59" s="253" t="str">
        <f>IF('I_State and program information'!$E$79&lt;&gt;"",'I_State and program information'!E128&amp;"; "&amp;CHAR(10)&amp;CHAR(10),"")</f>
        <v/>
      </c>
      <c r="BL59" s="254" t="str">
        <f>IF(ISNUMBER(FIND(analysismethod8,'III_Plan comp 438.68 {Plan 4}'!E$15)),"",'III_Plan comp 438.68 {Plan 4}'!E$15&amp;analysismethod8)</f>
        <v/>
      </c>
      <c r="BM59" s="254" t="str">
        <f>IF(ISNUMBER(FIND(analysismethod8,'III_Plan comp 438.68 {Plan 4}'!F$15)),"",'III_Plan comp 438.68 {Plan 4}'!F$15&amp;analysismethod8)</f>
        <v/>
      </c>
      <c r="BN59" s="254" t="str">
        <f>IF(ISNUMBER(FIND(analysismethod8,'III_Plan comp 438.68 {Plan 4}'!G$15)),"",'III_Plan comp 438.68 {Plan 4}'!G$15&amp;analysismethod8)</f>
        <v/>
      </c>
      <c r="BO59" s="254" t="str">
        <f>IF(ISNUMBER(FIND(analysismethod8,'III_Plan comp 438.68 {Plan 4}'!H$15)),"",'III_Plan comp 438.68 {Plan 4}'!H$15&amp;analysismethod8)</f>
        <v/>
      </c>
      <c r="BP59" s="254" t="str">
        <f>IF(ISNUMBER(FIND(analysismethod8,'III_Plan comp 438.68 {Plan 4}'!I$15)),"",'III_Plan comp 438.68 {Plan 4}'!I$15&amp;analysismethod8)</f>
        <v/>
      </c>
      <c r="BQ59" s="254" t="str">
        <f>IF(ISNUMBER(FIND(analysismethod8,'III_Plan comp 438.68 {Plan 4}'!J$15)),"",'III_Plan comp 438.68 {Plan 4}'!J$15&amp;analysismethod8)</f>
        <v/>
      </c>
      <c r="BR59" s="254" t="str">
        <f>IF(ISNUMBER(FIND(analysismethod8,'III_Plan comp 438.68 {Plan 4}'!K$15)),"",'III_Plan comp 438.68 {Plan 4}'!K$15&amp;analysismethod8)</f>
        <v/>
      </c>
      <c r="BS59" s="254" t="str">
        <f>IF(ISNUMBER(FIND(analysismethod8,'III_Plan comp 438.68 {Plan 4}'!L$15)),"",'III_Plan comp 438.68 {Plan 4}'!L$15&amp;analysismethod8)</f>
        <v/>
      </c>
      <c r="BT59" s="254" t="str">
        <f>IF(ISNUMBER(FIND(analysismethod8,'III_Plan comp 438.68 {Plan 4}'!M$15)),"",'III_Plan comp 438.68 {Plan 4}'!M$15&amp;analysismethod8)</f>
        <v/>
      </c>
      <c r="BU59" s="254" t="str">
        <f>IF(ISNUMBER(FIND(analysismethod8,'III_Plan comp 438.68 {Plan 4}'!N$15)),"",'III_Plan comp 438.68 {Plan 4}'!N$15&amp;analysismethod8)</f>
        <v/>
      </c>
      <c r="BV59" s="254" t="str">
        <f>IF(ISNUMBER(FIND(analysismethod8,'III_Plan comp 438.68 {Plan 4}'!O$15)),"",'III_Plan comp 438.68 {Plan 4}'!O$15&amp;analysismethod8)</f>
        <v/>
      </c>
      <c r="BW59" s="254" t="str">
        <f>IF(ISNUMBER(FIND(analysismethod8,'III_Plan comp 438.68 {Plan 4}'!P$15)),"",'III_Plan comp 438.68 {Plan 4}'!P$15&amp;analysismethod8)</f>
        <v/>
      </c>
      <c r="BX59" s="254" t="str">
        <f>IF(ISNUMBER(FIND(analysismethod8,'III_Plan comp 438.68 {Plan 4}'!Q$15)),"",'III_Plan comp 438.68 {Plan 4}'!Q$15&amp;analysismethod8)</f>
        <v/>
      </c>
      <c r="BY59" s="254" t="str">
        <f>IF(ISNUMBER(FIND(analysismethod8,'III_Plan comp 438.68 {Plan 4}'!R$15)),"",'III_Plan comp 438.68 {Plan 4}'!R$15&amp;analysismethod8)</f>
        <v/>
      </c>
      <c r="BZ59" s="254" t="str">
        <f>IF(ISNUMBER(FIND(analysismethod8,'III_Plan comp 438.68 {Plan 4}'!S$15)),"",'III_Plan comp 438.68 {Plan 4}'!S$15&amp;analysismethod8)</f>
        <v/>
      </c>
      <c r="CA59" s="254" t="str">
        <f>IF(ISNUMBER(FIND(analysismethod8,'III_Plan comp 438.68 {Plan 4}'!T$15)),"",'III_Plan comp 438.68 {Plan 4}'!T$15&amp;analysismethod8)</f>
        <v/>
      </c>
      <c r="CB59" s="254" t="str">
        <f>IF(ISNUMBER(FIND(analysismethod8,'III_Plan comp 438.68 {Plan 4}'!U$15)),"",'III_Plan comp 438.68 {Plan 4}'!U$15&amp;analysismethod8)</f>
        <v/>
      </c>
      <c r="CC59" s="254" t="str">
        <f>IF(ISNUMBER(FIND(analysismethod8,'III_Plan comp 438.68 {Plan 4}'!V$15)),"",'III_Plan comp 438.68 {Plan 4}'!V$15&amp;analysismethod8)</f>
        <v/>
      </c>
      <c r="CD59" s="254" t="str">
        <f>IF(ISNUMBER(FIND(analysismethod8,'III_Plan comp 438.68 {Plan 4}'!W$15)),"",'III_Plan comp 438.68 {Plan 4}'!W$15&amp;analysismethod8)</f>
        <v/>
      </c>
      <c r="CE59" s="254" t="str">
        <f>IF(ISNUMBER(FIND(analysismethod8,'III_Plan comp 438.68 {Plan 4}'!X$15)),"",'III_Plan comp 438.68 {Plan 4}'!X$15&amp;analysismethod8)</f>
        <v/>
      </c>
      <c r="CF59" s="254" t="str">
        <f>IF(ISNUMBER(FIND(analysismethod8,'III_Plan comp 438.68 {Plan 4}'!Y$15)),"",'III_Plan comp 438.68 {Plan 4}'!Y$15&amp;analysismethod8)</f>
        <v/>
      </c>
      <c r="CG59" s="254" t="str">
        <f>IF(ISNUMBER(FIND(analysismethod8,'III_Plan comp 438.68 {Plan 4}'!Z$15)),"",'III_Plan comp 438.68 {Plan 4}'!Z$15&amp;analysismethod8)</f>
        <v/>
      </c>
      <c r="CH59" s="254" t="str">
        <f>IF(ISNUMBER(FIND(analysismethod8,'III_Plan comp 438.68 {Plan 4}'!AA$15)),"",'III_Plan comp 438.68 {Plan 4}'!AA$15&amp;analysismethod8)</f>
        <v/>
      </c>
      <c r="CI59" s="254" t="str">
        <f>IF(ISNUMBER(FIND(analysismethod8,'III_Plan comp 438.68 {Plan 4}'!AB$15)),"",'III_Plan comp 438.68 {Plan 4}'!AB$15&amp;analysismethod8)</f>
        <v/>
      </c>
      <c r="CJ59" s="254" t="str">
        <f>IF(ISNUMBER(FIND(analysismethod8,'III_Plan comp 438.68 {Plan 4}'!AC$15)),"",'III_Plan comp 438.68 {Plan 4}'!AC$15&amp;analysismethod8)</f>
        <v/>
      </c>
      <c r="CK59" s="254" t="str">
        <f>IF(ISNUMBER(FIND(analysismethod8,'III_Plan comp 438.68 {Plan 4}'!AD$15)),"",'III_Plan comp 438.68 {Plan 4}'!AD$15&amp;analysismethod8)</f>
        <v/>
      </c>
      <c r="CL59" s="254" t="str">
        <f>IF(ISNUMBER(FIND(analysismethod8,'III_Plan comp 438.68 {Plan 4}'!AE$15)),"",'III_Plan comp 438.68 {Plan 4}'!AE$15&amp;analysismethod8)</f>
        <v/>
      </c>
      <c r="CM59" s="254" t="str">
        <f>IF(ISNUMBER(FIND(analysismethod8,'III_Plan comp 438.68 {Plan 4}'!AF$15)),"",'III_Plan comp 438.68 {Plan 4}'!AF$15&amp;analysismethod8)</f>
        <v/>
      </c>
      <c r="CN59" s="254" t="str">
        <f>IF(ISNUMBER(FIND(analysismethod8,'III_Plan comp 438.68 {Plan 4}'!AG$15)),"",'III_Plan comp 438.68 {Plan 4}'!AG$15&amp;analysismethod8)</f>
        <v/>
      </c>
      <c r="CO59" s="254" t="str">
        <f>IF(ISNUMBER(FIND(analysismethod8,'III_Plan comp 438.68 {Plan 4}'!AH$15)),"",'III_Plan comp 438.68 {Plan 4}'!AH$15&amp;analysismethod8)</f>
        <v/>
      </c>
      <c r="CP59" s="254" t="str">
        <f>IF(ISNUMBER(FIND(analysismethod8,'III_Plan comp 438.68 {Plan 4}'!AI$15)),"",'III_Plan comp 438.68 {Plan 4}'!AI$15&amp;analysismethod8)</f>
        <v/>
      </c>
      <c r="CQ59" s="254" t="str">
        <f>IF(ISNUMBER(FIND(analysismethod8,'III_Plan comp 438.68 {Plan 4}'!AJ$15)),"",'III_Plan comp 438.68 {Plan 4}'!AJ$15&amp;analysismethod8)</f>
        <v/>
      </c>
      <c r="CR59" s="254" t="str">
        <f>IF(ISNUMBER(FIND(analysismethod8,'III_Plan comp 438.68 {Plan 4}'!AK$15)),"",'III_Plan comp 438.68 {Plan 4}'!AK$15&amp;analysismethod8)</f>
        <v/>
      </c>
      <c r="CS59" s="254" t="str">
        <f>IF(ISNUMBER(FIND(analysismethod8,'III_Plan comp 438.68 {Plan 4}'!AL$15)),"",'III_Plan comp 438.68 {Plan 4}'!AL$15&amp;analysismethod8)</f>
        <v/>
      </c>
      <c r="CT59" s="254" t="str">
        <f>IF(ISNUMBER(FIND(analysismethod8,'III_Plan comp 438.68 {Plan 4}'!AM$15)),"",'III_Plan comp 438.68 {Plan 4}'!AM$15&amp;analysismethod8)</f>
        <v/>
      </c>
      <c r="CU59" s="254" t="str">
        <f>IF(ISNUMBER(FIND(analysismethod8,'III_Plan comp 438.68 {Plan 4}'!AN$15)),"",'III_Plan comp 438.68 {Plan 4}'!AN$15&amp;analysismethod8)</f>
        <v/>
      </c>
      <c r="CV59" s="254" t="str">
        <f>IF(ISNUMBER(FIND(analysismethod8,'III_Plan comp 438.68 {Plan 4}'!AO$15)),"",'III_Plan comp 438.68 {Plan 4}'!AO$15&amp;analysismethod8)</f>
        <v/>
      </c>
      <c r="CW59" s="254" t="str">
        <f>IF(ISNUMBER(FIND(analysismethod8,'III_Plan comp 438.68 {Plan 4}'!AP$15)),"",'III_Plan comp 438.68 {Plan 4}'!AP$15&amp;analysismethod8)</f>
        <v/>
      </c>
      <c r="CX59" s="254" t="str">
        <f>IF(ISNUMBER(FIND(analysismethod8,'III_Plan comp 438.68 {Plan 4}'!AQ$15)),"",'III_Plan comp 438.68 {Plan 4}'!AQ$15&amp;analysismethod8)</f>
        <v/>
      </c>
      <c r="CY59" s="254" t="str">
        <f>IF(ISNUMBER(FIND(analysismethod8,'III_Plan comp 438.68 {Plan 4}'!AR$15)),"",'III_Plan comp 438.68 {Plan 4}'!AR$15&amp;analysismethod8)</f>
        <v/>
      </c>
      <c r="CZ59" s="254" t="str">
        <f>IF(ISNUMBER(FIND(analysismethod8,'III_Plan comp 438.68 {Plan 4}'!AS$15)),"",'III_Plan comp 438.68 {Plan 4}'!AS$15&amp;analysismethod8)</f>
        <v/>
      </c>
      <c r="DA59" s="254" t="str">
        <f>IF(ISNUMBER(FIND(analysismethod8,'III_Plan comp 438.68 {Plan 4}'!AT$15)),"",'III_Plan comp 438.68 {Plan 4}'!AT$15&amp;analysismethod8)</f>
        <v/>
      </c>
      <c r="DB59" s="254" t="str">
        <f>IF(ISNUMBER(FIND(analysismethod8,'III_Plan comp 438.68 {Plan 4}'!AU$15)),"",'III_Plan comp 438.68 {Plan 4}'!AU$15&amp;analysismethod8)</f>
        <v/>
      </c>
      <c r="DC59" s="254" t="str">
        <f>IF(ISNUMBER(FIND(analysismethod8,'III_Plan comp 438.68 {Plan 4}'!AV$15)),"",'III_Plan comp 438.68 {Plan 4}'!AV$15&amp;analysismethod8)</f>
        <v/>
      </c>
      <c r="DD59" s="254" t="str">
        <f>IF(ISNUMBER(FIND(analysismethod8,'III_Plan comp 438.68 {Plan 4}'!AW$15)),"",'III_Plan comp 438.68 {Plan 4}'!AW$15&amp;analysismethod8)</f>
        <v/>
      </c>
      <c r="DE59" s="254" t="str">
        <f>IF(ISNUMBER(FIND(analysismethod8,'III_Plan comp 438.68 {Plan 4}'!AX$15)),"",'III_Plan comp 438.68 {Plan 4}'!AX$15&amp;analysismethod8)</f>
        <v/>
      </c>
      <c r="DF59" s="254" t="str">
        <f>IF(ISNUMBER(FIND(analysismethod8,'III_Plan comp 438.68 {Plan 4}'!AY$15)),"",'III_Plan comp 438.68 {Plan 4}'!AY$15&amp;analysismethod8)</f>
        <v/>
      </c>
      <c r="DG59" s="254" t="str">
        <f>IF(ISNUMBER(FIND(analysismethod8,'III_Plan comp 438.68 {Plan 4}'!AZ$15)),"",'III_Plan comp 438.68 {Plan 4}'!AZ$15&amp;analysismethod8)</f>
        <v/>
      </c>
      <c r="DH59" s="254" t="str">
        <f>IF(ISNUMBER(FIND(analysismethod8,'III_Plan comp 438.68 {Plan 4}'!BA$15)),"",'III_Plan comp 438.68 {Plan 4}'!BA$15&amp;analysismethod8)</f>
        <v/>
      </c>
      <c r="DI59" s="254" t="str">
        <f>IF(ISNUMBER(FIND(analysismethod8,'III_Plan comp 438.68 {Plan 4}'!BB$15)),"",'III_Plan comp 438.68 {Plan 4}'!BB$15&amp;analysismethod8)</f>
        <v/>
      </c>
      <c r="DJ59" s="254" t="str">
        <f>IF(ISNUMBER(FIND(analysismethod8,'III_Plan comp 438.68 {Plan 4}'!BC$15)),"",'III_Plan comp 438.68 {Plan 4}'!BC$15&amp;analysismethod8)</f>
        <v/>
      </c>
      <c r="DK59" s="254" t="str">
        <f>IF(ISNUMBER(FIND(analysismethod8,'III_Plan comp 438.68 {Plan 4}'!BD$15)),"",'III_Plan comp 438.68 {Plan 4}'!BD$15&amp;analysismethod8)</f>
        <v/>
      </c>
      <c r="DL59" s="254" t="str">
        <f>IF(ISNUMBER(FIND(analysismethod8,'III_Plan comp 438.68 {Plan 4}'!BE$15)),"",'III_Plan comp 438.68 {Plan 4}'!BE$15&amp;analysismethod8)</f>
        <v/>
      </c>
      <c r="DM59" s="254" t="str">
        <f>IF(ISNUMBER(FIND(analysismethod8,'III_Plan comp 438.68 {Plan 4}'!BF$15)),"",'III_Plan comp 438.68 {Plan 4}'!BF$15&amp;analysismethod8)</f>
        <v/>
      </c>
      <c r="DN59" s="254" t="str">
        <f>IF(ISNUMBER(FIND(analysismethod8,'III_Plan comp 438.68 {Plan 4}'!BG$15)),"",'III_Plan comp 438.68 {Plan 4}'!BG$15&amp;analysismethod8)</f>
        <v/>
      </c>
      <c r="DO59" s="254" t="str">
        <f>IF(ISNUMBER(FIND(analysismethod8,'III_Plan comp 438.68 {Plan 4}'!BH$15)),"",'III_Plan comp 438.68 {Plan 4}'!BH$15&amp;analysismethod8)</f>
        <v/>
      </c>
      <c r="DP59" s="254" t="str">
        <f>IF(ISNUMBER(FIND(analysismethod8,'III_Plan comp 438.68 {Plan 4}'!BI$15)),"",'III_Plan comp 438.68 {Plan 4}'!BI$15&amp;analysismethod8)</f>
        <v/>
      </c>
      <c r="DQ59" s="254" t="str">
        <f>IF(ISNUMBER(FIND(analysismethod8,'III_Plan comp 438.68 {Plan 4}'!BJ$15)),"",'III_Plan comp 438.68 {Plan 4}'!BJ$15&amp;analysismethod8)</f>
        <v/>
      </c>
      <c r="DR59" s="254" t="str">
        <f>IF(ISNUMBER(FIND(analysismethod8,'III_Plan comp 438.68 {Plan 4}'!BK$15)),"",'III_Plan comp 438.68 {Plan 4}'!BK$15&amp;analysismethod8)</f>
        <v/>
      </c>
      <c r="DS59" s="254" t="str">
        <f>IF(ISNUMBER(FIND(analysismethod8,'III_Plan comp 438.68 {Plan 4}'!BL$15)),"",'III_Plan comp 438.68 {Plan 4}'!BL$15&amp;analysismethod8)</f>
        <v/>
      </c>
      <c r="DT59" s="254" t="str">
        <f>IF(ISNUMBER(FIND(analysismethod8,'III_Plan comp 438.68 {Plan 4}'!BM$15)),"",'III_Plan comp 438.68 {Plan 4}'!BM$15&amp;analysismethod8)</f>
        <v/>
      </c>
      <c r="DU59" s="254" t="str">
        <f>IF(ISNUMBER(FIND(analysismethod8,'III_Plan comp 438.68 {Plan 4}'!BN$15)),"",'III_Plan comp 438.68 {Plan 4}'!BN$15&amp;analysismethod8)</f>
        <v/>
      </c>
      <c r="DV59" s="254" t="str">
        <f>IF(ISNUMBER(FIND(analysismethod8,'III_Plan comp 438.68 {Plan 4}'!BO$15)),"",'III_Plan comp 438.68 {Plan 4}'!BO$15&amp;analysismethod8)</f>
        <v/>
      </c>
      <c r="DW59" s="254" t="str">
        <f>IF(ISNUMBER(FIND(analysismethod8,'III_Plan comp 438.68 {Plan 4}'!BP$15)),"",'III_Plan comp 438.68 {Plan 4}'!BP$15&amp;analysismethod8)</f>
        <v/>
      </c>
      <c r="DX59" s="254" t="str">
        <f>IF(ISNUMBER(FIND(analysismethod8,'III_Plan comp 438.68 {Plan 4}'!BQ$15)),"",'III_Plan comp 438.68 {Plan 4}'!BQ$15&amp;analysismethod8)</f>
        <v/>
      </c>
      <c r="DY59" s="254" t="str">
        <f>IF(ISNUMBER(FIND(analysismethod8,'III_Plan comp 438.68 {Plan 4}'!BR$15)),"",'III_Plan comp 438.68 {Plan 4}'!BR$15&amp;analysismethod8)</f>
        <v/>
      </c>
      <c r="DZ59" s="254" t="str">
        <f>IF(ISNUMBER(FIND(analysismethod8,'III_Plan comp 438.68 {Plan 4}'!BS$15)),"",'III_Plan comp 438.68 {Plan 4}'!BS$15&amp;analysismethod8)</f>
        <v/>
      </c>
      <c r="EA59" s="254" t="str">
        <f>IF(ISNUMBER(FIND(analysismethod8,'III_Plan comp 438.68 {Plan 4}'!BT$15)),"",'III_Plan comp 438.68 {Plan 4}'!BT$15&amp;analysismethod8)</f>
        <v/>
      </c>
      <c r="EB59" s="254" t="str">
        <f>IF(ISNUMBER(FIND(analysismethod8,'III_Plan comp 438.68 {Plan 4}'!BU$15)),"",'III_Plan comp 438.68 {Plan 4}'!BU$15&amp;analysismethod8)</f>
        <v/>
      </c>
      <c r="EC59" s="254" t="str">
        <f>IF(ISNUMBER(FIND(analysismethod8,'III_Plan comp 438.68 {Plan 4}'!BV$15)),"",'III_Plan comp 438.68 {Plan 4}'!BV$15&amp;analysismethod8)</f>
        <v/>
      </c>
      <c r="ED59" s="254" t="str">
        <f>IF(ISNUMBER(FIND(analysismethod8,'III_Plan comp 438.68 {Plan 4}'!BW$15)),"",'III_Plan comp 438.68 {Plan 4}'!BW$15&amp;analysismethod8)</f>
        <v/>
      </c>
      <c r="EE59" s="254" t="str">
        <f>IF(ISNUMBER(FIND(analysismethod8,'III_Plan comp 438.68 {Plan 4}'!BX$15)),"",'III_Plan comp 438.68 {Plan 4}'!BX$15&amp;analysismethod8)</f>
        <v/>
      </c>
      <c r="EF59" s="254" t="str">
        <f>IF(ISNUMBER(FIND(analysismethod8,'III_Plan comp 438.68 {Plan 4}'!BY$15)),"",'III_Plan comp 438.68 {Plan 4}'!BY$15&amp;analysismethod8)</f>
        <v/>
      </c>
      <c r="EG59" s="254" t="str">
        <f>IF(ISNUMBER(FIND(analysismethod8,'III_Plan comp 438.68 {Plan 4}'!BZ$15)),"",'III_Plan comp 438.68 {Plan 4}'!BZ$15&amp;analysismethod8)</f>
        <v/>
      </c>
      <c r="EH59" s="254" t="str">
        <f>IF(ISNUMBER(FIND(analysismethod8,'III_Plan comp 438.68 {Plan 4}'!CA$15)),"",'III_Plan comp 438.68 {Plan 4}'!CA$15&amp;analysismethod8)</f>
        <v/>
      </c>
      <c r="EI59" s="254" t="str">
        <f>IF(ISNUMBER(FIND(analysismethod8,'III_Plan comp 438.68 {Plan 4}'!CB$15)),"",'III_Plan comp 438.68 {Plan 4}'!CB$15&amp;analysismethod8)</f>
        <v/>
      </c>
      <c r="EJ59" s="254" t="str">
        <f>IF(ISNUMBER(FIND(analysismethod8,'III_Plan comp 438.68 {Plan 4}'!CC$15)),"",'III_Plan comp 438.68 {Plan 4}'!CC$15&amp;analysismethod8)</f>
        <v/>
      </c>
      <c r="EK59" s="254" t="str">
        <f>IF(ISNUMBER(FIND(analysismethod8,'III_Plan comp 438.68 {Plan 4}'!CD$15)),"",'III_Plan comp 438.68 {Plan 4}'!CD$15&amp;analysismethod8)</f>
        <v/>
      </c>
      <c r="EL59" s="254" t="str">
        <f>IF(ISNUMBER(FIND(analysismethod8,'III_Plan comp 438.68 {Plan 4}'!CE$15)),"",'III_Plan comp 438.68 {Plan 4}'!CE$15&amp;analysismethod8)</f>
        <v/>
      </c>
      <c r="EM59" s="254" t="str">
        <f>IF(ISNUMBER(FIND(analysismethod8,'III_Plan comp 438.68 {Plan 4}'!CF$15)),"",'III_Plan comp 438.68 {Plan 4}'!CF$15&amp;analysismethod8)</f>
        <v/>
      </c>
      <c r="EN59" s="254" t="str">
        <f>IF(ISNUMBER(FIND(analysismethod8,'III_Plan comp 438.68 {Plan 4}'!CG$15)),"",'III_Plan comp 438.68 {Plan 4}'!CG$15&amp;analysismethod8)</f>
        <v/>
      </c>
      <c r="EO59" s="254" t="str">
        <f>IF(ISNUMBER(FIND(analysismethod8,'III_Plan comp 438.68 {Plan 4}'!CH$15)),"",'III_Plan comp 438.68 {Plan 4}'!CH$15&amp;analysismethod8)</f>
        <v/>
      </c>
      <c r="EP59" s="254" t="str">
        <f>IF(ISNUMBER(FIND(analysismethod8,'III_Plan comp 438.68 {Plan 4}'!CI$15)),"",'III_Plan comp 438.68 {Plan 4}'!CI$15&amp;analysismethod8)</f>
        <v/>
      </c>
      <c r="EQ59" s="254" t="str">
        <f>IF(ISNUMBER(FIND(analysismethod8,'III_Plan comp 438.68 {Plan 4}'!CJ$15)),"",'III_Plan comp 438.68 {Plan 4}'!CJ$15&amp;analysismethod8)</f>
        <v/>
      </c>
      <c r="ER59" s="254" t="str">
        <f>IF(ISNUMBER(FIND(analysismethod8,'III_Plan comp 438.68 {Plan 4}'!CK$15)),"",'III_Plan comp 438.68 {Plan 4}'!CK$15&amp;analysismethod8)</f>
        <v/>
      </c>
      <c r="ES59" s="254" t="str">
        <f>IF(ISNUMBER(FIND(analysismethod8,'III_Plan comp 438.68 {Plan 4}'!CL$15)),"",'III_Plan comp 438.68 {Plan 4}'!CL$15&amp;analysismethod8)</f>
        <v/>
      </c>
      <c r="ET59" s="254" t="str">
        <f>IF(ISNUMBER(FIND(analysismethod8,'III_Plan comp 438.68 {Plan 4}'!CM$15)),"",'III_Plan comp 438.68 {Plan 4}'!CM$15&amp;analysismethod8)</f>
        <v/>
      </c>
      <c r="EU59" s="254" t="str">
        <f>IF(ISNUMBER(FIND(analysismethod8,'III_Plan comp 438.68 {Plan 4}'!CN$15)),"",'III_Plan comp 438.68 {Plan 4}'!CN$15&amp;analysismethod8)</f>
        <v/>
      </c>
      <c r="EV59" s="254" t="str">
        <f>IF(ISNUMBER(FIND(analysismethod8,'III_Plan comp 438.68 {Plan 4}'!CO$15)),"",'III_Plan comp 438.68 {Plan 4}'!CO$15&amp;analysismethod8)</f>
        <v/>
      </c>
      <c r="EW59" s="254" t="str">
        <f>IF(ISNUMBER(FIND(analysismethod8,'III_Plan comp 438.68 {Plan 4}'!CP$15)),"",'III_Plan comp 438.68 {Plan 4}'!CP$15&amp;analysismethod8)</f>
        <v/>
      </c>
      <c r="EX59" s="254" t="str">
        <f>IF(ISNUMBER(FIND(analysismethod8,'III_Plan comp 438.68 {Plan 4}'!CQ$15)),"",'III_Plan comp 438.68 {Plan 4}'!CQ$15&amp;analysismethod8)</f>
        <v/>
      </c>
      <c r="EY59" s="254" t="str">
        <f>IF(ISNUMBER(FIND(analysismethod8,'III_Plan comp 438.68 {Plan 4}'!CR$15)),"",'III_Plan comp 438.68 {Plan 4}'!CR$15&amp;analysismethod8)</f>
        <v/>
      </c>
      <c r="EZ59" s="254" t="str">
        <f>IF(ISNUMBER(FIND(analysismethod8,'III_Plan comp 438.68 {Plan 4}'!CS$15)),"",'III_Plan comp 438.68 {Plan 4}'!CS$15&amp;analysismethod8)</f>
        <v/>
      </c>
      <c r="FA59" s="254" t="str">
        <f>IF(ISNUMBER(FIND(analysismethod8,'III_Plan comp 438.68 {Plan 4}'!CT$15)),"",'III_Plan comp 438.68 {Plan 4}'!CT$15&amp;analysismethod8)</f>
        <v/>
      </c>
      <c r="FB59" s="254" t="str">
        <f>IF(ISNUMBER(FIND(analysismethod8,'III_Plan comp 438.68 {Plan 4}'!CU$15)),"",'III_Plan comp 438.68 {Plan 4}'!CU$15&amp;analysismethod8)</f>
        <v/>
      </c>
      <c r="FC59" s="254" t="str">
        <f>IF(ISNUMBER(FIND(analysismethod8,'III_Plan comp 438.68 {Plan 4}'!CV$15)),"",'III_Plan comp 438.68 {Plan 4}'!CV$15&amp;analysismethod8)</f>
        <v/>
      </c>
      <c r="FD59" s="254" t="str">
        <f>IF(ISNUMBER(FIND(analysismethod8,'III_Plan comp 438.68 {Plan 4}'!CW$15)),"",'III_Plan comp 438.68 {Plan 4}'!CW$15&amp;analysismethod8)</f>
        <v/>
      </c>
      <c r="FE59" s="254" t="str">
        <f>IF(ISNUMBER(FIND(analysismethod8,'III_Plan comp 438.68 {Plan 4}'!CX$15)),"",'III_Plan comp 438.68 {Plan 4}'!CX$15&amp;analysismethod8)</f>
        <v/>
      </c>
      <c r="FF59" s="254" t="str">
        <f>IF(ISNUMBER(FIND(analysismethod8,'III_Plan comp 438.68 {Plan 4}'!CY$15)),"",'III_Plan comp 438.68 {Plan 4}'!CY$15&amp;analysismethod8)</f>
        <v/>
      </c>
      <c r="FG59" s="254" t="str">
        <f>IF(ISNUMBER(FIND(analysismethod8,'III_Plan comp 438.68 {Plan 4}'!CZ$15)),"",'III_Plan comp 438.68 {Plan 4}'!CZ$15&amp;analysismethod8)</f>
        <v/>
      </c>
    </row>
    <row r="60" spans="2:163" x14ac:dyDescent="0.2">
      <c r="BK60" s="253" t="str">
        <f>IF('I_State and program information'!$E$85&lt;&gt;"",'I_State and program information'!E134&amp;"; "&amp;CHAR(10)&amp;CHAR(10),"")</f>
        <v/>
      </c>
      <c r="BL60" s="254" t="str">
        <f>IF(ISNUMBER(FIND(analysismethod9,'III_Plan comp 438.68 {Plan 4}'!E$15)),"",'III_Plan comp 438.68 {Plan 4}'!E$15&amp;analysismethod9)</f>
        <v/>
      </c>
      <c r="BM60" s="254" t="str">
        <f>IF(ISNUMBER(FIND(analysismethod9,'III_Plan comp 438.68 {Plan 4}'!F$15)),"",'III_Plan comp 438.68 {Plan 4}'!F$15&amp;analysismethod9)</f>
        <v/>
      </c>
      <c r="BN60" s="254" t="str">
        <f>IF(ISNUMBER(FIND(analysismethod9,'III_Plan comp 438.68 {Plan 4}'!G$15)),"",'III_Plan comp 438.68 {Plan 4}'!G$15&amp;analysismethod9)</f>
        <v/>
      </c>
      <c r="BO60" s="254" t="str">
        <f>IF(ISNUMBER(FIND(analysismethod9,'III_Plan comp 438.68 {Plan 4}'!H$15)),"",'III_Plan comp 438.68 {Plan 4}'!H$15&amp;analysismethod9)</f>
        <v/>
      </c>
      <c r="BP60" s="254" t="str">
        <f>IF(ISNUMBER(FIND(analysismethod9,'III_Plan comp 438.68 {Plan 4}'!I$15)),"",'III_Plan comp 438.68 {Plan 4}'!I$15&amp;analysismethod9)</f>
        <v/>
      </c>
      <c r="BQ60" s="254" t="str">
        <f>IF(ISNUMBER(FIND(analysismethod9,'III_Plan comp 438.68 {Plan 4}'!J$15)),"",'III_Plan comp 438.68 {Plan 4}'!J$15&amp;analysismethod9)</f>
        <v/>
      </c>
      <c r="BR60" s="254" t="str">
        <f>IF(ISNUMBER(FIND(analysismethod9,'III_Plan comp 438.68 {Plan 4}'!K$15)),"",'III_Plan comp 438.68 {Plan 4}'!K$15&amp;analysismethod9)</f>
        <v/>
      </c>
      <c r="BS60" s="254" t="str">
        <f>IF(ISNUMBER(FIND(analysismethod9,'III_Plan comp 438.68 {Plan 4}'!L$15)),"",'III_Plan comp 438.68 {Plan 4}'!L$15&amp;analysismethod9)</f>
        <v/>
      </c>
      <c r="BT60" s="254" t="str">
        <f>IF(ISNUMBER(FIND(analysismethod9,'III_Plan comp 438.68 {Plan 4}'!M$15)),"",'III_Plan comp 438.68 {Plan 4}'!M$15&amp;analysismethod9)</f>
        <v/>
      </c>
      <c r="BU60" s="254" t="str">
        <f>IF(ISNUMBER(FIND(analysismethod9,'III_Plan comp 438.68 {Plan 4}'!N$15)),"",'III_Plan comp 438.68 {Plan 4}'!N$15&amp;analysismethod9)</f>
        <v/>
      </c>
      <c r="BV60" s="254" t="str">
        <f>IF(ISNUMBER(FIND(analysismethod9,'III_Plan comp 438.68 {Plan 4}'!O$15)),"",'III_Plan comp 438.68 {Plan 4}'!O$15&amp;analysismethod9)</f>
        <v/>
      </c>
      <c r="BW60" s="254" t="str">
        <f>IF(ISNUMBER(FIND(analysismethod9,'III_Plan comp 438.68 {Plan 4}'!P$15)),"",'III_Plan comp 438.68 {Plan 4}'!P$15&amp;analysismethod9)</f>
        <v/>
      </c>
      <c r="BX60" s="254" t="str">
        <f>IF(ISNUMBER(FIND(analysismethod9,'III_Plan comp 438.68 {Plan 4}'!Q$15)),"",'III_Plan comp 438.68 {Plan 4}'!Q$15&amp;analysismethod9)</f>
        <v/>
      </c>
      <c r="BY60" s="254" t="str">
        <f>IF(ISNUMBER(FIND(analysismethod9,'III_Plan comp 438.68 {Plan 4}'!R$15)),"",'III_Plan comp 438.68 {Plan 4}'!R$15&amp;analysismethod9)</f>
        <v/>
      </c>
      <c r="BZ60" s="254" t="str">
        <f>IF(ISNUMBER(FIND(analysismethod9,'III_Plan comp 438.68 {Plan 4}'!S$15)),"",'III_Plan comp 438.68 {Plan 4}'!S$15&amp;analysismethod9)</f>
        <v/>
      </c>
      <c r="CA60" s="254" t="str">
        <f>IF(ISNUMBER(FIND(analysismethod9,'III_Plan comp 438.68 {Plan 4}'!T$15)),"",'III_Plan comp 438.68 {Plan 4}'!T$15&amp;analysismethod9)</f>
        <v/>
      </c>
      <c r="CB60" s="254" t="str">
        <f>IF(ISNUMBER(FIND(analysismethod9,'III_Plan comp 438.68 {Plan 4}'!U$15)),"",'III_Plan comp 438.68 {Plan 4}'!U$15&amp;analysismethod9)</f>
        <v/>
      </c>
      <c r="CC60" s="254" t="str">
        <f>IF(ISNUMBER(FIND(analysismethod9,'III_Plan comp 438.68 {Plan 4}'!V$15)),"",'III_Plan comp 438.68 {Plan 4}'!V$15&amp;analysismethod9)</f>
        <v/>
      </c>
      <c r="CD60" s="254" t="str">
        <f>IF(ISNUMBER(FIND(analysismethod9,'III_Plan comp 438.68 {Plan 4}'!W$15)),"",'III_Plan comp 438.68 {Plan 4}'!W$15&amp;analysismethod9)</f>
        <v/>
      </c>
      <c r="CE60" s="254" t="str">
        <f>IF(ISNUMBER(FIND(analysismethod9,'III_Plan comp 438.68 {Plan 4}'!X$15)),"",'III_Plan comp 438.68 {Plan 4}'!X$15&amp;analysismethod9)</f>
        <v/>
      </c>
      <c r="CF60" s="254" t="str">
        <f>IF(ISNUMBER(FIND(analysismethod9,'III_Plan comp 438.68 {Plan 4}'!Y$15)),"",'III_Plan comp 438.68 {Plan 4}'!Y$15&amp;analysismethod9)</f>
        <v/>
      </c>
      <c r="CG60" s="254" t="str">
        <f>IF(ISNUMBER(FIND(analysismethod9,'III_Plan comp 438.68 {Plan 4}'!Z$15)),"",'III_Plan comp 438.68 {Plan 4}'!Z$15&amp;analysismethod9)</f>
        <v/>
      </c>
      <c r="CH60" s="254" t="str">
        <f>IF(ISNUMBER(FIND(analysismethod9,'III_Plan comp 438.68 {Plan 4}'!AA$15)),"",'III_Plan comp 438.68 {Plan 4}'!AA$15&amp;analysismethod9)</f>
        <v/>
      </c>
      <c r="CI60" s="254" t="str">
        <f>IF(ISNUMBER(FIND(analysismethod9,'III_Plan comp 438.68 {Plan 4}'!AB$15)),"",'III_Plan comp 438.68 {Plan 4}'!AB$15&amp;analysismethod9)</f>
        <v/>
      </c>
      <c r="CJ60" s="254" t="str">
        <f>IF(ISNUMBER(FIND(analysismethod9,'III_Plan comp 438.68 {Plan 4}'!AC$15)),"",'III_Plan comp 438.68 {Plan 4}'!AC$15&amp;analysismethod9)</f>
        <v/>
      </c>
      <c r="CK60" s="254" t="str">
        <f>IF(ISNUMBER(FIND(analysismethod9,'III_Plan comp 438.68 {Plan 4}'!AD$15)),"",'III_Plan comp 438.68 {Plan 4}'!AD$15&amp;analysismethod9)</f>
        <v/>
      </c>
      <c r="CL60" s="254" t="str">
        <f>IF(ISNUMBER(FIND(analysismethod9,'III_Plan comp 438.68 {Plan 4}'!AE$15)),"",'III_Plan comp 438.68 {Plan 4}'!AE$15&amp;analysismethod9)</f>
        <v/>
      </c>
      <c r="CM60" s="254" t="str">
        <f>IF(ISNUMBER(FIND(analysismethod9,'III_Plan comp 438.68 {Plan 4}'!AF$15)),"",'III_Plan comp 438.68 {Plan 4}'!AF$15&amp;analysismethod9)</f>
        <v/>
      </c>
      <c r="CN60" s="254" t="str">
        <f>IF(ISNUMBER(FIND(analysismethod9,'III_Plan comp 438.68 {Plan 4}'!AG$15)),"",'III_Plan comp 438.68 {Plan 4}'!AG$15&amp;analysismethod9)</f>
        <v/>
      </c>
      <c r="CO60" s="254" t="str">
        <f>IF(ISNUMBER(FIND(analysismethod9,'III_Plan comp 438.68 {Plan 4}'!AH$15)),"",'III_Plan comp 438.68 {Plan 4}'!AH$15&amp;analysismethod9)</f>
        <v/>
      </c>
      <c r="CP60" s="254" t="str">
        <f>IF(ISNUMBER(FIND(analysismethod9,'III_Plan comp 438.68 {Plan 4}'!AI$15)),"",'III_Plan comp 438.68 {Plan 4}'!AI$15&amp;analysismethod9)</f>
        <v/>
      </c>
      <c r="CQ60" s="254" t="str">
        <f>IF(ISNUMBER(FIND(analysismethod9,'III_Plan comp 438.68 {Plan 4}'!AJ$15)),"",'III_Plan comp 438.68 {Plan 4}'!AJ$15&amp;analysismethod9)</f>
        <v/>
      </c>
      <c r="CR60" s="254" t="str">
        <f>IF(ISNUMBER(FIND(analysismethod9,'III_Plan comp 438.68 {Plan 4}'!AK$15)),"",'III_Plan comp 438.68 {Plan 4}'!AK$15&amp;analysismethod9)</f>
        <v/>
      </c>
      <c r="CS60" s="254" t="str">
        <f>IF(ISNUMBER(FIND(analysismethod9,'III_Plan comp 438.68 {Plan 4}'!AL$15)),"",'III_Plan comp 438.68 {Plan 4}'!AL$15&amp;analysismethod9)</f>
        <v/>
      </c>
      <c r="CT60" s="254" t="str">
        <f>IF(ISNUMBER(FIND(analysismethod9,'III_Plan comp 438.68 {Plan 4}'!AM$15)),"",'III_Plan comp 438.68 {Plan 4}'!AM$15&amp;analysismethod9)</f>
        <v/>
      </c>
      <c r="CU60" s="254" t="str">
        <f>IF(ISNUMBER(FIND(analysismethod9,'III_Plan comp 438.68 {Plan 4}'!AN$15)),"",'III_Plan comp 438.68 {Plan 4}'!AN$15&amp;analysismethod9)</f>
        <v/>
      </c>
      <c r="CV60" s="254" t="str">
        <f>IF(ISNUMBER(FIND(analysismethod9,'III_Plan comp 438.68 {Plan 4}'!AO$15)),"",'III_Plan comp 438.68 {Plan 4}'!AO$15&amp;analysismethod9)</f>
        <v/>
      </c>
      <c r="CW60" s="254" t="str">
        <f>IF(ISNUMBER(FIND(analysismethod9,'III_Plan comp 438.68 {Plan 4}'!AP$15)),"",'III_Plan comp 438.68 {Plan 4}'!AP$15&amp;analysismethod9)</f>
        <v/>
      </c>
      <c r="CX60" s="254" t="str">
        <f>IF(ISNUMBER(FIND(analysismethod9,'III_Plan comp 438.68 {Plan 4}'!AQ$15)),"",'III_Plan comp 438.68 {Plan 4}'!AQ$15&amp;analysismethod9)</f>
        <v/>
      </c>
      <c r="CY60" s="254" t="str">
        <f>IF(ISNUMBER(FIND(analysismethod9,'III_Plan comp 438.68 {Plan 4}'!AR$15)),"",'III_Plan comp 438.68 {Plan 4}'!AR$15&amp;analysismethod9)</f>
        <v/>
      </c>
      <c r="CZ60" s="254" t="str">
        <f>IF(ISNUMBER(FIND(analysismethod9,'III_Plan comp 438.68 {Plan 4}'!AS$15)),"",'III_Plan comp 438.68 {Plan 4}'!AS$15&amp;analysismethod9)</f>
        <v/>
      </c>
      <c r="DA60" s="254" t="str">
        <f>IF(ISNUMBER(FIND(analysismethod9,'III_Plan comp 438.68 {Plan 4}'!AT$15)),"",'III_Plan comp 438.68 {Plan 4}'!AT$15&amp;analysismethod9)</f>
        <v/>
      </c>
      <c r="DB60" s="254" t="str">
        <f>IF(ISNUMBER(FIND(analysismethod9,'III_Plan comp 438.68 {Plan 4}'!AU$15)),"",'III_Plan comp 438.68 {Plan 4}'!AU$15&amp;analysismethod9)</f>
        <v/>
      </c>
      <c r="DC60" s="254" t="str">
        <f>IF(ISNUMBER(FIND(analysismethod9,'III_Plan comp 438.68 {Plan 4}'!AV$15)),"",'III_Plan comp 438.68 {Plan 4}'!AV$15&amp;analysismethod9)</f>
        <v/>
      </c>
      <c r="DD60" s="254" t="str">
        <f>IF(ISNUMBER(FIND(analysismethod9,'III_Plan comp 438.68 {Plan 4}'!AW$15)),"",'III_Plan comp 438.68 {Plan 4}'!AW$15&amp;analysismethod9)</f>
        <v/>
      </c>
      <c r="DE60" s="254" t="str">
        <f>IF(ISNUMBER(FIND(analysismethod9,'III_Plan comp 438.68 {Plan 4}'!AX$15)),"",'III_Plan comp 438.68 {Plan 4}'!AX$15&amp;analysismethod9)</f>
        <v/>
      </c>
      <c r="DF60" s="254" t="str">
        <f>IF(ISNUMBER(FIND(analysismethod9,'III_Plan comp 438.68 {Plan 4}'!AY$15)),"",'III_Plan comp 438.68 {Plan 4}'!AY$15&amp;analysismethod9)</f>
        <v/>
      </c>
      <c r="DG60" s="254" t="str">
        <f>IF(ISNUMBER(FIND(analysismethod9,'III_Plan comp 438.68 {Plan 4}'!AZ$15)),"",'III_Plan comp 438.68 {Plan 4}'!AZ$15&amp;analysismethod9)</f>
        <v/>
      </c>
      <c r="DH60" s="254" t="str">
        <f>IF(ISNUMBER(FIND(analysismethod9,'III_Plan comp 438.68 {Plan 4}'!BA$15)),"",'III_Plan comp 438.68 {Plan 4}'!BA$15&amp;analysismethod9)</f>
        <v/>
      </c>
      <c r="DI60" s="254" t="str">
        <f>IF(ISNUMBER(FIND(analysismethod9,'III_Plan comp 438.68 {Plan 4}'!BB$15)),"",'III_Plan comp 438.68 {Plan 4}'!BB$15&amp;analysismethod9)</f>
        <v/>
      </c>
      <c r="DJ60" s="254" t="str">
        <f>IF(ISNUMBER(FIND(analysismethod9,'III_Plan comp 438.68 {Plan 4}'!BC$15)),"",'III_Plan comp 438.68 {Plan 4}'!BC$15&amp;analysismethod9)</f>
        <v/>
      </c>
      <c r="DK60" s="254" t="str">
        <f>IF(ISNUMBER(FIND(analysismethod9,'III_Plan comp 438.68 {Plan 4}'!BD$15)),"",'III_Plan comp 438.68 {Plan 4}'!BD$15&amp;analysismethod9)</f>
        <v/>
      </c>
      <c r="DL60" s="254" t="str">
        <f>IF(ISNUMBER(FIND(analysismethod9,'III_Plan comp 438.68 {Plan 4}'!BE$15)),"",'III_Plan comp 438.68 {Plan 4}'!BE$15&amp;analysismethod9)</f>
        <v/>
      </c>
      <c r="DM60" s="254" t="str">
        <f>IF(ISNUMBER(FIND(analysismethod9,'III_Plan comp 438.68 {Plan 4}'!BF$15)),"",'III_Plan comp 438.68 {Plan 4}'!BF$15&amp;analysismethod9)</f>
        <v/>
      </c>
      <c r="DN60" s="254" t="str">
        <f>IF(ISNUMBER(FIND(analysismethod9,'III_Plan comp 438.68 {Plan 4}'!BG$15)),"",'III_Plan comp 438.68 {Plan 4}'!BG$15&amp;analysismethod9)</f>
        <v/>
      </c>
      <c r="DO60" s="254" t="str">
        <f>IF(ISNUMBER(FIND(analysismethod9,'III_Plan comp 438.68 {Plan 4}'!BH$15)),"",'III_Plan comp 438.68 {Plan 4}'!BH$15&amp;analysismethod9)</f>
        <v/>
      </c>
      <c r="DP60" s="254" t="str">
        <f>IF(ISNUMBER(FIND(analysismethod9,'III_Plan comp 438.68 {Plan 4}'!BI$15)),"",'III_Plan comp 438.68 {Plan 4}'!BI$15&amp;analysismethod9)</f>
        <v/>
      </c>
      <c r="DQ60" s="254" t="str">
        <f>IF(ISNUMBER(FIND(analysismethod9,'III_Plan comp 438.68 {Plan 4}'!BJ$15)),"",'III_Plan comp 438.68 {Plan 4}'!BJ$15&amp;analysismethod9)</f>
        <v/>
      </c>
      <c r="DR60" s="254" t="str">
        <f>IF(ISNUMBER(FIND(analysismethod9,'III_Plan comp 438.68 {Plan 4}'!BK$15)),"",'III_Plan comp 438.68 {Plan 4}'!BK$15&amp;analysismethod9)</f>
        <v/>
      </c>
      <c r="DS60" s="254" t="str">
        <f>IF(ISNUMBER(FIND(analysismethod9,'III_Plan comp 438.68 {Plan 4}'!BL$15)),"",'III_Plan comp 438.68 {Plan 4}'!BL$15&amp;analysismethod9)</f>
        <v/>
      </c>
      <c r="DT60" s="254" t="str">
        <f>IF(ISNUMBER(FIND(analysismethod9,'III_Plan comp 438.68 {Plan 4}'!BM$15)),"",'III_Plan comp 438.68 {Plan 4}'!BM$15&amp;analysismethod9)</f>
        <v/>
      </c>
      <c r="DU60" s="254" t="str">
        <f>IF(ISNUMBER(FIND(analysismethod9,'III_Plan comp 438.68 {Plan 4}'!BN$15)),"",'III_Plan comp 438.68 {Plan 4}'!BN$15&amp;analysismethod9)</f>
        <v/>
      </c>
      <c r="DV60" s="254" t="str">
        <f>IF(ISNUMBER(FIND(analysismethod9,'III_Plan comp 438.68 {Plan 4}'!BO$15)),"",'III_Plan comp 438.68 {Plan 4}'!BO$15&amp;analysismethod9)</f>
        <v/>
      </c>
      <c r="DW60" s="254" t="str">
        <f>IF(ISNUMBER(FIND(analysismethod9,'III_Plan comp 438.68 {Plan 4}'!BP$15)),"",'III_Plan comp 438.68 {Plan 4}'!BP$15&amp;analysismethod9)</f>
        <v/>
      </c>
      <c r="DX60" s="254" t="str">
        <f>IF(ISNUMBER(FIND(analysismethod9,'III_Plan comp 438.68 {Plan 4}'!BQ$15)),"",'III_Plan comp 438.68 {Plan 4}'!BQ$15&amp;analysismethod9)</f>
        <v/>
      </c>
      <c r="DY60" s="254" t="str">
        <f>IF(ISNUMBER(FIND(analysismethod9,'III_Plan comp 438.68 {Plan 4}'!BR$15)),"",'III_Plan comp 438.68 {Plan 4}'!BR$15&amp;analysismethod9)</f>
        <v/>
      </c>
      <c r="DZ60" s="254" t="str">
        <f>IF(ISNUMBER(FIND(analysismethod9,'III_Plan comp 438.68 {Plan 4}'!BS$15)),"",'III_Plan comp 438.68 {Plan 4}'!BS$15&amp;analysismethod9)</f>
        <v/>
      </c>
      <c r="EA60" s="254" t="str">
        <f>IF(ISNUMBER(FIND(analysismethod9,'III_Plan comp 438.68 {Plan 4}'!BT$15)),"",'III_Plan comp 438.68 {Plan 4}'!BT$15&amp;analysismethod9)</f>
        <v/>
      </c>
      <c r="EB60" s="254" t="str">
        <f>IF(ISNUMBER(FIND(analysismethod9,'III_Plan comp 438.68 {Plan 4}'!BU$15)),"",'III_Plan comp 438.68 {Plan 4}'!BU$15&amp;analysismethod9)</f>
        <v/>
      </c>
      <c r="EC60" s="254" t="str">
        <f>IF(ISNUMBER(FIND(analysismethod9,'III_Plan comp 438.68 {Plan 4}'!BV$15)),"",'III_Plan comp 438.68 {Plan 4}'!BV$15&amp;analysismethod9)</f>
        <v/>
      </c>
      <c r="ED60" s="254" t="str">
        <f>IF(ISNUMBER(FIND(analysismethod9,'III_Plan comp 438.68 {Plan 4}'!BW$15)),"",'III_Plan comp 438.68 {Plan 4}'!BW$15&amp;analysismethod9)</f>
        <v/>
      </c>
      <c r="EE60" s="254" t="str">
        <f>IF(ISNUMBER(FIND(analysismethod9,'III_Plan comp 438.68 {Plan 4}'!BX$15)),"",'III_Plan comp 438.68 {Plan 4}'!BX$15&amp;analysismethod9)</f>
        <v/>
      </c>
      <c r="EF60" s="254" t="str">
        <f>IF(ISNUMBER(FIND(analysismethod9,'III_Plan comp 438.68 {Plan 4}'!BY$15)),"",'III_Plan comp 438.68 {Plan 4}'!BY$15&amp;analysismethod9)</f>
        <v/>
      </c>
      <c r="EG60" s="254" t="str">
        <f>IF(ISNUMBER(FIND(analysismethod9,'III_Plan comp 438.68 {Plan 4}'!BZ$15)),"",'III_Plan comp 438.68 {Plan 4}'!BZ$15&amp;analysismethod9)</f>
        <v/>
      </c>
      <c r="EH60" s="254" t="str">
        <f>IF(ISNUMBER(FIND(analysismethod9,'III_Plan comp 438.68 {Plan 4}'!CA$15)),"",'III_Plan comp 438.68 {Plan 4}'!CA$15&amp;analysismethod9)</f>
        <v/>
      </c>
      <c r="EI60" s="254" t="str">
        <f>IF(ISNUMBER(FIND(analysismethod9,'III_Plan comp 438.68 {Plan 4}'!CB$15)),"",'III_Plan comp 438.68 {Plan 4}'!CB$15&amp;analysismethod9)</f>
        <v/>
      </c>
      <c r="EJ60" s="254" t="str">
        <f>IF(ISNUMBER(FIND(analysismethod9,'III_Plan comp 438.68 {Plan 4}'!CC$15)),"",'III_Plan comp 438.68 {Plan 4}'!CC$15&amp;analysismethod9)</f>
        <v/>
      </c>
      <c r="EK60" s="254" t="str">
        <f>IF(ISNUMBER(FIND(analysismethod9,'III_Plan comp 438.68 {Plan 4}'!CD$15)),"",'III_Plan comp 438.68 {Plan 4}'!CD$15&amp;analysismethod9)</f>
        <v/>
      </c>
      <c r="EL60" s="254" t="str">
        <f>IF(ISNUMBER(FIND(analysismethod9,'III_Plan comp 438.68 {Plan 4}'!CE$15)),"",'III_Plan comp 438.68 {Plan 4}'!CE$15&amp;analysismethod9)</f>
        <v/>
      </c>
      <c r="EM60" s="254" t="str">
        <f>IF(ISNUMBER(FIND(analysismethod9,'III_Plan comp 438.68 {Plan 4}'!CF$15)),"",'III_Plan comp 438.68 {Plan 4}'!CF$15&amp;analysismethod9)</f>
        <v/>
      </c>
      <c r="EN60" s="254" t="str">
        <f>IF(ISNUMBER(FIND(analysismethod9,'III_Plan comp 438.68 {Plan 4}'!CG$15)),"",'III_Plan comp 438.68 {Plan 4}'!CG$15&amp;analysismethod9)</f>
        <v/>
      </c>
      <c r="EO60" s="254" t="str">
        <f>IF(ISNUMBER(FIND(analysismethod9,'III_Plan comp 438.68 {Plan 4}'!CH$15)),"",'III_Plan comp 438.68 {Plan 4}'!CH$15&amp;analysismethod9)</f>
        <v/>
      </c>
      <c r="EP60" s="254" t="str">
        <f>IF(ISNUMBER(FIND(analysismethod9,'III_Plan comp 438.68 {Plan 4}'!CI$15)),"",'III_Plan comp 438.68 {Plan 4}'!CI$15&amp;analysismethod9)</f>
        <v/>
      </c>
      <c r="EQ60" s="254" t="str">
        <f>IF(ISNUMBER(FIND(analysismethod9,'III_Plan comp 438.68 {Plan 4}'!CJ$15)),"",'III_Plan comp 438.68 {Plan 4}'!CJ$15&amp;analysismethod9)</f>
        <v/>
      </c>
      <c r="ER60" s="254" t="str">
        <f>IF(ISNUMBER(FIND(analysismethod9,'III_Plan comp 438.68 {Plan 4}'!CK$15)),"",'III_Plan comp 438.68 {Plan 4}'!CK$15&amp;analysismethod9)</f>
        <v/>
      </c>
      <c r="ES60" s="254" t="str">
        <f>IF(ISNUMBER(FIND(analysismethod9,'III_Plan comp 438.68 {Plan 4}'!CL$15)),"",'III_Plan comp 438.68 {Plan 4}'!CL$15&amp;analysismethod9)</f>
        <v/>
      </c>
      <c r="ET60" s="254" t="str">
        <f>IF(ISNUMBER(FIND(analysismethod9,'III_Plan comp 438.68 {Plan 4}'!CM$15)),"",'III_Plan comp 438.68 {Plan 4}'!CM$15&amp;analysismethod9)</f>
        <v/>
      </c>
      <c r="EU60" s="254" t="str">
        <f>IF(ISNUMBER(FIND(analysismethod9,'III_Plan comp 438.68 {Plan 4}'!CN$15)),"",'III_Plan comp 438.68 {Plan 4}'!CN$15&amp;analysismethod9)</f>
        <v/>
      </c>
      <c r="EV60" s="254" t="str">
        <f>IF(ISNUMBER(FIND(analysismethod9,'III_Plan comp 438.68 {Plan 4}'!CO$15)),"",'III_Plan comp 438.68 {Plan 4}'!CO$15&amp;analysismethod9)</f>
        <v/>
      </c>
      <c r="EW60" s="254" t="str">
        <f>IF(ISNUMBER(FIND(analysismethod9,'III_Plan comp 438.68 {Plan 4}'!CP$15)),"",'III_Plan comp 438.68 {Plan 4}'!CP$15&amp;analysismethod9)</f>
        <v/>
      </c>
      <c r="EX60" s="254" t="str">
        <f>IF(ISNUMBER(FIND(analysismethod9,'III_Plan comp 438.68 {Plan 4}'!CQ$15)),"",'III_Plan comp 438.68 {Plan 4}'!CQ$15&amp;analysismethod9)</f>
        <v/>
      </c>
      <c r="EY60" s="254" t="str">
        <f>IF(ISNUMBER(FIND(analysismethod9,'III_Plan comp 438.68 {Plan 4}'!CR$15)),"",'III_Plan comp 438.68 {Plan 4}'!CR$15&amp;analysismethod9)</f>
        <v/>
      </c>
      <c r="EZ60" s="254" t="str">
        <f>IF(ISNUMBER(FIND(analysismethod9,'III_Plan comp 438.68 {Plan 4}'!CS$15)),"",'III_Plan comp 438.68 {Plan 4}'!CS$15&amp;analysismethod9)</f>
        <v/>
      </c>
      <c r="FA60" s="254" t="str">
        <f>IF(ISNUMBER(FIND(analysismethod9,'III_Plan comp 438.68 {Plan 4}'!CT$15)),"",'III_Plan comp 438.68 {Plan 4}'!CT$15&amp;analysismethod9)</f>
        <v/>
      </c>
      <c r="FB60" s="254" t="str">
        <f>IF(ISNUMBER(FIND(analysismethod9,'III_Plan comp 438.68 {Plan 4}'!CU$15)),"",'III_Plan comp 438.68 {Plan 4}'!CU$15&amp;analysismethod9)</f>
        <v/>
      </c>
      <c r="FC60" s="254" t="str">
        <f>IF(ISNUMBER(FIND(analysismethod9,'III_Plan comp 438.68 {Plan 4}'!CV$15)),"",'III_Plan comp 438.68 {Plan 4}'!CV$15&amp;analysismethod9)</f>
        <v/>
      </c>
      <c r="FD60" s="254" t="str">
        <f>IF(ISNUMBER(FIND(analysismethod9,'III_Plan comp 438.68 {Plan 4}'!CW$15)),"",'III_Plan comp 438.68 {Plan 4}'!CW$15&amp;analysismethod9)</f>
        <v/>
      </c>
      <c r="FE60" s="254" t="str">
        <f>IF(ISNUMBER(FIND(analysismethod9,'III_Plan comp 438.68 {Plan 4}'!CX$15)),"",'III_Plan comp 438.68 {Plan 4}'!CX$15&amp;analysismethod9)</f>
        <v/>
      </c>
      <c r="FF60" s="254" t="str">
        <f>IF(ISNUMBER(FIND(analysismethod9,'III_Plan comp 438.68 {Plan 4}'!CY$15)),"",'III_Plan comp 438.68 {Plan 4}'!CY$15&amp;analysismethod9)</f>
        <v/>
      </c>
      <c r="FG60" s="254" t="str">
        <f>IF(ISNUMBER(FIND(analysismethod9,'III_Plan comp 438.68 {Plan 4}'!CZ$15)),"",'III_Plan comp 438.68 {Plan 4}'!CZ$15&amp;analysismethod9)</f>
        <v/>
      </c>
    </row>
    <row r="61" spans="2:163" ht="15" thickBot="1" x14ac:dyDescent="0.25">
      <c r="BK61" s="256" t="str">
        <f>IF('I_State and program information'!$E$91&lt;&gt;"",'I_State and program information'!E140&amp;"; "&amp;CHAR(10)&amp;CHAR(10),"")</f>
        <v/>
      </c>
      <c r="BL61" s="257" t="str">
        <f>IF(ISNUMBER(FIND(analysismethod10,'III_Plan comp 438.68 {Plan 4}'!E$15)),"",'III_Plan comp 438.68 {Plan 4}'!E$15&amp;analysismethod10)</f>
        <v/>
      </c>
      <c r="BM61" s="257" t="str">
        <f>IF(ISNUMBER(FIND(analysismethod10,'III_Plan comp 438.68 {Plan 4}'!F$15)),"",'III_Plan comp 438.68 {Plan 4}'!F$15&amp;analysismethod10)</f>
        <v/>
      </c>
      <c r="BN61" s="257" t="str">
        <f>IF(ISNUMBER(FIND(analysismethod10,'III_Plan comp 438.68 {Plan 4}'!G$15)),"",'III_Plan comp 438.68 {Plan 4}'!G$15&amp;analysismethod10)</f>
        <v/>
      </c>
      <c r="BO61" s="257" t="str">
        <f>IF(ISNUMBER(FIND(analysismethod10,'III_Plan comp 438.68 {Plan 4}'!H$15)),"",'III_Plan comp 438.68 {Plan 4}'!H$15&amp;analysismethod10)</f>
        <v/>
      </c>
      <c r="BP61" s="257" t="str">
        <f>IF(ISNUMBER(FIND(analysismethod10,'III_Plan comp 438.68 {Plan 4}'!I$15)),"",'III_Plan comp 438.68 {Plan 4}'!I$15&amp;analysismethod10)</f>
        <v/>
      </c>
      <c r="BQ61" s="257" t="str">
        <f>IF(ISNUMBER(FIND(analysismethod10,'III_Plan comp 438.68 {Plan 4}'!J$15)),"",'III_Plan comp 438.68 {Plan 4}'!J$15&amp;analysismethod10)</f>
        <v/>
      </c>
      <c r="BR61" s="257" t="str">
        <f>IF(ISNUMBER(FIND(analysismethod10,'III_Plan comp 438.68 {Plan 4}'!K$15)),"",'III_Plan comp 438.68 {Plan 4}'!K$15&amp;analysismethod10)</f>
        <v/>
      </c>
      <c r="BS61" s="257" t="str">
        <f>IF(ISNUMBER(FIND(analysismethod10,'III_Plan comp 438.68 {Plan 4}'!L$15)),"",'III_Plan comp 438.68 {Plan 4}'!L$15&amp;analysismethod10)</f>
        <v/>
      </c>
      <c r="BT61" s="257" t="str">
        <f>IF(ISNUMBER(FIND(analysismethod10,'III_Plan comp 438.68 {Plan 4}'!M$15)),"",'III_Plan comp 438.68 {Plan 4}'!M$15&amp;analysismethod10)</f>
        <v/>
      </c>
      <c r="BU61" s="257" t="str">
        <f>IF(ISNUMBER(FIND(analysismethod10,'III_Plan comp 438.68 {Plan 4}'!N$15)),"",'III_Plan comp 438.68 {Plan 4}'!N$15&amp;analysismethod10)</f>
        <v/>
      </c>
      <c r="BV61" s="257" t="str">
        <f>IF(ISNUMBER(FIND(analysismethod10,'III_Plan comp 438.68 {Plan 4}'!O$15)),"",'III_Plan comp 438.68 {Plan 4}'!O$15&amp;analysismethod10)</f>
        <v/>
      </c>
      <c r="BW61" s="257" t="str">
        <f>IF(ISNUMBER(FIND(analysismethod10,'III_Plan comp 438.68 {Plan 4}'!P$15)),"",'III_Plan comp 438.68 {Plan 4}'!P$15&amp;analysismethod10)</f>
        <v/>
      </c>
      <c r="BX61" s="257" t="str">
        <f>IF(ISNUMBER(FIND(analysismethod10,'III_Plan comp 438.68 {Plan 4}'!Q$15)),"",'III_Plan comp 438.68 {Plan 4}'!Q$15&amp;analysismethod10)</f>
        <v/>
      </c>
      <c r="BY61" s="257" t="str">
        <f>IF(ISNUMBER(FIND(analysismethod10,'III_Plan comp 438.68 {Plan 4}'!R$15)),"",'III_Plan comp 438.68 {Plan 4}'!R$15&amp;analysismethod10)</f>
        <v/>
      </c>
      <c r="BZ61" s="257" t="str">
        <f>IF(ISNUMBER(FIND(analysismethod10,'III_Plan comp 438.68 {Plan 4}'!S$15)),"",'III_Plan comp 438.68 {Plan 4}'!S$15&amp;analysismethod10)</f>
        <v/>
      </c>
      <c r="CA61" s="257" t="str">
        <f>IF(ISNUMBER(FIND(analysismethod10,'III_Plan comp 438.68 {Plan 4}'!T$15)),"",'III_Plan comp 438.68 {Plan 4}'!T$15&amp;analysismethod10)</f>
        <v/>
      </c>
      <c r="CB61" s="257" t="str">
        <f>IF(ISNUMBER(FIND(analysismethod10,'III_Plan comp 438.68 {Plan 4}'!U$15)),"",'III_Plan comp 438.68 {Plan 4}'!U$15&amp;analysismethod10)</f>
        <v/>
      </c>
      <c r="CC61" s="257" t="str">
        <f>IF(ISNUMBER(FIND(analysismethod10,'III_Plan comp 438.68 {Plan 4}'!V$15)),"",'III_Plan comp 438.68 {Plan 4}'!V$15&amp;analysismethod10)</f>
        <v/>
      </c>
      <c r="CD61" s="257" t="str">
        <f>IF(ISNUMBER(FIND(analysismethod10,'III_Plan comp 438.68 {Plan 4}'!W$15)),"",'III_Plan comp 438.68 {Plan 4}'!W$15&amp;analysismethod10)</f>
        <v/>
      </c>
      <c r="CE61" s="257" t="str">
        <f>IF(ISNUMBER(FIND(analysismethod10,'III_Plan comp 438.68 {Plan 4}'!X$15)),"",'III_Plan comp 438.68 {Plan 4}'!X$15&amp;analysismethod10)</f>
        <v/>
      </c>
      <c r="CF61" s="257" t="str">
        <f>IF(ISNUMBER(FIND(analysismethod10,'III_Plan comp 438.68 {Plan 4}'!Y$15)),"",'III_Plan comp 438.68 {Plan 4}'!Y$15&amp;analysismethod10)</f>
        <v/>
      </c>
      <c r="CG61" s="257" t="str">
        <f>IF(ISNUMBER(FIND(analysismethod10,'III_Plan comp 438.68 {Plan 4}'!Z$15)),"",'III_Plan comp 438.68 {Plan 4}'!Z$15&amp;analysismethod10)</f>
        <v/>
      </c>
      <c r="CH61" s="257" t="str">
        <f>IF(ISNUMBER(FIND(analysismethod10,'III_Plan comp 438.68 {Plan 4}'!AA$15)),"",'III_Plan comp 438.68 {Plan 4}'!AA$15&amp;analysismethod10)</f>
        <v/>
      </c>
      <c r="CI61" s="257" t="str">
        <f>IF(ISNUMBER(FIND(analysismethod10,'III_Plan comp 438.68 {Plan 4}'!AB$15)),"",'III_Plan comp 438.68 {Plan 4}'!AB$15&amp;analysismethod10)</f>
        <v/>
      </c>
      <c r="CJ61" s="257" t="str">
        <f>IF(ISNUMBER(FIND(analysismethod10,'III_Plan comp 438.68 {Plan 4}'!AC$15)),"",'III_Plan comp 438.68 {Plan 4}'!AC$15&amp;analysismethod10)</f>
        <v/>
      </c>
      <c r="CK61" s="257" t="str">
        <f>IF(ISNUMBER(FIND(analysismethod10,'III_Plan comp 438.68 {Plan 4}'!AD$15)),"",'III_Plan comp 438.68 {Plan 4}'!AD$15&amp;analysismethod10)</f>
        <v/>
      </c>
      <c r="CL61" s="257" t="str">
        <f>IF(ISNUMBER(FIND(analysismethod10,'III_Plan comp 438.68 {Plan 4}'!AE$15)),"",'III_Plan comp 438.68 {Plan 4}'!AE$15&amp;analysismethod10)</f>
        <v/>
      </c>
      <c r="CM61" s="257" t="str">
        <f>IF(ISNUMBER(FIND(analysismethod10,'III_Plan comp 438.68 {Plan 4}'!AF$15)),"",'III_Plan comp 438.68 {Plan 4}'!AF$15&amp;analysismethod10)</f>
        <v/>
      </c>
      <c r="CN61" s="257" t="str">
        <f>IF(ISNUMBER(FIND(analysismethod10,'III_Plan comp 438.68 {Plan 4}'!AG$15)),"",'III_Plan comp 438.68 {Plan 4}'!AG$15&amp;analysismethod10)</f>
        <v/>
      </c>
      <c r="CO61" s="257" t="str">
        <f>IF(ISNUMBER(FIND(analysismethod10,'III_Plan comp 438.68 {Plan 4}'!AH$15)),"",'III_Plan comp 438.68 {Plan 4}'!AH$15&amp;analysismethod10)</f>
        <v/>
      </c>
      <c r="CP61" s="257" t="str">
        <f>IF(ISNUMBER(FIND(analysismethod10,'III_Plan comp 438.68 {Plan 4}'!AI$15)),"",'III_Plan comp 438.68 {Plan 4}'!AI$15&amp;analysismethod10)</f>
        <v/>
      </c>
      <c r="CQ61" s="257" t="str">
        <f>IF(ISNUMBER(FIND(analysismethod10,'III_Plan comp 438.68 {Plan 4}'!AJ$15)),"",'III_Plan comp 438.68 {Plan 4}'!AJ$15&amp;analysismethod10)</f>
        <v/>
      </c>
      <c r="CR61" s="257" t="str">
        <f>IF(ISNUMBER(FIND(analysismethod10,'III_Plan comp 438.68 {Plan 4}'!AK$15)),"",'III_Plan comp 438.68 {Plan 4}'!AK$15&amp;analysismethod10)</f>
        <v/>
      </c>
      <c r="CS61" s="257" t="str">
        <f>IF(ISNUMBER(FIND(analysismethod10,'III_Plan comp 438.68 {Plan 4}'!AL$15)),"",'III_Plan comp 438.68 {Plan 4}'!AL$15&amp;analysismethod10)</f>
        <v/>
      </c>
      <c r="CT61" s="257" t="str">
        <f>IF(ISNUMBER(FIND(analysismethod10,'III_Plan comp 438.68 {Plan 4}'!AM$15)),"",'III_Plan comp 438.68 {Plan 4}'!AM$15&amp;analysismethod10)</f>
        <v/>
      </c>
      <c r="CU61" s="257" t="str">
        <f>IF(ISNUMBER(FIND(analysismethod10,'III_Plan comp 438.68 {Plan 4}'!AN$15)),"",'III_Plan comp 438.68 {Plan 4}'!AN$15&amp;analysismethod10)</f>
        <v/>
      </c>
      <c r="CV61" s="257" t="str">
        <f>IF(ISNUMBER(FIND(analysismethod10,'III_Plan comp 438.68 {Plan 4}'!AO$15)),"",'III_Plan comp 438.68 {Plan 4}'!AO$15&amp;analysismethod10)</f>
        <v/>
      </c>
      <c r="CW61" s="257" t="str">
        <f>IF(ISNUMBER(FIND(analysismethod10,'III_Plan comp 438.68 {Plan 4}'!AP$15)),"",'III_Plan comp 438.68 {Plan 4}'!AP$15&amp;analysismethod10)</f>
        <v/>
      </c>
      <c r="CX61" s="257" t="str">
        <f>IF(ISNUMBER(FIND(analysismethod10,'III_Plan comp 438.68 {Plan 4}'!AQ$15)),"",'III_Plan comp 438.68 {Plan 4}'!AQ$15&amp;analysismethod10)</f>
        <v/>
      </c>
      <c r="CY61" s="257" t="str">
        <f>IF(ISNUMBER(FIND(analysismethod10,'III_Plan comp 438.68 {Plan 4}'!AR$15)),"",'III_Plan comp 438.68 {Plan 4}'!AR$15&amp;analysismethod10)</f>
        <v/>
      </c>
      <c r="CZ61" s="257" t="str">
        <f>IF(ISNUMBER(FIND(analysismethod10,'III_Plan comp 438.68 {Plan 4}'!AS$15)),"",'III_Plan comp 438.68 {Plan 4}'!AS$15&amp;analysismethod10)</f>
        <v/>
      </c>
      <c r="DA61" s="257" t="str">
        <f>IF(ISNUMBER(FIND(analysismethod10,'III_Plan comp 438.68 {Plan 4}'!AT$15)),"",'III_Plan comp 438.68 {Plan 4}'!AT$15&amp;analysismethod10)</f>
        <v/>
      </c>
      <c r="DB61" s="257" t="str">
        <f>IF(ISNUMBER(FIND(analysismethod10,'III_Plan comp 438.68 {Plan 4}'!AU$15)),"",'III_Plan comp 438.68 {Plan 4}'!AU$15&amp;analysismethod10)</f>
        <v/>
      </c>
      <c r="DC61" s="257" t="str">
        <f>IF(ISNUMBER(FIND(analysismethod10,'III_Plan comp 438.68 {Plan 4}'!AV$15)),"",'III_Plan comp 438.68 {Plan 4}'!AV$15&amp;analysismethod10)</f>
        <v/>
      </c>
      <c r="DD61" s="257" t="str">
        <f>IF(ISNUMBER(FIND(analysismethod10,'III_Plan comp 438.68 {Plan 4}'!AW$15)),"",'III_Plan comp 438.68 {Plan 4}'!AW$15&amp;analysismethod10)</f>
        <v/>
      </c>
      <c r="DE61" s="257" t="str">
        <f>IF(ISNUMBER(FIND(analysismethod10,'III_Plan comp 438.68 {Plan 4}'!AX$15)),"",'III_Plan comp 438.68 {Plan 4}'!AX$15&amp;analysismethod10)</f>
        <v/>
      </c>
      <c r="DF61" s="257" t="str">
        <f>IF(ISNUMBER(FIND(analysismethod10,'III_Plan comp 438.68 {Plan 4}'!AY$15)),"",'III_Plan comp 438.68 {Plan 4}'!AY$15&amp;analysismethod10)</f>
        <v/>
      </c>
      <c r="DG61" s="257" t="str">
        <f>IF(ISNUMBER(FIND(analysismethod10,'III_Plan comp 438.68 {Plan 4}'!AZ$15)),"",'III_Plan comp 438.68 {Plan 4}'!AZ$15&amp;analysismethod10)</f>
        <v/>
      </c>
      <c r="DH61" s="257" t="str">
        <f>IF(ISNUMBER(FIND(analysismethod10,'III_Plan comp 438.68 {Plan 4}'!BA$15)),"",'III_Plan comp 438.68 {Plan 4}'!BA$15&amp;analysismethod10)</f>
        <v/>
      </c>
      <c r="DI61" s="257" t="str">
        <f>IF(ISNUMBER(FIND(analysismethod10,'III_Plan comp 438.68 {Plan 4}'!BB$15)),"",'III_Plan comp 438.68 {Plan 4}'!BB$15&amp;analysismethod10)</f>
        <v/>
      </c>
      <c r="DJ61" s="257" t="str">
        <f>IF(ISNUMBER(FIND(analysismethod10,'III_Plan comp 438.68 {Plan 4}'!BC$15)),"",'III_Plan comp 438.68 {Plan 4}'!BC$15&amp;analysismethod10)</f>
        <v/>
      </c>
      <c r="DK61" s="257" t="str">
        <f>IF(ISNUMBER(FIND(analysismethod10,'III_Plan comp 438.68 {Plan 4}'!BD$15)),"",'III_Plan comp 438.68 {Plan 4}'!BD$15&amp;analysismethod10)</f>
        <v/>
      </c>
      <c r="DL61" s="257" t="str">
        <f>IF(ISNUMBER(FIND(analysismethod10,'III_Plan comp 438.68 {Plan 4}'!BE$15)),"",'III_Plan comp 438.68 {Plan 4}'!BE$15&amp;analysismethod10)</f>
        <v/>
      </c>
      <c r="DM61" s="257" t="str">
        <f>IF(ISNUMBER(FIND(analysismethod10,'III_Plan comp 438.68 {Plan 4}'!BF$15)),"",'III_Plan comp 438.68 {Plan 4}'!BF$15&amp;analysismethod10)</f>
        <v/>
      </c>
      <c r="DN61" s="257" t="str">
        <f>IF(ISNUMBER(FIND(analysismethod10,'III_Plan comp 438.68 {Plan 4}'!BG$15)),"",'III_Plan comp 438.68 {Plan 4}'!BG$15&amp;analysismethod10)</f>
        <v/>
      </c>
      <c r="DO61" s="257" t="str">
        <f>IF(ISNUMBER(FIND(analysismethod10,'III_Plan comp 438.68 {Plan 4}'!BH$15)),"",'III_Plan comp 438.68 {Plan 4}'!BH$15&amp;analysismethod10)</f>
        <v/>
      </c>
      <c r="DP61" s="257" t="str">
        <f>IF(ISNUMBER(FIND(analysismethod10,'III_Plan comp 438.68 {Plan 4}'!BI$15)),"",'III_Plan comp 438.68 {Plan 4}'!BI$15&amp;analysismethod10)</f>
        <v/>
      </c>
      <c r="DQ61" s="257" t="str">
        <f>IF(ISNUMBER(FIND(analysismethod10,'III_Plan comp 438.68 {Plan 4}'!BJ$15)),"",'III_Plan comp 438.68 {Plan 4}'!BJ$15&amp;analysismethod10)</f>
        <v/>
      </c>
      <c r="DR61" s="257" t="str">
        <f>IF(ISNUMBER(FIND(analysismethod10,'III_Plan comp 438.68 {Plan 4}'!BK$15)),"",'III_Plan comp 438.68 {Plan 4}'!BK$15&amp;analysismethod10)</f>
        <v/>
      </c>
      <c r="DS61" s="257" t="str">
        <f>IF(ISNUMBER(FIND(analysismethod10,'III_Plan comp 438.68 {Plan 4}'!BL$15)),"",'III_Plan comp 438.68 {Plan 4}'!BL$15&amp;analysismethod10)</f>
        <v/>
      </c>
      <c r="DT61" s="257" t="str">
        <f>IF(ISNUMBER(FIND(analysismethod10,'III_Plan comp 438.68 {Plan 4}'!BM$15)),"",'III_Plan comp 438.68 {Plan 4}'!BM$15&amp;analysismethod10)</f>
        <v/>
      </c>
      <c r="DU61" s="257" t="str">
        <f>IF(ISNUMBER(FIND(analysismethod10,'III_Plan comp 438.68 {Plan 4}'!BN$15)),"",'III_Plan comp 438.68 {Plan 4}'!BN$15&amp;analysismethod10)</f>
        <v/>
      </c>
      <c r="DV61" s="257" t="str">
        <f>IF(ISNUMBER(FIND(analysismethod10,'III_Plan comp 438.68 {Plan 4}'!BO$15)),"",'III_Plan comp 438.68 {Plan 4}'!BO$15&amp;analysismethod10)</f>
        <v/>
      </c>
      <c r="DW61" s="257" t="str">
        <f>IF(ISNUMBER(FIND(analysismethod10,'III_Plan comp 438.68 {Plan 4}'!BP$15)),"",'III_Plan comp 438.68 {Plan 4}'!BP$15&amp;analysismethod10)</f>
        <v/>
      </c>
      <c r="DX61" s="257" t="str">
        <f>IF(ISNUMBER(FIND(analysismethod10,'III_Plan comp 438.68 {Plan 4}'!BQ$15)),"",'III_Plan comp 438.68 {Plan 4}'!BQ$15&amp;analysismethod10)</f>
        <v/>
      </c>
      <c r="DY61" s="257" t="str">
        <f>IF(ISNUMBER(FIND(analysismethod10,'III_Plan comp 438.68 {Plan 4}'!BR$15)),"",'III_Plan comp 438.68 {Plan 4}'!BR$15&amp;analysismethod10)</f>
        <v/>
      </c>
      <c r="DZ61" s="257" t="str">
        <f>IF(ISNUMBER(FIND(analysismethod10,'III_Plan comp 438.68 {Plan 4}'!BS$15)),"",'III_Plan comp 438.68 {Plan 4}'!BS$15&amp;analysismethod10)</f>
        <v/>
      </c>
      <c r="EA61" s="257" t="str">
        <f>IF(ISNUMBER(FIND(analysismethod10,'III_Plan comp 438.68 {Plan 4}'!BT$15)),"",'III_Plan comp 438.68 {Plan 4}'!BT$15&amp;analysismethod10)</f>
        <v/>
      </c>
      <c r="EB61" s="257" t="str">
        <f>IF(ISNUMBER(FIND(analysismethod10,'III_Plan comp 438.68 {Plan 4}'!BU$15)),"",'III_Plan comp 438.68 {Plan 4}'!BU$15&amp;analysismethod10)</f>
        <v/>
      </c>
      <c r="EC61" s="257" t="str">
        <f>IF(ISNUMBER(FIND(analysismethod10,'III_Plan comp 438.68 {Plan 4}'!BV$15)),"",'III_Plan comp 438.68 {Plan 4}'!BV$15&amp;analysismethod10)</f>
        <v/>
      </c>
      <c r="ED61" s="257" t="str">
        <f>IF(ISNUMBER(FIND(analysismethod10,'III_Plan comp 438.68 {Plan 4}'!BW$15)),"",'III_Plan comp 438.68 {Plan 4}'!BW$15&amp;analysismethod10)</f>
        <v/>
      </c>
      <c r="EE61" s="257" t="str">
        <f>IF(ISNUMBER(FIND(analysismethod10,'III_Plan comp 438.68 {Plan 4}'!BX$15)),"",'III_Plan comp 438.68 {Plan 4}'!BX$15&amp;analysismethod10)</f>
        <v/>
      </c>
      <c r="EF61" s="257" t="str">
        <f>IF(ISNUMBER(FIND(analysismethod10,'III_Plan comp 438.68 {Plan 4}'!BY$15)),"",'III_Plan comp 438.68 {Plan 4}'!BY$15&amp;analysismethod10)</f>
        <v/>
      </c>
      <c r="EG61" s="257" t="str">
        <f>IF(ISNUMBER(FIND(analysismethod10,'III_Plan comp 438.68 {Plan 4}'!BZ$15)),"",'III_Plan comp 438.68 {Plan 4}'!BZ$15&amp;analysismethod10)</f>
        <v/>
      </c>
      <c r="EH61" s="257" t="str">
        <f>IF(ISNUMBER(FIND(analysismethod10,'III_Plan comp 438.68 {Plan 4}'!CA$15)),"",'III_Plan comp 438.68 {Plan 4}'!CA$15&amp;analysismethod10)</f>
        <v/>
      </c>
      <c r="EI61" s="257" t="str">
        <f>IF(ISNUMBER(FIND(analysismethod10,'III_Plan comp 438.68 {Plan 4}'!CB$15)),"",'III_Plan comp 438.68 {Plan 4}'!CB$15&amp;analysismethod10)</f>
        <v/>
      </c>
      <c r="EJ61" s="257" t="str">
        <f>IF(ISNUMBER(FIND(analysismethod10,'III_Plan comp 438.68 {Plan 4}'!CC$15)),"",'III_Plan comp 438.68 {Plan 4}'!CC$15&amp;analysismethod10)</f>
        <v/>
      </c>
      <c r="EK61" s="257" t="str">
        <f>IF(ISNUMBER(FIND(analysismethod10,'III_Plan comp 438.68 {Plan 4}'!CD$15)),"",'III_Plan comp 438.68 {Plan 4}'!CD$15&amp;analysismethod10)</f>
        <v/>
      </c>
      <c r="EL61" s="257" t="str">
        <f>IF(ISNUMBER(FIND(analysismethod10,'III_Plan comp 438.68 {Plan 4}'!CE$15)),"",'III_Plan comp 438.68 {Plan 4}'!CE$15&amp;analysismethod10)</f>
        <v/>
      </c>
      <c r="EM61" s="257" t="str">
        <f>IF(ISNUMBER(FIND(analysismethod10,'III_Plan comp 438.68 {Plan 4}'!CF$15)),"",'III_Plan comp 438.68 {Plan 4}'!CF$15&amp;analysismethod10)</f>
        <v/>
      </c>
      <c r="EN61" s="257" t="str">
        <f>IF(ISNUMBER(FIND(analysismethod10,'III_Plan comp 438.68 {Plan 4}'!CG$15)),"",'III_Plan comp 438.68 {Plan 4}'!CG$15&amp;analysismethod10)</f>
        <v/>
      </c>
      <c r="EO61" s="257" t="str">
        <f>IF(ISNUMBER(FIND(analysismethod10,'III_Plan comp 438.68 {Plan 4}'!CH$15)),"",'III_Plan comp 438.68 {Plan 4}'!CH$15&amp;analysismethod10)</f>
        <v/>
      </c>
      <c r="EP61" s="257" t="str">
        <f>IF(ISNUMBER(FIND(analysismethod10,'III_Plan comp 438.68 {Plan 4}'!CI$15)),"",'III_Plan comp 438.68 {Plan 4}'!CI$15&amp;analysismethod10)</f>
        <v/>
      </c>
      <c r="EQ61" s="257" t="str">
        <f>IF(ISNUMBER(FIND(analysismethod10,'III_Plan comp 438.68 {Plan 4}'!CJ$15)),"",'III_Plan comp 438.68 {Plan 4}'!CJ$15&amp;analysismethod10)</f>
        <v/>
      </c>
      <c r="ER61" s="257" t="str">
        <f>IF(ISNUMBER(FIND(analysismethod10,'III_Plan comp 438.68 {Plan 4}'!CK$15)),"",'III_Plan comp 438.68 {Plan 4}'!CK$15&amp;analysismethod10)</f>
        <v/>
      </c>
      <c r="ES61" s="257" t="str">
        <f>IF(ISNUMBER(FIND(analysismethod10,'III_Plan comp 438.68 {Plan 4}'!CL$15)),"",'III_Plan comp 438.68 {Plan 4}'!CL$15&amp;analysismethod10)</f>
        <v/>
      </c>
      <c r="ET61" s="257" t="str">
        <f>IF(ISNUMBER(FIND(analysismethod10,'III_Plan comp 438.68 {Plan 4}'!CM$15)),"",'III_Plan comp 438.68 {Plan 4}'!CM$15&amp;analysismethod10)</f>
        <v/>
      </c>
      <c r="EU61" s="257" t="str">
        <f>IF(ISNUMBER(FIND(analysismethod10,'III_Plan comp 438.68 {Plan 4}'!CN$15)),"",'III_Plan comp 438.68 {Plan 4}'!CN$15&amp;analysismethod10)</f>
        <v/>
      </c>
      <c r="EV61" s="257" t="str">
        <f>IF(ISNUMBER(FIND(analysismethod10,'III_Plan comp 438.68 {Plan 4}'!CO$15)),"",'III_Plan comp 438.68 {Plan 4}'!CO$15&amp;analysismethod10)</f>
        <v/>
      </c>
      <c r="EW61" s="257" t="str">
        <f>IF(ISNUMBER(FIND(analysismethod10,'III_Plan comp 438.68 {Plan 4}'!CP$15)),"",'III_Plan comp 438.68 {Plan 4}'!CP$15&amp;analysismethod10)</f>
        <v/>
      </c>
      <c r="EX61" s="257" t="str">
        <f>IF(ISNUMBER(FIND(analysismethod10,'III_Plan comp 438.68 {Plan 4}'!CQ$15)),"",'III_Plan comp 438.68 {Plan 4}'!CQ$15&amp;analysismethod10)</f>
        <v/>
      </c>
      <c r="EY61" s="257" t="str">
        <f>IF(ISNUMBER(FIND(analysismethod10,'III_Plan comp 438.68 {Plan 4}'!CR$15)),"",'III_Plan comp 438.68 {Plan 4}'!CR$15&amp;analysismethod10)</f>
        <v/>
      </c>
      <c r="EZ61" s="257" t="str">
        <f>IF(ISNUMBER(FIND(analysismethod10,'III_Plan comp 438.68 {Plan 4}'!CS$15)),"",'III_Plan comp 438.68 {Plan 4}'!CS$15&amp;analysismethod10)</f>
        <v/>
      </c>
      <c r="FA61" s="257" t="str">
        <f>IF(ISNUMBER(FIND(analysismethod10,'III_Plan comp 438.68 {Plan 4}'!CT$15)),"",'III_Plan comp 438.68 {Plan 4}'!CT$15&amp;analysismethod10)</f>
        <v/>
      </c>
      <c r="FB61" s="257" t="str">
        <f>IF(ISNUMBER(FIND(analysismethod10,'III_Plan comp 438.68 {Plan 4}'!CU$15)),"",'III_Plan comp 438.68 {Plan 4}'!CU$15&amp;analysismethod10)</f>
        <v/>
      </c>
      <c r="FC61" s="257" t="str">
        <f>IF(ISNUMBER(FIND(analysismethod10,'III_Plan comp 438.68 {Plan 4}'!CV$15)),"",'III_Plan comp 438.68 {Plan 4}'!CV$15&amp;analysismethod10)</f>
        <v/>
      </c>
      <c r="FD61" s="257" t="str">
        <f>IF(ISNUMBER(FIND(analysismethod10,'III_Plan comp 438.68 {Plan 4}'!CW$15)),"",'III_Plan comp 438.68 {Plan 4}'!CW$15&amp;analysismethod10)</f>
        <v/>
      </c>
      <c r="FE61" s="257" t="str">
        <f>IF(ISNUMBER(FIND(analysismethod10,'III_Plan comp 438.68 {Plan 4}'!CX$15)),"",'III_Plan comp 438.68 {Plan 4}'!CX$15&amp;analysismethod10)</f>
        <v/>
      </c>
      <c r="FF61" s="257" t="str">
        <f>IF(ISNUMBER(FIND(analysismethod10,'III_Plan comp 438.68 {Plan 4}'!CY$15)),"",'III_Plan comp 438.68 {Plan 4}'!CY$15&amp;analysismethod10)</f>
        <v/>
      </c>
      <c r="FG61" s="257" t="str">
        <f>IF(ISNUMBER(FIND(analysismethod10,'III_Plan comp 438.68 {Plan 4}'!CZ$15)),"",'III_Plan comp 438.68 {Plan 4}'!CZ$15&amp;analysismethod10)</f>
        <v/>
      </c>
    </row>
    <row r="62" spans="2:163" ht="15" thickTop="1" x14ac:dyDescent="0.2"/>
    <row r="63" spans="2:163" ht="15" thickBot="1" x14ac:dyDescent="0.25"/>
    <row r="64" spans="2:163" ht="15.75" thickTop="1" x14ac:dyDescent="0.25">
      <c r="BJ64" s="271" t="s">
        <v>155</v>
      </c>
      <c r="BK64" s="250" t="str">
        <f>IF('I_State and program information'!$E$50="Yes","Geomapping"&amp;"; "&amp;CHAR(10)&amp;CHAR(10),"")</f>
        <v xml:space="preserve">Geomapping; 
</v>
      </c>
      <c r="BL64" s="251" t="str">
        <f>IF(ISNUMBER(FIND(analysismethod1,'III_Plan comp 438.68 {Plan 5}'!E$15)),"",'III_Plan comp 438.68 {Plan 5}'!E$15&amp;analysismethod1)</f>
        <v xml:space="preserve">Geomapping; 
</v>
      </c>
      <c r="BM64" s="251" t="str">
        <f>IF(ISNUMBER(FIND(analysismethod1,'III_Plan comp 438.68 {Plan 5}'!F$15)),"",'III_Plan comp 438.68 {Plan 5}'!F$15&amp;analysismethod1)</f>
        <v xml:space="preserve">Geomapping; 
</v>
      </c>
      <c r="BN64" s="251" t="str">
        <f>IF(ISNUMBER(FIND(analysismethod1,'III_Plan comp 438.68 {Plan 5}'!G$15)),"",'III_Plan comp 438.68 {Plan 5}'!G$15&amp;analysismethod1)</f>
        <v xml:space="preserve">Geomapping; 
</v>
      </c>
      <c r="BO64" s="251" t="str">
        <f>IF(ISNUMBER(FIND(analysismethod1,'III_Plan comp 438.68 {Plan 5}'!H$15)),"",'III_Plan comp 438.68 {Plan 5}'!H$15&amp;analysismethod1)</f>
        <v xml:space="preserve">Geomapping; 
</v>
      </c>
      <c r="BP64" s="251" t="str">
        <f>IF(ISNUMBER(FIND(analysismethod1,'III_Plan comp 438.68 {Plan 5}'!I$15)),"",'III_Plan comp 438.68 {Plan 5}'!I$15&amp;analysismethod1)</f>
        <v xml:space="preserve">Geomapping; 
</v>
      </c>
      <c r="BQ64" s="251" t="str">
        <f>IF(ISNUMBER(FIND(analysismethod1,'III_Plan comp 438.68 {Plan 5}'!J$15)),"",'III_Plan comp 438.68 {Plan 5}'!J$15&amp;analysismethod1)</f>
        <v xml:space="preserve">Geomapping; 
</v>
      </c>
      <c r="BR64" s="251" t="str">
        <f>IF(ISNUMBER(FIND(analysismethod1,'III_Plan comp 438.68 {Plan 5}'!K$15)),"",'III_Plan comp 438.68 {Plan 5}'!K$15&amp;analysismethod1)</f>
        <v xml:space="preserve">Geomapping; 
</v>
      </c>
      <c r="BS64" s="251" t="str">
        <f>IF(ISNUMBER(FIND(analysismethod1,'III_Plan comp 438.68 {Plan 5}'!L$15)),"",'III_Plan comp 438.68 {Plan 5}'!L$15&amp;analysismethod1)</f>
        <v xml:space="preserve">Geomapping; 
</v>
      </c>
      <c r="BT64" s="251" t="str">
        <f>IF(ISNUMBER(FIND(analysismethod1,'III_Plan comp 438.68 {Plan 5}'!M$15)),"",'III_Plan comp 438.68 {Plan 5}'!M$15&amp;analysismethod1)</f>
        <v xml:space="preserve">Geomapping; 
</v>
      </c>
      <c r="BU64" s="251" t="str">
        <f>IF(ISNUMBER(FIND(analysismethod1,'III_Plan comp 438.68 {Plan 5}'!N$15)),"",'III_Plan comp 438.68 {Plan 5}'!N$15&amp;analysismethod1)</f>
        <v xml:space="preserve">Geomapping; 
</v>
      </c>
      <c r="BV64" s="251" t="str">
        <f>IF(ISNUMBER(FIND(analysismethod1,'III_Plan comp 438.68 {Plan 5}'!O$15)),"",'III_Plan comp 438.68 {Plan 5}'!O$15&amp;analysismethod1)</f>
        <v xml:space="preserve">Geomapping; 
</v>
      </c>
      <c r="BW64" s="251" t="str">
        <f>IF(ISNUMBER(FIND(analysismethod1,'III_Plan comp 438.68 {Plan 5}'!P$15)),"",'III_Plan comp 438.68 {Plan 5}'!P$15&amp;analysismethod1)</f>
        <v xml:space="preserve">Geomapping; 
</v>
      </c>
      <c r="BX64" s="251" t="str">
        <f>IF(ISNUMBER(FIND(analysismethod1,'III_Plan comp 438.68 {Plan 5}'!Q$15)),"",'III_Plan comp 438.68 {Plan 5}'!Q$15&amp;analysismethod1)</f>
        <v xml:space="preserve">Geomapping; 
</v>
      </c>
      <c r="BY64" s="251" t="str">
        <f>IF(ISNUMBER(FIND(analysismethod1,'III_Plan comp 438.68 {Plan 5}'!R$15)),"",'III_Plan comp 438.68 {Plan 5}'!R$15&amp;analysismethod1)</f>
        <v xml:space="preserve">Geomapping; 
</v>
      </c>
      <c r="BZ64" s="251" t="str">
        <f>IF(ISNUMBER(FIND(analysismethod1,'III_Plan comp 438.68 {Plan 5}'!S$15)),"",'III_Plan comp 438.68 {Plan 5}'!S$15&amp;analysismethod1)</f>
        <v xml:space="preserve">Geomapping; 
</v>
      </c>
      <c r="CA64" s="251" t="str">
        <f>IF(ISNUMBER(FIND(analysismethod1,'III_Plan comp 438.68 {Plan 5}'!T$15)),"",'III_Plan comp 438.68 {Plan 5}'!T$15&amp;analysismethod1)</f>
        <v xml:space="preserve">Geomapping; 
</v>
      </c>
      <c r="CB64" s="251" t="str">
        <f>IF(ISNUMBER(FIND(analysismethod1,'III_Plan comp 438.68 {Plan 5}'!U$15)),"",'III_Plan comp 438.68 {Plan 5}'!U$15&amp;analysismethod1)</f>
        <v xml:space="preserve">Geomapping; 
</v>
      </c>
      <c r="CC64" s="251" t="str">
        <f>IF(ISNUMBER(FIND(analysismethod1,'III_Plan comp 438.68 {Plan 5}'!V$15)),"",'III_Plan comp 438.68 {Plan 5}'!V$15&amp;analysismethod1)</f>
        <v xml:space="preserve">Geomapping; 
</v>
      </c>
      <c r="CD64" s="251" t="str">
        <f>IF(ISNUMBER(FIND(analysismethod1,'III_Plan comp 438.68 {Plan 5}'!W$15)),"",'III_Plan comp 438.68 {Plan 5}'!W$15&amp;analysismethod1)</f>
        <v xml:space="preserve">Geomapping; 
</v>
      </c>
      <c r="CE64" s="251" t="str">
        <f>IF(ISNUMBER(FIND(analysismethod1,'III_Plan comp 438.68 {Plan 5}'!X$15)),"",'III_Plan comp 438.68 {Plan 5}'!X$15&amp;analysismethod1)</f>
        <v xml:space="preserve">Geomapping; 
</v>
      </c>
      <c r="CF64" s="251" t="str">
        <f>IF(ISNUMBER(FIND(analysismethod1,'III_Plan comp 438.68 {Plan 5}'!Y$15)),"",'III_Plan comp 438.68 {Plan 5}'!Y$15&amp;analysismethod1)</f>
        <v xml:space="preserve">Geomapping; 
</v>
      </c>
      <c r="CG64" s="251" t="str">
        <f>IF(ISNUMBER(FIND(analysismethod1,'III_Plan comp 438.68 {Plan 5}'!Z$15)),"",'III_Plan comp 438.68 {Plan 5}'!Z$15&amp;analysismethod1)</f>
        <v xml:space="preserve">Geomapping; 
</v>
      </c>
      <c r="CH64" s="251" t="str">
        <f>IF(ISNUMBER(FIND(analysismethod1,'III_Plan comp 438.68 {Plan 5}'!AA$15)),"",'III_Plan comp 438.68 {Plan 5}'!AA$15&amp;analysismethod1)</f>
        <v xml:space="preserve">Geomapping; 
</v>
      </c>
      <c r="CI64" s="251" t="str">
        <f>IF(ISNUMBER(FIND(analysismethod1,'III_Plan comp 438.68 {Plan 5}'!AB$15)),"",'III_Plan comp 438.68 {Plan 5}'!AB$15&amp;analysismethod1)</f>
        <v xml:space="preserve">Geomapping; 
</v>
      </c>
      <c r="CJ64" s="251" t="str">
        <f>IF(ISNUMBER(FIND(analysismethod1,'III_Plan comp 438.68 {Plan 5}'!AC$15)),"",'III_Plan comp 438.68 {Plan 5}'!AC$15&amp;analysismethod1)</f>
        <v xml:space="preserve">Geomapping; 
</v>
      </c>
      <c r="CK64" s="251" t="str">
        <f>IF(ISNUMBER(FIND(analysismethod1,'III_Plan comp 438.68 {Plan 5}'!AD$15)),"",'III_Plan comp 438.68 {Plan 5}'!AD$15&amp;analysismethod1)</f>
        <v xml:space="preserve">Geomapping; 
</v>
      </c>
      <c r="CL64" s="251" t="str">
        <f>IF(ISNUMBER(FIND(analysismethod1,'III_Plan comp 438.68 {Plan 5}'!AE$15)),"",'III_Plan comp 438.68 {Plan 5}'!AE$15&amp;analysismethod1)</f>
        <v xml:space="preserve">Geomapping; 
</v>
      </c>
      <c r="CM64" s="251" t="str">
        <f>IF(ISNUMBER(FIND(analysismethod1,'III_Plan comp 438.68 {Plan 5}'!AF$15)),"",'III_Plan comp 438.68 {Plan 5}'!AF$15&amp;analysismethod1)</f>
        <v xml:space="preserve">Geomapping; 
</v>
      </c>
      <c r="CN64" s="251" t="str">
        <f>IF(ISNUMBER(FIND(analysismethod1,'III_Plan comp 438.68 {Plan 5}'!AG$15)),"",'III_Plan comp 438.68 {Plan 5}'!AG$15&amp;analysismethod1)</f>
        <v xml:space="preserve">Geomapping; 
</v>
      </c>
      <c r="CO64" s="251" t="str">
        <f>IF(ISNUMBER(FIND(analysismethod1,'III_Plan comp 438.68 {Plan 5}'!AH$15)),"",'III_Plan comp 438.68 {Plan 5}'!AH$15&amp;analysismethod1)</f>
        <v xml:space="preserve">Geomapping; 
</v>
      </c>
      <c r="CP64" s="251" t="str">
        <f>IF(ISNUMBER(FIND(analysismethod1,'III_Plan comp 438.68 {Plan 5}'!AI$15)),"",'III_Plan comp 438.68 {Plan 5}'!AI$15&amp;analysismethod1)</f>
        <v xml:space="preserve">Geomapping; 
</v>
      </c>
      <c r="CQ64" s="251" t="str">
        <f>IF(ISNUMBER(FIND(analysismethod1,'III_Plan comp 438.68 {Plan 5}'!AJ$15)),"",'III_Plan comp 438.68 {Plan 5}'!AJ$15&amp;analysismethod1)</f>
        <v xml:space="preserve">Geomapping; 
</v>
      </c>
      <c r="CR64" s="251" t="str">
        <f>IF(ISNUMBER(FIND(analysismethod1,'III_Plan comp 438.68 {Plan 5}'!AK$15)),"",'III_Plan comp 438.68 {Plan 5}'!AK$15&amp;analysismethod1)</f>
        <v xml:space="preserve">Geomapping; 
</v>
      </c>
      <c r="CS64" s="251" t="str">
        <f>IF(ISNUMBER(FIND(analysismethod1,'III_Plan comp 438.68 {Plan 5}'!AL$15)),"",'III_Plan comp 438.68 {Plan 5}'!AL$15&amp;analysismethod1)</f>
        <v xml:space="preserve">Geomapping; 
</v>
      </c>
      <c r="CT64" s="251" t="str">
        <f>IF(ISNUMBER(FIND(analysismethod1,'III_Plan comp 438.68 {Plan 5}'!AM$15)),"",'III_Plan comp 438.68 {Plan 5}'!AM$15&amp;analysismethod1)</f>
        <v xml:space="preserve">Geomapping; 
</v>
      </c>
      <c r="CU64" s="251" t="str">
        <f>IF(ISNUMBER(FIND(analysismethod1,'III_Plan comp 438.68 {Plan 5}'!AN$15)),"",'III_Plan comp 438.68 {Plan 5}'!AN$15&amp;analysismethod1)</f>
        <v xml:space="preserve">Geomapping; 
</v>
      </c>
      <c r="CV64" s="251" t="str">
        <f>IF(ISNUMBER(FIND(analysismethod1,'III_Plan comp 438.68 {Plan 5}'!AO$15)),"",'III_Plan comp 438.68 {Plan 5}'!AO$15&amp;analysismethod1)</f>
        <v xml:space="preserve">Geomapping; 
</v>
      </c>
      <c r="CW64" s="251" t="str">
        <f>IF(ISNUMBER(FIND(analysismethod1,'III_Plan comp 438.68 {Plan 5}'!AP$15)),"",'III_Plan comp 438.68 {Plan 5}'!AP$15&amp;analysismethod1)</f>
        <v xml:space="preserve">Geomapping; 
</v>
      </c>
      <c r="CX64" s="251" t="str">
        <f>IF(ISNUMBER(FIND(analysismethod1,'III_Plan comp 438.68 {Plan 5}'!AQ$15)),"",'III_Plan comp 438.68 {Plan 5}'!AQ$15&amp;analysismethod1)</f>
        <v xml:space="preserve">Geomapping; 
</v>
      </c>
      <c r="CY64" s="251" t="str">
        <f>IF(ISNUMBER(FIND(analysismethod1,'III_Plan comp 438.68 {Plan 5}'!AR$15)),"",'III_Plan comp 438.68 {Plan 5}'!AR$15&amp;analysismethod1)</f>
        <v xml:space="preserve">Geomapping; 
</v>
      </c>
      <c r="CZ64" s="251" t="str">
        <f>IF(ISNUMBER(FIND(analysismethod1,'III_Plan comp 438.68 {Plan 5}'!AS$15)),"",'III_Plan comp 438.68 {Plan 5}'!AS$15&amp;analysismethod1)</f>
        <v xml:space="preserve">Geomapping; 
</v>
      </c>
      <c r="DA64" s="251" t="str">
        <f>IF(ISNUMBER(FIND(analysismethod1,'III_Plan comp 438.68 {Plan 5}'!AT$15)),"",'III_Plan comp 438.68 {Plan 5}'!AT$15&amp;analysismethod1)</f>
        <v xml:space="preserve">Geomapping; 
</v>
      </c>
      <c r="DB64" s="251" t="str">
        <f>IF(ISNUMBER(FIND(analysismethod1,'III_Plan comp 438.68 {Plan 5}'!AU$15)),"",'III_Plan comp 438.68 {Plan 5}'!AU$15&amp;analysismethod1)</f>
        <v xml:space="preserve">Geomapping; 
</v>
      </c>
      <c r="DC64" s="251" t="str">
        <f>IF(ISNUMBER(FIND(analysismethod1,'III_Plan comp 438.68 {Plan 5}'!AV$15)),"",'III_Plan comp 438.68 {Plan 5}'!AV$15&amp;analysismethod1)</f>
        <v xml:space="preserve">Geomapping; 
</v>
      </c>
      <c r="DD64" s="251" t="str">
        <f>IF(ISNUMBER(FIND(analysismethod1,'III_Plan comp 438.68 {Plan 5}'!AW$15)),"",'III_Plan comp 438.68 {Plan 5}'!AW$15&amp;analysismethod1)</f>
        <v xml:space="preserve">Geomapping; 
</v>
      </c>
      <c r="DE64" s="251" t="str">
        <f>IF(ISNUMBER(FIND(analysismethod1,'III_Plan comp 438.68 {Plan 5}'!AX$15)),"",'III_Plan comp 438.68 {Plan 5}'!AX$15&amp;analysismethod1)</f>
        <v xml:space="preserve">Geomapping; 
</v>
      </c>
      <c r="DF64" s="251" t="str">
        <f>IF(ISNUMBER(FIND(analysismethod1,'III_Plan comp 438.68 {Plan 5}'!AY$15)),"",'III_Plan comp 438.68 {Plan 5}'!AY$15&amp;analysismethod1)</f>
        <v xml:space="preserve">Geomapping; 
</v>
      </c>
      <c r="DG64" s="251" t="str">
        <f>IF(ISNUMBER(FIND(analysismethod1,'III_Plan comp 438.68 {Plan 5}'!AZ$15)),"",'III_Plan comp 438.68 {Plan 5}'!AZ$15&amp;analysismethod1)</f>
        <v xml:space="preserve">Geomapping; 
</v>
      </c>
      <c r="DH64" s="251" t="str">
        <f>IF(ISNUMBER(FIND(analysismethod1,'III_Plan comp 438.68 {Plan 5}'!BA$15)),"",'III_Plan comp 438.68 {Plan 5}'!BA$15&amp;analysismethod1)</f>
        <v xml:space="preserve">Geomapping; 
</v>
      </c>
      <c r="DI64" s="251" t="str">
        <f>IF(ISNUMBER(FIND(analysismethod1,'III_Plan comp 438.68 {Plan 5}'!BB$15)),"",'III_Plan comp 438.68 {Plan 5}'!BB$15&amp;analysismethod1)</f>
        <v xml:space="preserve">Geomapping; 
</v>
      </c>
      <c r="DJ64" s="251" t="str">
        <f>IF(ISNUMBER(FIND(analysismethod1,'III_Plan comp 438.68 {Plan 5}'!BC$15)),"",'III_Plan comp 438.68 {Plan 5}'!BC$15&amp;analysismethod1)</f>
        <v xml:space="preserve">Geomapping; 
</v>
      </c>
      <c r="DK64" s="251" t="str">
        <f>IF(ISNUMBER(FIND(analysismethod1,'III_Plan comp 438.68 {Plan 5}'!BD$15)),"",'III_Plan comp 438.68 {Plan 5}'!BD$15&amp;analysismethod1)</f>
        <v xml:space="preserve">Geomapping; 
</v>
      </c>
      <c r="DL64" s="251" t="str">
        <f>IF(ISNUMBER(FIND(analysismethod1,'III_Plan comp 438.68 {Plan 5}'!BE$15)),"",'III_Plan comp 438.68 {Plan 5}'!BE$15&amp;analysismethod1)</f>
        <v xml:space="preserve">Geomapping; 
</v>
      </c>
      <c r="DM64" s="251" t="str">
        <f>IF(ISNUMBER(FIND(analysismethod1,'III_Plan comp 438.68 {Plan 5}'!BF$15)),"",'III_Plan comp 438.68 {Plan 5}'!BF$15&amp;analysismethod1)</f>
        <v xml:space="preserve">Geomapping; 
</v>
      </c>
      <c r="DN64" s="251" t="str">
        <f>IF(ISNUMBER(FIND(analysismethod1,'III_Plan comp 438.68 {Plan 5}'!BG$15)),"",'III_Plan comp 438.68 {Plan 5}'!BG$15&amp;analysismethod1)</f>
        <v xml:space="preserve">Geomapping; 
</v>
      </c>
      <c r="DO64" s="251" t="str">
        <f>IF(ISNUMBER(FIND(analysismethod1,'III_Plan comp 438.68 {Plan 5}'!BH$15)),"",'III_Plan comp 438.68 {Plan 5}'!BH$15&amp;analysismethod1)</f>
        <v xml:space="preserve">Geomapping; 
</v>
      </c>
      <c r="DP64" s="251" t="str">
        <f>IF(ISNUMBER(FIND(analysismethod1,'III_Plan comp 438.68 {Plan 5}'!BI$15)),"",'III_Plan comp 438.68 {Plan 5}'!BI$15&amp;analysismethod1)</f>
        <v xml:space="preserve">Geomapping; 
</v>
      </c>
      <c r="DQ64" s="251" t="str">
        <f>IF(ISNUMBER(FIND(analysismethod1,'III_Plan comp 438.68 {Plan 5}'!BJ$15)),"",'III_Plan comp 438.68 {Plan 5}'!BJ$15&amp;analysismethod1)</f>
        <v xml:space="preserve">Geomapping; 
</v>
      </c>
      <c r="DR64" s="251" t="str">
        <f>IF(ISNUMBER(FIND(analysismethod1,'III_Plan comp 438.68 {Plan 5}'!BK$15)),"",'III_Plan comp 438.68 {Plan 5}'!BK$15&amp;analysismethod1)</f>
        <v xml:space="preserve">Geomapping; 
</v>
      </c>
      <c r="DS64" s="251" t="str">
        <f>IF(ISNUMBER(FIND(analysismethod1,'III_Plan comp 438.68 {Plan 5}'!BL$15)),"",'III_Plan comp 438.68 {Plan 5}'!BL$15&amp;analysismethod1)</f>
        <v xml:space="preserve">Geomapping; 
</v>
      </c>
      <c r="DT64" s="251" t="str">
        <f>IF(ISNUMBER(FIND(analysismethod1,'III_Plan comp 438.68 {Plan 5}'!BM$15)),"",'III_Plan comp 438.68 {Plan 5}'!BM$15&amp;analysismethod1)</f>
        <v xml:space="preserve">Geomapping; 
</v>
      </c>
      <c r="DU64" s="251" t="str">
        <f>IF(ISNUMBER(FIND(analysismethod1,'III_Plan comp 438.68 {Plan 5}'!BN$15)),"",'III_Plan comp 438.68 {Plan 5}'!BN$15&amp;analysismethod1)</f>
        <v xml:space="preserve">Geomapping; 
</v>
      </c>
      <c r="DV64" s="251" t="str">
        <f>IF(ISNUMBER(FIND(analysismethod1,'III_Plan comp 438.68 {Plan 5}'!BO$15)),"",'III_Plan comp 438.68 {Plan 5}'!BO$15&amp;analysismethod1)</f>
        <v xml:space="preserve">Geomapping; 
</v>
      </c>
      <c r="DW64" s="251" t="str">
        <f>IF(ISNUMBER(FIND(analysismethod1,'III_Plan comp 438.68 {Plan 5}'!BP$15)),"",'III_Plan comp 438.68 {Plan 5}'!BP$15&amp;analysismethod1)</f>
        <v xml:space="preserve">Geomapping; 
</v>
      </c>
      <c r="DX64" s="251" t="str">
        <f>IF(ISNUMBER(FIND(analysismethod1,'III_Plan comp 438.68 {Plan 5}'!BQ$15)),"",'III_Plan comp 438.68 {Plan 5}'!BQ$15&amp;analysismethod1)</f>
        <v xml:space="preserve">Geomapping; 
</v>
      </c>
      <c r="DY64" s="251" t="str">
        <f>IF(ISNUMBER(FIND(analysismethod1,'III_Plan comp 438.68 {Plan 5}'!BR$15)),"",'III_Plan comp 438.68 {Plan 5}'!BR$15&amp;analysismethod1)</f>
        <v xml:space="preserve">Geomapping; 
</v>
      </c>
      <c r="DZ64" s="251" t="str">
        <f>IF(ISNUMBER(FIND(analysismethod1,'III_Plan comp 438.68 {Plan 5}'!BS$15)),"",'III_Plan comp 438.68 {Plan 5}'!BS$15&amp;analysismethod1)</f>
        <v xml:space="preserve">Geomapping; 
</v>
      </c>
      <c r="EA64" s="251" t="str">
        <f>IF(ISNUMBER(FIND(analysismethod1,'III_Plan comp 438.68 {Plan 5}'!BT$15)),"",'III_Plan comp 438.68 {Plan 5}'!BT$15&amp;analysismethod1)</f>
        <v xml:space="preserve">Geomapping; 
</v>
      </c>
      <c r="EB64" s="251" t="str">
        <f>IF(ISNUMBER(FIND(analysismethod1,'III_Plan comp 438.68 {Plan 5}'!BU$15)),"",'III_Plan comp 438.68 {Plan 5}'!BU$15&amp;analysismethod1)</f>
        <v xml:space="preserve">Geomapping; 
</v>
      </c>
      <c r="EC64" s="251" t="str">
        <f>IF(ISNUMBER(FIND(analysismethod1,'III_Plan comp 438.68 {Plan 5}'!BV$15)),"",'III_Plan comp 438.68 {Plan 5}'!BV$15&amp;analysismethod1)</f>
        <v xml:space="preserve">Geomapping; 
</v>
      </c>
      <c r="ED64" s="251" t="str">
        <f>IF(ISNUMBER(FIND(analysismethod1,'III_Plan comp 438.68 {Plan 5}'!BW$15)),"",'III_Plan comp 438.68 {Plan 5}'!BW$15&amp;analysismethod1)</f>
        <v xml:space="preserve">Geomapping; 
</v>
      </c>
      <c r="EE64" s="251" t="str">
        <f>IF(ISNUMBER(FIND(analysismethod1,'III_Plan comp 438.68 {Plan 5}'!BX$15)),"",'III_Plan comp 438.68 {Plan 5}'!BX$15&amp;analysismethod1)</f>
        <v xml:space="preserve">Geomapping; 
</v>
      </c>
      <c r="EF64" s="251" t="str">
        <f>IF(ISNUMBER(FIND(analysismethod1,'III_Plan comp 438.68 {Plan 5}'!BY$15)),"",'III_Plan comp 438.68 {Plan 5}'!BY$15&amp;analysismethod1)</f>
        <v xml:space="preserve">Geomapping; 
</v>
      </c>
      <c r="EG64" s="251" t="str">
        <f>IF(ISNUMBER(FIND(analysismethod1,'III_Plan comp 438.68 {Plan 5}'!BZ$15)),"",'III_Plan comp 438.68 {Plan 5}'!BZ$15&amp;analysismethod1)</f>
        <v xml:space="preserve">Geomapping; 
</v>
      </c>
      <c r="EH64" s="251" t="str">
        <f>IF(ISNUMBER(FIND(analysismethod1,'III_Plan comp 438.68 {Plan 5}'!CA$15)),"",'III_Plan comp 438.68 {Plan 5}'!CA$15&amp;analysismethod1)</f>
        <v xml:space="preserve">Geomapping; 
</v>
      </c>
      <c r="EI64" s="251" t="str">
        <f>IF(ISNUMBER(FIND(analysismethod1,'III_Plan comp 438.68 {Plan 5}'!CB$15)),"",'III_Plan comp 438.68 {Plan 5}'!CB$15&amp;analysismethod1)</f>
        <v xml:space="preserve">Geomapping; 
</v>
      </c>
      <c r="EJ64" s="251" t="str">
        <f>IF(ISNUMBER(FIND(analysismethod1,'III_Plan comp 438.68 {Plan 5}'!CC$15)),"",'III_Plan comp 438.68 {Plan 5}'!CC$15&amp;analysismethod1)</f>
        <v xml:space="preserve">Geomapping; 
</v>
      </c>
      <c r="EK64" s="251" t="str">
        <f>IF(ISNUMBER(FIND(analysismethod1,'III_Plan comp 438.68 {Plan 5}'!CD$15)),"",'III_Plan comp 438.68 {Plan 5}'!CD$15&amp;analysismethod1)</f>
        <v xml:space="preserve">Geomapping; 
</v>
      </c>
      <c r="EL64" s="251" t="str">
        <f>IF(ISNUMBER(FIND(analysismethod1,'III_Plan comp 438.68 {Plan 5}'!CE$15)),"",'III_Plan comp 438.68 {Plan 5}'!CE$15&amp;analysismethod1)</f>
        <v xml:space="preserve">Geomapping; 
</v>
      </c>
      <c r="EM64" s="251" t="str">
        <f>IF(ISNUMBER(FIND(analysismethod1,'III_Plan comp 438.68 {Plan 5}'!CF$15)),"",'III_Plan comp 438.68 {Plan 5}'!CF$15&amp;analysismethod1)</f>
        <v xml:space="preserve">Geomapping; 
</v>
      </c>
      <c r="EN64" s="251" t="str">
        <f>IF(ISNUMBER(FIND(analysismethod1,'III_Plan comp 438.68 {Plan 5}'!CG$15)),"",'III_Plan comp 438.68 {Plan 5}'!CG$15&amp;analysismethod1)</f>
        <v xml:space="preserve">Geomapping; 
</v>
      </c>
      <c r="EO64" s="251" t="str">
        <f>IF(ISNUMBER(FIND(analysismethod1,'III_Plan comp 438.68 {Plan 5}'!CH$15)),"",'III_Plan comp 438.68 {Plan 5}'!CH$15&amp;analysismethod1)</f>
        <v xml:space="preserve">Geomapping; 
</v>
      </c>
      <c r="EP64" s="251" t="str">
        <f>IF(ISNUMBER(FIND(analysismethod1,'III_Plan comp 438.68 {Plan 5}'!CI$15)),"",'III_Plan comp 438.68 {Plan 5}'!CI$15&amp;analysismethod1)</f>
        <v xml:space="preserve">Geomapping; 
</v>
      </c>
      <c r="EQ64" s="251" t="str">
        <f>IF(ISNUMBER(FIND(analysismethod1,'III_Plan comp 438.68 {Plan 5}'!CJ$15)),"",'III_Plan comp 438.68 {Plan 5}'!CJ$15&amp;analysismethod1)</f>
        <v xml:space="preserve">Geomapping; 
</v>
      </c>
      <c r="ER64" s="251" t="str">
        <f>IF(ISNUMBER(FIND(analysismethod1,'III_Plan comp 438.68 {Plan 5}'!CK$15)),"",'III_Plan comp 438.68 {Plan 5}'!CK$15&amp;analysismethod1)</f>
        <v xml:space="preserve">Geomapping; 
</v>
      </c>
      <c r="ES64" s="251" t="str">
        <f>IF(ISNUMBER(FIND(analysismethod1,'III_Plan comp 438.68 {Plan 5}'!CL$15)),"",'III_Plan comp 438.68 {Plan 5}'!CL$15&amp;analysismethod1)</f>
        <v xml:space="preserve">Geomapping; 
</v>
      </c>
      <c r="ET64" s="251" t="str">
        <f>IF(ISNUMBER(FIND(analysismethod1,'III_Plan comp 438.68 {Plan 5}'!CM$15)),"",'III_Plan comp 438.68 {Plan 5}'!CM$15&amp;analysismethod1)</f>
        <v xml:space="preserve">Geomapping; 
</v>
      </c>
      <c r="EU64" s="251" t="str">
        <f>IF(ISNUMBER(FIND(analysismethod1,'III_Plan comp 438.68 {Plan 5}'!CN$15)),"",'III_Plan comp 438.68 {Plan 5}'!CN$15&amp;analysismethod1)</f>
        <v xml:space="preserve">Geomapping; 
</v>
      </c>
      <c r="EV64" s="251" t="str">
        <f>IF(ISNUMBER(FIND(analysismethod1,'III_Plan comp 438.68 {Plan 5}'!CO$15)),"",'III_Plan comp 438.68 {Plan 5}'!CO$15&amp;analysismethod1)</f>
        <v xml:space="preserve">Geomapping; 
</v>
      </c>
      <c r="EW64" s="251" t="str">
        <f>IF(ISNUMBER(FIND(analysismethod1,'III_Plan comp 438.68 {Plan 5}'!CP$15)),"",'III_Plan comp 438.68 {Plan 5}'!CP$15&amp;analysismethod1)</f>
        <v xml:space="preserve">Geomapping; 
</v>
      </c>
      <c r="EX64" s="251" t="str">
        <f>IF(ISNUMBER(FIND(analysismethod1,'III_Plan comp 438.68 {Plan 5}'!CQ$15)),"",'III_Plan comp 438.68 {Plan 5}'!CQ$15&amp;analysismethod1)</f>
        <v xml:space="preserve">Geomapping; 
</v>
      </c>
      <c r="EY64" s="251" t="str">
        <f>IF(ISNUMBER(FIND(analysismethod1,'III_Plan comp 438.68 {Plan 5}'!CR$15)),"",'III_Plan comp 438.68 {Plan 5}'!CR$15&amp;analysismethod1)</f>
        <v xml:space="preserve">Geomapping; 
</v>
      </c>
      <c r="EZ64" s="251" t="str">
        <f>IF(ISNUMBER(FIND(analysismethod1,'III_Plan comp 438.68 {Plan 5}'!CS$15)),"",'III_Plan comp 438.68 {Plan 5}'!CS$15&amp;analysismethod1)</f>
        <v xml:space="preserve">Geomapping; 
</v>
      </c>
      <c r="FA64" s="251" t="str">
        <f>IF(ISNUMBER(FIND(analysismethod1,'III_Plan comp 438.68 {Plan 5}'!CT$15)),"",'III_Plan comp 438.68 {Plan 5}'!CT$15&amp;analysismethod1)</f>
        <v xml:space="preserve">Geomapping; 
</v>
      </c>
      <c r="FB64" s="251" t="str">
        <f>IF(ISNUMBER(FIND(analysismethod1,'III_Plan comp 438.68 {Plan 5}'!CU$15)),"",'III_Plan comp 438.68 {Plan 5}'!CU$15&amp;analysismethod1)</f>
        <v xml:space="preserve">Geomapping; 
</v>
      </c>
      <c r="FC64" s="251" t="str">
        <f>IF(ISNUMBER(FIND(analysismethod1,'III_Plan comp 438.68 {Plan 5}'!CV$15)),"",'III_Plan comp 438.68 {Plan 5}'!CV$15&amp;analysismethod1)</f>
        <v xml:space="preserve">Geomapping; 
</v>
      </c>
      <c r="FD64" s="251" t="str">
        <f>IF(ISNUMBER(FIND(analysismethod1,'III_Plan comp 438.68 {Plan 5}'!CW$15)),"",'III_Plan comp 438.68 {Plan 5}'!CW$15&amp;analysismethod1)</f>
        <v xml:space="preserve">Geomapping; 
</v>
      </c>
      <c r="FE64" s="251" t="str">
        <f>IF(ISNUMBER(FIND(analysismethod1,'III_Plan comp 438.68 {Plan 5}'!CX$15)),"",'III_Plan comp 438.68 {Plan 5}'!CX$15&amp;analysismethod1)</f>
        <v xml:space="preserve">Geomapping; 
</v>
      </c>
      <c r="FF64" s="251" t="str">
        <f>IF(ISNUMBER(FIND(analysismethod1,'III_Plan comp 438.68 {Plan 5}'!CY$15)),"",'III_Plan comp 438.68 {Plan 5}'!CY$15&amp;analysismethod1)</f>
        <v xml:space="preserve">Geomapping; 
</v>
      </c>
      <c r="FG64" s="251" t="str">
        <f>IF(ISNUMBER(FIND(analysismethod1,'III_Plan comp 438.68 {Plan 5}'!CZ$15)),"",'III_Plan comp 438.68 {Plan 5}'!CZ$15&amp;analysismethod1)</f>
        <v xml:space="preserve">Geomapping; 
</v>
      </c>
    </row>
    <row r="65" spans="62:163" x14ac:dyDescent="0.2">
      <c r="BK65" s="253" t="str">
        <f>IF('I_State and program information'!$E$54="Yes","Plan Provider Directory Review"&amp;"; "&amp;CHAR(10)&amp;CHAR(10),"")</f>
        <v xml:space="preserve">Plan Provider Directory Review; 
</v>
      </c>
      <c r="BL65" s="254" t="str">
        <f>IF(ISNUMBER(FIND(analysismethod2,'III_Plan comp 438.68 {Plan 5}'!E$15)),"",'III_Plan comp 438.68 {Plan 5}'!E$15&amp;analysismethod2)</f>
        <v xml:space="preserve">Plan Provider Directory Review; 
</v>
      </c>
      <c r="BM65" s="254" t="str">
        <f>IF(ISNUMBER(FIND(analysismethod2,'III_Plan comp 438.68 {Plan 5}'!F$15)),"",'III_Plan comp 438.68 {Plan 5}'!F$15&amp;analysismethod2)</f>
        <v xml:space="preserve">Plan Provider Directory Review; 
</v>
      </c>
      <c r="BN65" s="254" t="str">
        <f>IF(ISNUMBER(FIND(analysismethod2,'III_Plan comp 438.68 {Plan 5}'!G$15)),"",'III_Plan comp 438.68 {Plan 5}'!G$15&amp;analysismethod2)</f>
        <v xml:space="preserve">Plan Provider Directory Review; 
</v>
      </c>
      <c r="BO65" s="254" t="str">
        <f>IF(ISNUMBER(FIND(analysismethod2,'III_Plan comp 438.68 {Plan 5}'!H$15)),"",'III_Plan comp 438.68 {Plan 5}'!H$15&amp;analysismethod2)</f>
        <v xml:space="preserve">Plan Provider Directory Review; 
</v>
      </c>
      <c r="BP65" s="254" t="str">
        <f>IF(ISNUMBER(FIND(analysismethod2,'III_Plan comp 438.68 {Plan 5}'!I$15)),"",'III_Plan comp 438.68 {Plan 5}'!I$15&amp;analysismethod2)</f>
        <v xml:space="preserve">Plan Provider Directory Review; 
</v>
      </c>
      <c r="BQ65" s="254" t="str">
        <f>IF(ISNUMBER(FIND(analysismethod2,'III_Plan comp 438.68 {Plan 5}'!J$15)),"",'III_Plan comp 438.68 {Plan 5}'!J$15&amp;analysismethod2)</f>
        <v xml:space="preserve">Plan Provider Directory Review; 
</v>
      </c>
      <c r="BR65" s="254" t="str">
        <f>IF(ISNUMBER(FIND(analysismethod2,'III_Plan comp 438.68 {Plan 5}'!K$15)),"",'III_Plan comp 438.68 {Plan 5}'!K$15&amp;analysismethod2)</f>
        <v xml:space="preserve">Plan Provider Directory Review; 
</v>
      </c>
      <c r="BS65" s="254" t="str">
        <f>IF(ISNUMBER(FIND(analysismethod2,'III_Plan comp 438.68 {Plan 5}'!L$15)),"",'III_Plan comp 438.68 {Plan 5}'!L$15&amp;analysismethod2)</f>
        <v xml:space="preserve">Plan Provider Directory Review; 
</v>
      </c>
      <c r="BT65" s="254" t="str">
        <f>IF(ISNUMBER(FIND(analysismethod2,'III_Plan comp 438.68 {Plan 5}'!M$15)),"",'III_Plan comp 438.68 {Plan 5}'!M$15&amp;analysismethod2)</f>
        <v xml:space="preserve">Plan Provider Directory Review; 
</v>
      </c>
      <c r="BU65" s="254" t="str">
        <f>IF(ISNUMBER(FIND(analysismethod2,'III_Plan comp 438.68 {Plan 5}'!N$15)),"",'III_Plan comp 438.68 {Plan 5}'!N$15&amp;analysismethod2)</f>
        <v xml:space="preserve">Plan Provider Directory Review; 
</v>
      </c>
      <c r="BV65" s="254" t="str">
        <f>IF(ISNUMBER(FIND(analysismethod2,'III_Plan comp 438.68 {Plan 5}'!O$15)),"",'III_Plan comp 438.68 {Plan 5}'!O$15&amp;analysismethod2)</f>
        <v xml:space="preserve">Plan Provider Directory Review; 
</v>
      </c>
      <c r="BW65" s="254" t="str">
        <f>IF(ISNUMBER(FIND(analysismethod2,'III_Plan comp 438.68 {Plan 5}'!P$15)),"",'III_Plan comp 438.68 {Plan 5}'!P$15&amp;analysismethod2)</f>
        <v xml:space="preserve">Plan Provider Directory Review; 
</v>
      </c>
      <c r="BX65" s="254" t="str">
        <f>IF(ISNUMBER(FIND(analysismethod2,'III_Plan comp 438.68 {Plan 5}'!Q$15)),"",'III_Plan comp 438.68 {Plan 5}'!Q$15&amp;analysismethod2)</f>
        <v xml:space="preserve">Plan Provider Directory Review; 
</v>
      </c>
      <c r="BY65" s="254" t="str">
        <f>IF(ISNUMBER(FIND(analysismethod2,'III_Plan comp 438.68 {Plan 5}'!R$15)),"",'III_Plan comp 438.68 {Plan 5}'!R$15&amp;analysismethod2)</f>
        <v xml:space="preserve">Plan Provider Directory Review; 
</v>
      </c>
      <c r="BZ65" s="254" t="str">
        <f>IF(ISNUMBER(FIND(analysismethod2,'III_Plan comp 438.68 {Plan 5}'!S$15)),"",'III_Plan comp 438.68 {Plan 5}'!S$15&amp;analysismethod2)</f>
        <v xml:space="preserve">Plan Provider Directory Review; 
</v>
      </c>
      <c r="CA65" s="254" t="str">
        <f>IF(ISNUMBER(FIND(analysismethod2,'III_Plan comp 438.68 {Plan 5}'!T$15)),"",'III_Plan comp 438.68 {Plan 5}'!T$15&amp;analysismethod2)</f>
        <v xml:space="preserve">Plan Provider Directory Review; 
</v>
      </c>
      <c r="CB65" s="254" t="str">
        <f>IF(ISNUMBER(FIND(analysismethod2,'III_Plan comp 438.68 {Plan 5}'!U$15)),"",'III_Plan comp 438.68 {Plan 5}'!U$15&amp;analysismethod2)</f>
        <v xml:space="preserve">Plan Provider Directory Review; 
</v>
      </c>
      <c r="CC65" s="254" t="str">
        <f>IF(ISNUMBER(FIND(analysismethod2,'III_Plan comp 438.68 {Plan 5}'!V$15)),"",'III_Plan comp 438.68 {Plan 5}'!V$15&amp;analysismethod2)</f>
        <v xml:space="preserve">Plan Provider Directory Review; 
</v>
      </c>
      <c r="CD65" s="254" t="str">
        <f>IF(ISNUMBER(FIND(analysismethod2,'III_Plan comp 438.68 {Plan 5}'!W$15)),"",'III_Plan comp 438.68 {Plan 5}'!W$15&amp;analysismethod2)</f>
        <v xml:space="preserve">Plan Provider Directory Review; 
</v>
      </c>
      <c r="CE65" s="254" t="str">
        <f>IF(ISNUMBER(FIND(analysismethod2,'III_Plan comp 438.68 {Plan 5}'!X$15)),"",'III_Plan comp 438.68 {Plan 5}'!X$15&amp;analysismethod2)</f>
        <v xml:space="preserve">Plan Provider Directory Review; 
</v>
      </c>
      <c r="CF65" s="254" t="str">
        <f>IF(ISNUMBER(FIND(analysismethod2,'III_Plan comp 438.68 {Plan 5}'!Y$15)),"",'III_Plan comp 438.68 {Plan 5}'!Y$15&amp;analysismethod2)</f>
        <v xml:space="preserve">Plan Provider Directory Review; 
</v>
      </c>
      <c r="CG65" s="254" t="str">
        <f>IF(ISNUMBER(FIND(analysismethod2,'III_Plan comp 438.68 {Plan 5}'!Z$15)),"",'III_Plan comp 438.68 {Plan 5}'!Z$15&amp;analysismethod2)</f>
        <v xml:space="preserve">Plan Provider Directory Review; 
</v>
      </c>
      <c r="CH65" s="254" t="str">
        <f>IF(ISNUMBER(FIND(analysismethod2,'III_Plan comp 438.68 {Plan 5}'!AA$15)),"",'III_Plan comp 438.68 {Plan 5}'!AA$15&amp;analysismethod2)</f>
        <v xml:space="preserve">Plan Provider Directory Review; 
</v>
      </c>
      <c r="CI65" s="254" t="str">
        <f>IF(ISNUMBER(FIND(analysismethod2,'III_Plan comp 438.68 {Plan 5}'!AB$15)),"",'III_Plan comp 438.68 {Plan 5}'!AB$15&amp;analysismethod2)</f>
        <v xml:space="preserve">Plan Provider Directory Review; 
</v>
      </c>
      <c r="CJ65" s="254" t="str">
        <f>IF(ISNUMBER(FIND(analysismethod2,'III_Plan comp 438.68 {Plan 5}'!AC$15)),"",'III_Plan comp 438.68 {Plan 5}'!AC$15&amp;analysismethod2)</f>
        <v xml:space="preserve">Plan Provider Directory Review; 
</v>
      </c>
      <c r="CK65" s="254" t="str">
        <f>IF(ISNUMBER(FIND(analysismethod2,'III_Plan comp 438.68 {Plan 5}'!AD$15)),"",'III_Plan comp 438.68 {Plan 5}'!AD$15&amp;analysismethod2)</f>
        <v xml:space="preserve">Plan Provider Directory Review; 
</v>
      </c>
      <c r="CL65" s="254" t="str">
        <f>IF(ISNUMBER(FIND(analysismethod2,'III_Plan comp 438.68 {Plan 5}'!AE$15)),"",'III_Plan comp 438.68 {Plan 5}'!AE$15&amp;analysismethod2)</f>
        <v xml:space="preserve">Plan Provider Directory Review; 
</v>
      </c>
      <c r="CM65" s="254" t="str">
        <f>IF(ISNUMBER(FIND(analysismethod2,'III_Plan comp 438.68 {Plan 5}'!AF$15)),"",'III_Plan comp 438.68 {Plan 5}'!AF$15&amp;analysismethod2)</f>
        <v xml:space="preserve">Plan Provider Directory Review; 
</v>
      </c>
      <c r="CN65" s="254" t="str">
        <f>IF(ISNUMBER(FIND(analysismethod2,'III_Plan comp 438.68 {Plan 5}'!AG$15)),"",'III_Plan comp 438.68 {Plan 5}'!AG$15&amp;analysismethod2)</f>
        <v xml:space="preserve">Plan Provider Directory Review; 
</v>
      </c>
      <c r="CO65" s="254" t="str">
        <f>IF(ISNUMBER(FIND(analysismethod2,'III_Plan comp 438.68 {Plan 5}'!AH$15)),"",'III_Plan comp 438.68 {Plan 5}'!AH$15&amp;analysismethod2)</f>
        <v xml:space="preserve">Plan Provider Directory Review; 
</v>
      </c>
      <c r="CP65" s="254" t="str">
        <f>IF(ISNUMBER(FIND(analysismethod2,'III_Plan comp 438.68 {Plan 5}'!AI$15)),"",'III_Plan comp 438.68 {Plan 5}'!AI$15&amp;analysismethod2)</f>
        <v xml:space="preserve">Plan Provider Directory Review; 
</v>
      </c>
      <c r="CQ65" s="254" t="str">
        <f>IF(ISNUMBER(FIND(analysismethod2,'III_Plan comp 438.68 {Plan 5}'!AJ$15)),"",'III_Plan comp 438.68 {Plan 5}'!AJ$15&amp;analysismethod2)</f>
        <v xml:space="preserve">Plan Provider Directory Review; 
</v>
      </c>
      <c r="CR65" s="254" t="str">
        <f>IF(ISNUMBER(FIND(analysismethod2,'III_Plan comp 438.68 {Plan 5}'!AK$15)),"",'III_Plan comp 438.68 {Plan 5}'!AK$15&amp;analysismethod2)</f>
        <v xml:space="preserve">Plan Provider Directory Review; 
</v>
      </c>
      <c r="CS65" s="254" t="str">
        <f>IF(ISNUMBER(FIND(analysismethod2,'III_Plan comp 438.68 {Plan 5}'!AL$15)),"",'III_Plan comp 438.68 {Plan 5}'!AL$15&amp;analysismethod2)</f>
        <v xml:space="preserve">Plan Provider Directory Review; 
</v>
      </c>
      <c r="CT65" s="254" t="str">
        <f>IF(ISNUMBER(FIND(analysismethod2,'III_Plan comp 438.68 {Plan 5}'!AM$15)),"",'III_Plan comp 438.68 {Plan 5}'!AM$15&amp;analysismethod2)</f>
        <v xml:space="preserve">Plan Provider Directory Review; 
</v>
      </c>
      <c r="CU65" s="254" t="str">
        <f>IF(ISNUMBER(FIND(analysismethod2,'III_Plan comp 438.68 {Plan 5}'!AN$15)),"",'III_Plan comp 438.68 {Plan 5}'!AN$15&amp;analysismethod2)</f>
        <v xml:space="preserve">Plan Provider Directory Review; 
</v>
      </c>
      <c r="CV65" s="254" t="str">
        <f>IF(ISNUMBER(FIND(analysismethod2,'III_Plan comp 438.68 {Plan 5}'!AO$15)),"",'III_Plan comp 438.68 {Plan 5}'!AO$15&amp;analysismethod2)</f>
        <v xml:space="preserve">Plan Provider Directory Review; 
</v>
      </c>
      <c r="CW65" s="254" t="str">
        <f>IF(ISNUMBER(FIND(analysismethod2,'III_Plan comp 438.68 {Plan 5}'!AP$15)),"",'III_Plan comp 438.68 {Plan 5}'!AP$15&amp;analysismethod2)</f>
        <v xml:space="preserve">Plan Provider Directory Review; 
</v>
      </c>
      <c r="CX65" s="254" t="str">
        <f>IF(ISNUMBER(FIND(analysismethod2,'III_Plan comp 438.68 {Plan 5}'!AQ$15)),"",'III_Plan comp 438.68 {Plan 5}'!AQ$15&amp;analysismethod2)</f>
        <v xml:space="preserve">Plan Provider Directory Review; 
</v>
      </c>
      <c r="CY65" s="254" t="str">
        <f>IF(ISNUMBER(FIND(analysismethod2,'III_Plan comp 438.68 {Plan 5}'!AR$15)),"",'III_Plan comp 438.68 {Plan 5}'!AR$15&amp;analysismethod2)</f>
        <v xml:space="preserve">Plan Provider Directory Review; 
</v>
      </c>
      <c r="CZ65" s="254" t="str">
        <f>IF(ISNUMBER(FIND(analysismethod2,'III_Plan comp 438.68 {Plan 5}'!AS$15)),"",'III_Plan comp 438.68 {Plan 5}'!AS$15&amp;analysismethod2)</f>
        <v xml:space="preserve">Plan Provider Directory Review; 
</v>
      </c>
      <c r="DA65" s="254" t="str">
        <f>IF(ISNUMBER(FIND(analysismethod2,'III_Plan comp 438.68 {Plan 5}'!AT$15)),"",'III_Plan comp 438.68 {Plan 5}'!AT$15&amp;analysismethod2)</f>
        <v xml:space="preserve">Plan Provider Directory Review; 
</v>
      </c>
      <c r="DB65" s="254" t="str">
        <f>IF(ISNUMBER(FIND(analysismethod2,'III_Plan comp 438.68 {Plan 5}'!AU$15)),"",'III_Plan comp 438.68 {Plan 5}'!AU$15&amp;analysismethod2)</f>
        <v xml:space="preserve">Plan Provider Directory Review; 
</v>
      </c>
      <c r="DC65" s="254" t="str">
        <f>IF(ISNUMBER(FIND(analysismethod2,'III_Plan comp 438.68 {Plan 5}'!AV$15)),"",'III_Plan comp 438.68 {Plan 5}'!AV$15&amp;analysismethod2)</f>
        <v xml:space="preserve">Plan Provider Directory Review; 
</v>
      </c>
      <c r="DD65" s="254" t="str">
        <f>IF(ISNUMBER(FIND(analysismethod2,'III_Plan comp 438.68 {Plan 5}'!AW$15)),"",'III_Plan comp 438.68 {Plan 5}'!AW$15&amp;analysismethod2)</f>
        <v xml:space="preserve">Plan Provider Directory Review; 
</v>
      </c>
      <c r="DE65" s="254" t="str">
        <f>IF(ISNUMBER(FIND(analysismethod2,'III_Plan comp 438.68 {Plan 5}'!AX$15)),"",'III_Plan comp 438.68 {Plan 5}'!AX$15&amp;analysismethod2)</f>
        <v xml:space="preserve">Plan Provider Directory Review; 
</v>
      </c>
      <c r="DF65" s="254" t="str">
        <f>IF(ISNUMBER(FIND(analysismethod2,'III_Plan comp 438.68 {Plan 5}'!AY$15)),"",'III_Plan comp 438.68 {Plan 5}'!AY$15&amp;analysismethod2)</f>
        <v xml:space="preserve">Plan Provider Directory Review; 
</v>
      </c>
      <c r="DG65" s="254" t="str">
        <f>IF(ISNUMBER(FIND(analysismethod2,'III_Plan comp 438.68 {Plan 5}'!AZ$15)),"",'III_Plan comp 438.68 {Plan 5}'!AZ$15&amp;analysismethod2)</f>
        <v xml:space="preserve">Plan Provider Directory Review; 
</v>
      </c>
      <c r="DH65" s="254" t="str">
        <f>IF(ISNUMBER(FIND(analysismethod2,'III_Plan comp 438.68 {Plan 5}'!BA$15)),"",'III_Plan comp 438.68 {Plan 5}'!BA$15&amp;analysismethod2)</f>
        <v xml:space="preserve">Plan Provider Directory Review; 
</v>
      </c>
      <c r="DI65" s="254" t="str">
        <f>IF(ISNUMBER(FIND(analysismethod2,'III_Plan comp 438.68 {Plan 5}'!BB$15)),"",'III_Plan comp 438.68 {Plan 5}'!BB$15&amp;analysismethod2)</f>
        <v xml:space="preserve">Plan Provider Directory Review; 
</v>
      </c>
      <c r="DJ65" s="254" t="str">
        <f>IF(ISNUMBER(FIND(analysismethod2,'III_Plan comp 438.68 {Plan 5}'!BC$15)),"",'III_Plan comp 438.68 {Plan 5}'!BC$15&amp;analysismethod2)</f>
        <v xml:space="preserve">Plan Provider Directory Review; 
</v>
      </c>
      <c r="DK65" s="254" t="str">
        <f>IF(ISNUMBER(FIND(analysismethod2,'III_Plan comp 438.68 {Plan 5}'!BD$15)),"",'III_Plan comp 438.68 {Plan 5}'!BD$15&amp;analysismethod2)</f>
        <v xml:space="preserve">Plan Provider Directory Review; 
</v>
      </c>
      <c r="DL65" s="254" t="str">
        <f>IF(ISNUMBER(FIND(analysismethod2,'III_Plan comp 438.68 {Plan 5}'!BE$15)),"",'III_Plan comp 438.68 {Plan 5}'!BE$15&amp;analysismethod2)</f>
        <v xml:space="preserve">Plan Provider Directory Review; 
</v>
      </c>
      <c r="DM65" s="254" t="str">
        <f>IF(ISNUMBER(FIND(analysismethod2,'III_Plan comp 438.68 {Plan 5}'!BF$15)),"",'III_Plan comp 438.68 {Plan 5}'!BF$15&amp;analysismethod2)</f>
        <v xml:space="preserve">Plan Provider Directory Review; 
</v>
      </c>
      <c r="DN65" s="254" t="str">
        <f>IF(ISNUMBER(FIND(analysismethod2,'III_Plan comp 438.68 {Plan 5}'!BG$15)),"",'III_Plan comp 438.68 {Plan 5}'!BG$15&amp;analysismethod2)</f>
        <v xml:space="preserve">Plan Provider Directory Review; 
</v>
      </c>
      <c r="DO65" s="254" t="str">
        <f>IF(ISNUMBER(FIND(analysismethod2,'III_Plan comp 438.68 {Plan 5}'!BH$15)),"",'III_Plan comp 438.68 {Plan 5}'!BH$15&amp;analysismethod2)</f>
        <v xml:space="preserve">Plan Provider Directory Review; 
</v>
      </c>
      <c r="DP65" s="254" t="str">
        <f>IF(ISNUMBER(FIND(analysismethod2,'III_Plan comp 438.68 {Plan 5}'!BI$15)),"",'III_Plan comp 438.68 {Plan 5}'!BI$15&amp;analysismethod2)</f>
        <v xml:space="preserve">Plan Provider Directory Review; 
</v>
      </c>
      <c r="DQ65" s="254" t="str">
        <f>IF(ISNUMBER(FIND(analysismethod2,'III_Plan comp 438.68 {Plan 5}'!BJ$15)),"",'III_Plan comp 438.68 {Plan 5}'!BJ$15&amp;analysismethod2)</f>
        <v xml:space="preserve">Plan Provider Directory Review; 
</v>
      </c>
      <c r="DR65" s="254" t="str">
        <f>IF(ISNUMBER(FIND(analysismethod2,'III_Plan comp 438.68 {Plan 5}'!BK$15)),"",'III_Plan comp 438.68 {Plan 5}'!BK$15&amp;analysismethod2)</f>
        <v xml:space="preserve">Plan Provider Directory Review; 
</v>
      </c>
      <c r="DS65" s="254" t="str">
        <f>IF(ISNUMBER(FIND(analysismethod2,'III_Plan comp 438.68 {Plan 5}'!BL$15)),"",'III_Plan comp 438.68 {Plan 5}'!BL$15&amp;analysismethod2)</f>
        <v xml:space="preserve">Plan Provider Directory Review; 
</v>
      </c>
      <c r="DT65" s="254" t="str">
        <f>IF(ISNUMBER(FIND(analysismethod2,'III_Plan comp 438.68 {Plan 5}'!BM$15)),"",'III_Plan comp 438.68 {Plan 5}'!BM$15&amp;analysismethod2)</f>
        <v xml:space="preserve">Plan Provider Directory Review; 
</v>
      </c>
      <c r="DU65" s="254" t="str">
        <f>IF(ISNUMBER(FIND(analysismethod2,'III_Plan comp 438.68 {Plan 5}'!BN$15)),"",'III_Plan comp 438.68 {Plan 5}'!BN$15&amp;analysismethod2)</f>
        <v xml:space="preserve">Plan Provider Directory Review; 
</v>
      </c>
      <c r="DV65" s="254" t="str">
        <f>IF(ISNUMBER(FIND(analysismethod2,'III_Plan comp 438.68 {Plan 5}'!BO$15)),"",'III_Plan comp 438.68 {Plan 5}'!BO$15&amp;analysismethod2)</f>
        <v xml:space="preserve">Plan Provider Directory Review; 
</v>
      </c>
      <c r="DW65" s="254" t="str">
        <f>IF(ISNUMBER(FIND(analysismethod2,'III_Plan comp 438.68 {Plan 5}'!BP$15)),"",'III_Plan comp 438.68 {Plan 5}'!BP$15&amp;analysismethod2)</f>
        <v xml:space="preserve">Plan Provider Directory Review; 
</v>
      </c>
      <c r="DX65" s="254" t="str">
        <f>IF(ISNUMBER(FIND(analysismethod2,'III_Plan comp 438.68 {Plan 5}'!BQ$15)),"",'III_Plan comp 438.68 {Plan 5}'!BQ$15&amp;analysismethod2)</f>
        <v xml:space="preserve">Plan Provider Directory Review; 
</v>
      </c>
      <c r="DY65" s="254" t="str">
        <f>IF(ISNUMBER(FIND(analysismethod2,'III_Plan comp 438.68 {Plan 5}'!BR$15)),"",'III_Plan comp 438.68 {Plan 5}'!BR$15&amp;analysismethod2)</f>
        <v xml:space="preserve">Plan Provider Directory Review; 
</v>
      </c>
      <c r="DZ65" s="254" t="str">
        <f>IF(ISNUMBER(FIND(analysismethod2,'III_Plan comp 438.68 {Plan 5}'!BS$15)),"",'III_Plan comp 438.68 {Plan 5}'!BS$15&amp;analysismethod2)</f>
        <v xml:space="preserve">Plan Provider Directory Review; 
</v>
      </c>
      <c r="EA65" s="254" t="str">
        <f>IF(ISNUMBER(FIND(analysismethod2,'III_Plan comp 438.68 {Plan 5}'!BT$15)),"",'III_Plan comp 438.68 {Plan 5}'!BT$15&amp;analysismethod2)</f>
        <v xml:space="preserve">Plan Provider Directory Review; 
</v>
      </c>
      <c r="EB65" s="254" t="str">
        <f>IF(ISNUMBER(FIND(analysismethod2,'III_Plan comp 438.68 {Plan 5}'!BU$15)),"",'III_Plan comp 438.68 {Plan 5}'!BU$15&amp;analysismethod2)</f>
        <v xml:space="preserve">Plan Provider Directory Review; 
</v>
      </c>
      <c r="EC65" s="254" t="str">
        <f>IF(ISNUMBER(FIND(analysismethod2,'III_Plan comp 438.68 {Plan 5}'!BV$15)),"",'III_Plan comp 438.68 {Plan 5}'!BV$15&amp;analysismethod2)</f>
        <v xml:space="preserve">Plan Provider Directory Review; 
</v>
      </c>
      <c r="ED65" s="254" t="str">
        <f>IF(ISNUMBER(FIND(analysismethod2,'III_Plan comp 438.68 {Plan 5}'!BW$15)),"",'III_Plan comp 438.68 {Plan 5}'!BW$15&amp;analysismethod2)</f>
        <v xml:space="preserve">Plan Provider Directory Review; 
</v>
      </c>
      <c r="EE65" s="254" t="str">
        <f>IF(ISNUMBER(FIND(analysismethod2,'III_Plan comp 438.68 {Plan 5}'!BX$15)),"",'III_Plan comp 438.68 {Plan 5}'!BX$15&amp;analysismethod2)</f>
        <v xml:space="preserve">Plan Provider Directory Review; 
</v>
      </c>
      <c r="EF65" s="254" t="str">
        <f>IF(ISNUMBER(FIND(analysismethod2,'III_Plan comp 438.68 {Plan 5}'!BY$15)),"",'III_Plan comp 438.68 {Plan 5}'!BY$15&amp;analysismethod2)</f>
        <v xml:space="preserve">Plan Provider Directory Review; 
</v>
      </c>
      <c r="EG65" s="254" t="str">
        <f>IF(ISNUMBER(FIND(analysismethod2,'III_Plan comp 438.68 {Plan 5}'!BZ$15)),"",'III_Plan comp 438.68 {Plan 5}'!BZ$15&amp;analysismethod2)</f>
        <v xml:space="preserve">Plan Provider Directory Review; 
</v>
      </c>
      <c r="EH65" s="254" t="str">
        <f>IF(ISNUMBER(FIND(analysismethod2,'III_Plan comp 438.68 {Plan 5}'!CA$15)),"",'III_Plan comp 438.68 {Plan 5}'!CA$15&amp;analysismethod2)</f>
        <v xml:space="preserve">Plan Provider Directory Review; 
</v>
      </c>
      <c r="EI65" s="254" t="str">
        <f>IF(ISNUMBER(FIND(analysismethod2,'III_Plan comp 438.68 {Plan 5}'!CB$15)),"",'III_Plan comp 438.68 {Plan 5}'!CB$15&amp;analysismethod2)</f>
        <v xml:space="preserve">Plan Provider Directory Review; 
</v>
      </c>
      <c r="EJ65" s="254" t="str">
        <f>IF(ISNUMBER(FIND(analysismethod2,'III_Plan comp 438.68 {Plan 5}'!CC$15)),"",'III_Plan comp 438.68 {Plan 5}'!CC$15&amp;analysismethod2)</f>
        <v xml:space="preserve">Plan Provider Directory Review; 
</v>
      </c>
      <c r="EK65" s="254" t="str">
        <f>IF(ISNUMBER(FIND(analysismethod2,'III_Plan comp 438.68 {Plan 5}'!CD$15)),"",'III_Plan comp 438.68 {Plan 5}'!CD$15&amp;analysismethod2)</f>
        <v xml:space="preserve">Plan Provider Directory Review; 
</v>
      </c>
      <c r="EL65" s="254" t="str">
        <f>IF(ISNUMBER(FIND(analysismethod2,'III_Plan comp 438.68 {Plan 5}'!CE$15)),"",'III_Plan comp 438.68 {Plan 5}'!CE$15&amp;analysismethod2)</f>
        <v xml:space="preserve">Plan Provider Directory Review; 
</v>
      </c>
      <c r="EM65" s="254" t="str">
        <f>IF(ISNUMBER(FIND(analysismethod2,'III_Plan comp 438.68 {Plan 5}'!CF$15)),"",'III_Plan comp 438.68 {Plan 5}'!CF$15&amp;analysismethod2)</f>
        <v xml:space="preserve">Plan Provider Directory Review; 
</v>
      </c>
      <c r="EN65" s="254" t="str">
        <f>IF(ISNUMBER(FIND(analysismethod2,'III_Plan comp 438.68 {Plan 5}'!CG$15)),"",'III_Plan comp 438.68 {Plan 5}'!CG$15&amp;analysismethod2)</f>
        <v xml:space="preserve">Plan Provider Directory Review; 
</v>
      </c>
      <c r="EO65" s="254" t="str">
        <f>IF(ISNUMBER(FIND(analysismethod2,'III_Plan comp 438.68 {Plan 5}'!CH$15)),"",'III_Plan comp 438.68 {Plan 5}'!CH$15&amp;analysismethod2)</f>
        <v xml:space="preserve">Plan Provider Directory Review; 
</v>
      </c>
      <c r="EP65" s="254" t="str">
        <f>IF(ISNUMBER(FIND(analysismethod2,'III_Plan comp 438.68 {Plan 5}'!CI$15)),"",'III_Plan comp 438.68 {Plan 5}'!CI$15&amp;analysismethod2)</f>
        <v xml:space="preserve">Plan Provider Directory Review; 
</v>
      </c>
      <c r="EQ65" s="254" t="str">
        <f>IF(ISNUMBER(FIND(analysismethod2,'III_Plan comp 438.68 {Plan 5}'!CJ$15)),"",'III_Plan comp 438.68 {Plan 5}'!CJ$15&amp;analysismethod2)</f>
        <v xml:space="preserve">Plan Provider Directory Review; 
</v>
      </c>
      <c r="ER65" s="254" t="str">
        <f>IF(ISNUMBER(FIND(analysismethod2,'III_Plan comp 438.68 {Plan 5}'!CK$15)),"",'III_Plan comp 438.68 {Plan 5}'!CK$15&amp;analysismethod2)</f>
        <v xml:space="preserve">Plan Provider Directory Review; 
</v>
      </c>
      <c r="ES65" s="254" t="str">
        <f>IF(ISNUMBER(FIND(analysismethod2,'III_Plan comp 438.68 {Plan 5}'!CL$15)),"",'III_Plan comp 438.68 {Plan 5}'!CL$15&amp;analysismethod2)</f>
        <v xml:space="preserve">Plan Provider Directory Review; 
</v>
      </c>
      <c r="ET65" s="254" t="str">
        <f>IF(ISNUMBER(FIND(analysismethod2,'III_Plan comp 438.68 {Plan 5}'!CM$15)),"",'III_Plan comp 438.68 {Plan 5}'!CM$15&amp;analysismethod2)</f>
        <v xml:space="preserve">Plan Provider Directory Review; 
</v>
      </c>
      <c r="EU65" s="254" t="str">
        <f>IF(ISNUMBER(FIND(analysismethod2,'III_Plan comp 438.68 {Plan 5}'!CN$15)),"",'III_Plan comp 438.68 {Plan 5}'!CN$15&amp;analysismethod2)</f>
        <v xml:space="preserve">Plan Provider Directory Review; 
</v>
      </c>
      <c r="EV65" s="254" t="str">
        <f>IF(ISNUMBER(FIND(analysismethod2,'III_Plan comp 438.68 {Plan 5}'!CO$15)),"",'III_Plan comp 438.68 {Plan 5}'!CO$15&amp;analysismethod2)</f>
        <v xml:space="preserve">Plan Provider Directory Review; 
</v>
      </c>
      <c r="EW65" s="254" t="str">
        <f>IF(ISNUMBER(FIND(analysismethod2,'III_Plan comp 438.68 {Plan 5}'!CP$15)),"",'III_Plan comp 438.68 {Plan 5}'!CP$15&amp;analysismethod2)</f>
        <v xml:space="preserve">Plan Provider Directory Review; 
</v>
      </c>
      <c r="EX65" s="254" t="str">
        <f>IF(ISNUMBER(FIND(analysismethod2,'III_Plan comp 438.68 {Plan 5}'!CQ$15)),"",'III_Plan comp 438.68 {Plan 5}'!CQ$15&amp;analysismethod2)</f>
        <v xml:space="preserve">Plan Provider Directory Review; 
</v>
      </c>
      <c r="EY65" s="254" t="str">
        <f>IF(ISNUMBER(FIND(analysismethod2,'III_Plan comp 438.68 {Plan 5}'!CR$15)),"",'III_Plan comp 438.68 {Plan 5}'!CR$15&amp;analysismethod2)</f>
        <v xml:space="preserve">Plan Provider Directory Review; 
</v>
      </c>
      <c r="EZ65" s="254" t="str">
        <f>IF(ISNUMBER(FIND(analysismethod2,'III_Plan comp 438.68 {Plan 5}'!CS$15)),"",'III_Plan comp 438.68 {Plan 5}'!CS$15&amp;analysismethod2)</f>
        <v xml:space="preserve">Plan Provider Directory Review; 
</v>
      </c>
      <c r="FA65" s="254" t="str">
        <f>IF(ISNUMBER(FIND(analysismethod2,'III_Plan comp 438.68 {Plan 5}'!CT$15)),"",'III_Plan comp 438.68 {Plan 5}'!CT$15&amp;analysismethod2)</f>
        <v xml:space="preserve">Plan Provider Directory Review; 
</v>
      </c>
      <c r="FB65" s="254" t="str">
        <f>IF(ISNUMBER(FIND(analysismethod2,'III_Plan comp 438.68 {Plan 5}'!CU$15)),"",'III_Plan comp 438.68 {Plan 5}'!CU$15&amp;analysismethod2)</f>
        <v xml:space="preserve">Plan Provider Directory Review; 
</v>
      </c>
      <c r="FC65" s="254" t="str">
        <f>IF(ISNUMBER(FIND(analysismethod2,'III_Plan comp 438.68 {Plan 5}'!CV$15)),"",'III_Plan comp 438.68 {Plan 5}'!CV$15&amp;analysismethod2)</f>
        <v xml:space="preserve">Plan Provider Directory Review; 
</v>
      </c>
      <c r="FD65" s="254" t="str">
        <f>IF(ISNUMBER(FIND(analysismethod2,'III_Plan comp 438.68 {Plan 5}'!CW$15)),"",'III_Plan comp 438.68 {Plan 5}'!CW$15&amp;analysismethod2)</f>
        <v xml:space="preserve">Plan Provider Directory Review; 
</v>
      </c>
      <c r="FE65" s="254" t="str">
        <f>IF(ISNUMBER(FIND(analysismethod2,'III_Plan comp 438.68 {Plan 5}'!CX$15)),"",'III_Plan comp 438.68 {Plan 5}'!CX$15&amp;analysismethod2)</f>
        <v xml:space="preserve">Plan Provider Directory Review; 
</v>
      </c>
      <c r="FF65" s="254" t="str">
        <f>IF(ISNUMBER(FIND(analysismethod2,'III_Plan comp 438.68 {Plan 5}'!CY$15)),"",'III_Plan comp 438.68 {Plan 5}'!CY$15&amp;analysismethod2)</f>
        <v xml:space="preserve">Plan Provider Directory Review; 
</v>
      </c>
      <c r="FG65" s="254" t="str">
        <f>IF(ISNUMBER(FIND(analysismethod2,'III_Plan comp 438.68 {Plan 5}'!CZ$15)),"",'III_Plan comp 438.68 {Plan 5}'!CZ$15&amp;analysismethod2)</f>
        <v xml:space="preserve">Plan Provider Directory Review; 
</v>
      </c>
    </row>
    <row r="66" spans="62:163" x14ac:dyDescent="0.2">
      <c r="BK66" s="253" t="str">
        <f>IF('I_State and program information'!$E$58="Yes","Secret Shopper: Network Participation"&amp;"; "&amp;CHAR(10)&amp;CHAR(10),"")</f>
        <v/>
      </c>
      <c r="BL66" s="254" t="str">
        <f>IF(ISNUMBER(FIND(analysismethod3,'III_Plan comp 438.68 {Plan 5}'!E$15)),"",'III_Plan comp 438.68 {Plan 5}'!E$15&amp;analysismethod3)</f>
        <v/>
      </c>
      <c r="BM66" s="254" t="str">
        <f>IF(ISNUMBER(FIND(analysismethod3,'III_Plan comp 438.68 {Plan 5}'!F$15)),"",'III_Plan comp 438.68 {Plan 5}'!F$15&amp;analysismethod3)</f>
        <v/>
      </c>
      <c r="BN66" s="254" t="str">
        <f>IF(ISNUMBER(FIND(analysismethod3,'III_Plan comp 438.68 {Plan 5}'!G$15)),"",'III_Plan comp 438.68 {Plan 5}'!G$15&amp;analysismethod3)</f>
        <v/>
      </c>
      <c r="BO66" s="254" t="str">
        <f>IF(ISNUMBER(FIND(analysismethod3,'III_Plan comp 438.68 {Plan 5}'!H$15)),"",'III_Plan comp 438.68 {Plan 5}'!H$15&amp;analysismethod3)</f>
        <v/>
      </c>
      <c r="BP66" s="254" t="str">
        <f>IF(ISNUMBER(FIND(analysismethod3,'III_Plan comp 438.68 {Plan 5}'!I$15)),"",'III_Plan comp 438.68 {Plan 5}'!I$15&amp;analysismethod3)</f>
        <v/>
      </c>
      <c r="BQ66" s="254" t="str">
        <f>IF(ISNUMBER(FIND(analysismethod3,'III_Plan comp 438.68 {Plan 5}'!J$15)),"",'III_Plan comp 438.68 {Plan 5}'!J$15&amp;analysismethod3)</f>
        <v/>
      </c>
      <c r="BR66" s="254" t="str">
        <f>IF(ISNUMBER(FIND(analysismethod3,'III_Plan comp 438.68 {Plan 5}'!K$15)),"",'III_Plan comp 438.68 {Plan 5}'!K$15&amp;analysismethod3)</f>
        <v/>
      </c>
      <c r="BS66" s="254" t="str">
        <f>IF(ISNUMBER(FIND(analysismethod3,'III_Plan comp 438.68 {Plan 5}'!L$15)),"",'III_Plan comp 438.68 {Plan 5}'!L$15&amp;analysismethod3)</f>
        <v/>
      </c>
      <c r="BT66" s="254" t="str">
        <f>IF(ISNUMBER(FIND(analysismethod3,'III_Plan comp 438.68 {Plan 5}'!M$15)),"",'III_Plan comp 438.68 {Plan 5}'!M$15&amp;analysismethod3)</f>
        <v/>
      </c>
      <c r="BU66" s="254" t="str">
        <f>IF(ISNUMBER(FIND(analysismethod3,'III_Plan comp 438.68 {Plan 5}'!N$15)),"",'III_Plan comp 438.68 {Plan 5}'!N$15&amp;analysismethod3)</f>
        <v/>
      </c>
      <c r="BV66" s="254" t="str">
        <f>IF(ISNUMBER(FIND(analysismethod3,'III_Plan comp 438.68 {Plan 5}'!O$15)),"",'III_Plan comp 438.68 {Plan 5}'!O$15&amp;analysismethod3)</f>
        <v/>
      </c>
      <c r="BW66" s="254" t="str">
        <f>IF(ISNUMBER(FIND(analysismethod3,'III_Plan comp 438.68 {Plan 5}'!P$15)),"",'III_Plan comp 438.68 {Plan 5}'!P$15&amp;analysismethod3)</f>
        <v/>
      </c>
      <c r="BX66" s="254" t="str">
        <f>IF(ISNUMBER(FIND(analysismethod3,'III_Plan comp 438.68 {Plan 5}'!Q$15)),"",'III_Plan comp 438.68 {Plan 5}'!Q$15&amp;analysismethod3)</f>
        <v/>
      </c>
      <c r="BY66" s="254" t="str">
        <f>IF(ISNUMBER(FIND(analysismethod3,'III_Plan comp 438.68 {Plan 5}'!R$15)),"",'III_Plan comp 438.68 {Plan 5}'!R$15&amp;analysismethod3)</f>
        <v/>
      </c>
      <c r="BZ66" s="254" t="str">
        <f>IF(ISNUMBER(FIND(analysismethod3,'III_Plan comp 438.68 {Plan 5}'!S$15)),"",'III_Plan comp 438.68 {Plan 5}'!S$15&amp;analysismethod3)</f>
        <v/>
      </c>
      <c r="CA66" s="254" t="str">
        <f>IF(ISNUMBER(FIND(analysismethod3,'III_Plan comp 438.68 {Plan 5}'!T$15)),"",'III_Plan comp 438.68 {Plan 5}'!T$15&amp;analysismethod3)</f>
        <v/>
      </c>
      <c r="CB66" s="254" t="str">
        <f>IF(ISNUMBER(FIND(analysismethod3,'III_Plan comp 438.68 {Plan 5}'!U$15)),"",'III_Plan comp 438.68 {Plan 5}'!U$15&amp;analysismethod3)</f>
        <v/>
      </c>
      <c r="CC66" s="254" t="str">
        <f>IF(ISNUMBER(FIND(analysismethod3,'III_Plan comp 438.68 {Plan 5}'!V$15)),"",'III_Plan comp 438.68 {Plan 5}'!V$15&amp;analysismethod3)</f>
        <v/>
      </c>
      <c r="CD66" s="254" t="str">
        <f>IF(ISNUMBER(FIND(analysismethod3,'III_Plan comp 438.68 {Plan 5}'!W$15)),"",'III_Plan comp 438.68 {Plan 5}'!W$15&amp;analysismethod3)</f>
        <v/>
      </c>
      <c r="CE66" s="254" t="str">
        <f>IF(ISNUMBER(FIND(analysismethod3,'III_Plan comp 438.68 {Plan 5}'!X$15)),"",'III_Plan comp 438.68 {Plan 5}'!X$15&amp;analysismethod3)</f>
        <v/>
      </c>
      <c r="CF66" s="254" t="str">
        <f>IF(ISNUMBER(FIND(analysismethod3,'III_Plan comp 438.68 {Plan 5}'!Y$15)),"",'III_Plan comp 438.68 {Plan 5}'!Y$15&amp;analysismethod3)</f>
        <v/>
      </c>
      <c r="CG66" s="254" t="str">
        <f>IF(ISNUMBER(FIND(analysismethod3,'III_Plan comp 438.68 {Plan 5}'!Z$15)),"",'III_Plan comp 438.68 {Plan 5}'!Z$15&amp;analysismethod3)</f>
        <v/>
      </c>
      <c r="CH66" s="254" t="str">
        <f>IF(ISNUMBER(FIND(analysismethod3,'III_Plan comp 438.68 {Plan 5}'!AA$15)),"",'III_Plan comp 438.68 {Plan 5}'!AA$15&amp;analysismethod3)</f>
        <v/>
      </c>
      <c r="CI66" s="254" t="str">
        <f>IF(ISNUMBER(FIND(analysismethod3,'III_Plan comp 438.68 {Plan 5}'!AB$15)),"",'III_Plan comp 438.68 {Plan 5}'!AB$15&amp;analysismethod3)</f>
        <v/>
      </c>
      <c r="CJ66" s="254" t="str">
        <f>IF(ISNUMBER(FIND(analysismethod3,'III_Plan comp 438.68 {Plan 5}'!AC$15)),"",'III_Plan comp 438.68 {Plan 5}'!AC$15&amp;analysismethod3)</f>
        <v/>
      </c>
      <c r="CK66" s="254" t="str">
        <f>IF(ISNUMBER(FIND(analysismethod3,'III_Plan comp 438.68 {Plan 5}'!AD$15)),"",'III_Plan comp 438.68 {Plan 5}'!AD$15&amp;analysismethod3)</f>
        <v/>
      </c>
      <c r="CL66" s="254" t="str">
        <f>IF(ISNUMBER(FIND(analysismethod3,'III_Plan comp 438.68 {Plan 5}'!AE$15)),"",'III_Plan comp 438.68 {Plan 5}'!AE$15&amp;analysismethod3)</f>
        <v/>
      </c>
      <c r="CM66" s="254" t="str">
        <f>IF(ISNUMBER(FIND(analysismethod3,'III_Plan comp 438.68 {Plan 5}'!AF$15)),"",'III_Plan comp 438.68 {Plan 5}'!AF$15&amp;analysismethod3)</f>
        <v/>
      </c>
      <c r="CN66" s="254" t="str">
        <f>IF(ISNUMBER(FIND(analysismethod3,'III_Plan comp 438.68 {Plan 5}'!AG$15)),"",'III_Plan comp 438.68 {Plan 5}'!AG$15&amp;analysismethod3)</f>
        <v/>
      </c>
      <c r="CO66" s="254" t="str">
        <f>IF(ISNUMBER(FIND(analysismethod3,'III_Plan comp 438.68 {Plan 5}'!AH$15)),"",'III_Plan comp 438.68 {Plan 5}'!AH$15&amp;analysismethod3)</f>
        <v/>
      </c>
      <c r="CP66" s="254" t="str">
        <f>IF(ISNUMBER(FIND(analysismethod3,'III_Plan comp 438.68 {Plan 5}'!AI$15)),"",'III_Plan comp 438.68 {Plan 5}'!AI$15&amp;analysismethod3)</f>
        <v/>
      </c>
      <c r="CQ66" s="254" t="str">
        <f>IF(ISNUMBER(FIND(analysismethod3,'III_Plan comp 438.68 {Plan 5}'!AJ$15)),"",'III_Plan comp 438.68 {Plan 5}'!AJ$15&amp;analysismethod3)</f>
        <v/>
      </c>
      <c r="CR66" s="254" t="str">
        <f>IF(ISNUMBER(FIND(analysismethod3,'III_Plan comp 438.68 {Plan 5}'!AK$15)),"",'III_Plan comp 438.68 {Plan 5}'!AK$15&amp;analysismethod3)</f>
        <v/>
      </c>
      <c r="CS66" s="254" t="str">
        <f>IF(ISNUMBER(FIND(analysismethod3,'III_Plan comp 438.68 {Plan 5}'!AL$15)),"",'III_Plan comp 438.68 {Plan 5}'!AL$15&amp;analysismethod3)</f>
        <v/>
      </c>
      <c r="CT66" s="254" t="str">
        <f>IF(ISNUMBER(FIND(analysismethod3,'III_Plan comp 438.68 {Plan 5}'!AM$15)),"",'III_Plan comp 438.68 {Plan 5}'!AM$15&amp;analysismethod3)</f>
        <v/>
      </c>
      <c r="CU66" s="254" t="str">
        <f>IF(ISNUMBER(FIND(analysismethod3,'III_Plan comp 438.68 {Plan 5}'!AN$15)),"",'III_Plan comp 438.68 {Plan 5}'!AN$15&amp;analysismethod3)</f>
        <v/>
      </c>
      <c r="CV66" s="254" t="str">
        <f>IF(ISNUMBER(FIND(analysismethod3,'III_Plan comp 438.68 {Plan 5}'!AO$15)),"",'III_Plan comp 438.68 {Plan 5}'!AO$15&amp;analysismethod3)</f>
        <v/>
      </c>
      <c r="CW66" s="254" t="str">
        <f>IF(ISNUMBER(FIND(analysismethod3,'III_Plan comp 438.68 {Plan 5}'!AP$15)),"",'III_Plan comp 438.68 {Plan 5}'!AP$15&amp;analysismethod3)</f>
        <v/>
      </c>
      <c r="CX66" s="254" t="str">
        <f>IF(ISNUMBER(FIND(analysismethod3,'III_Plan comp 438.68 {Plan 5}'!AQ$15)),"",'III_Plan comp 438.68 {Plan 5}'!AQ$15&amp;analysismethod3)</f>
        <v/>
      </c>
      <c r="CY66" s="254" t="str">
        <f>IF(ISNUMBER(FIND(analysismethod3,'III_Plan comp 438.68 {Plan 5}'!AR$15)),"",'III_Plan comp 438.68 {Plan 5}'!AR$15&amp;analysismethod3)</f>
        <v/>
      </c>
      <c r="CZ66" s="254" t="str">
        <f>IF(ISNUMBER(FIND(analysismethod3,'III_Plan comp 438.68 {Plan 5}'!AS$15)),"",'III_Plan comp 438.68 {Plan 5}'!AS$15&amp;analysismethod3)</f>
        <v/>
      </c>
      <c r="DA66" s="254" t="str">
        <f>IF(ISNUMBER(FIND(analysismethod3,'III_Plan comp 438.68 {Plan 5}'!AT$15)),"",'III_Plan comp 438.68 {Plan 5}'!AT$15&amp;analysismethod3)</f>
        <v/>
      </c>
      <c r="DB66" s="254" t="str">
        <f>IF(ISNUMBER(FIND(analysismethod3,'III_Plan comp 438.68 {Plan 5}'!AU$15)),"",'III_Plan comp 438.68 {Plan 5}'!AU$15&amp;analysismethod3)</f>
        <v/>
      </c>
      <c r="DC66" s="254" t="str">
        <f>IF(ISNUMBER(FIND(analysismethod3,'III_Plan comp 438.68 {Plan 5}'!AV$15)),"",'III_Plan comp 438.68 {Plan 5}'!AV$15&amp;analysismethod3)</f>
        <v/>
      </c>
      <c r="DD66" s="254" t="str">
        <f>IF(ISNUMBER(FIND(analysismethod3,'III_Plan comp 438.68 {Plan 5}'!AW$15)),"",'III_Plan comp 438.68 {Plan 5}'!AW$15&amp;analysismethod3)</f>
        <v/>
      </c>
      <c r="DE66" s="254" t="str">
        <f>IF(ISNUMBER(FIND(analysismethod3,'III_Plan comp 438.68 {Plan 5}'!AX$15)),"",'III_Plan comp 438.68 {Plan 5}'!AX$15&amp;analysismethod3)</f>
        <v/>
      </c>
      <c r="DF66" s="254" t="str">
        <f>IF(ISNUMBER(FIND(analysismethod3,'III_Plan comp 438.68 {Plan 5}'!AY$15)),"",'III_Plan comp 438.68 {Plan 5}'!AY$15&amp;analysismethod3)</f>
        <v/>
      </c>
      <c r="DG66" s="254" t="str">
        <f>IF(ISNUMBER(FIND(analysismethod3,'III_Plan comp 438.68 {Plan 5}'!AZ$15)),"",'III_Plan comp 438.68 {Plan 5}'!AZ$15&amp;analysismethod3)</f>
        <v/>
      </c>
      <c r="DH66" s="254" t="str">
        <f>IF(ISNUMBER(FIND(analysismethod3,'III_Plan comp 438.68 {Plan 5}'!BA$15)),"",'III_Plan comp 438.68 {Plan 5}'!BA$15&amp;analysismethod3)</f>
        <v/>
      </c>
      <c r="DI66" s="254" t="str">
        <f>IF(ISNUMBER(FIND(analysismethod3,'III_Plan comp 438.68 {Plan 5}'!BB$15)),"",'III_Plan comp 438.68 {Plan 5}'!BB$15&amp;analysismethod3)</f>
        <v/>
      </c>
      <c r="DJ66" s="254" t="str">
        <f>IF(ISNUMBER(FIND(analysismethod3,'III_Plan comp 438.68 {Plan 5}'!BC$15)),"",'III_Plan comp 438.68 {Plan 5}'!BC$15&amp;analysismethod3)</f>
        <v/>
      </c>
      <c r="DK66" s="254" t="str">
        <f>IF(ISNUMBER(FIND(analysismethod3,'III_Plan comp 438.68 {Plan 5}'!BD$15)),"",'III_Plan comp 438.68 {Plan 5}'!BD$15&amp;analysismethod3)</f>
        <v/>
      </c>
      <c r="DL66" s="254" t="str">
        <f>IF(ISNUMBER(FIND(analysismethod3,'III_Plan comp 438.68 {Plan 5}'!BE$15)),"",'III_Plan comp 438.68 {Plan 5}'!BE$15&amp;analysismethod3)</f>
        <v/>
      </c>
      <c r="DM66" s="254" t="str">
        <f>IF(ISNUMBER(FIND(analysismethod3,'III_Plan comp 438.68 {Plan 5}'!BF$15)),"",'III_Plan comp 438.68 {Plan 5}'!BF$15&amp;analysismethod3)</f>
        <v/>
      </c>
      <c r="DN66" s="254" t="str">
        <f>IF(ISNUMBER(FIND(analysismethod3,'III_Plan comp 438.68 {Plan 5}'!BG$15)),"",'III_Plan comp 438.68 {Plan 5}'!BG$15&amp;analysismethod3)</f>
        <v/>
      </c>
      <c r="DO66" s="254" t="str">
        <f>IF(ISNUMBER(FIND(analysismethod3,'III_Plan comp 438.68 {Plan 5}'!BH$15)),"",'III_Plan comp 438.68 {Plan 5}'!BH$15&amp;analysismethod3)</f>
        <v/>
      </c>
      <c r="DP66" s="254" t="str">
        <f>IF(ISNUMBER(FIND(analysismethod3,'III_Plan comp 438.68 {Plan 5}'!BI$15)),"",'III_Plan comp 438.68 {Plan 5}'!BI$15&amp;analysismethod3)</f>
        <v/>
      </c>
      <c r="DQ66" s="254" t="str">
        <f>IF(ISNUMBER(FIND(analysismethod3,'III_Plan comp 438.68 {Plan 5}'!BJ$15)),"",'III_Plan comp 438.68 {Plan 5}'!BJ$15&amp;analysismethod3)</f>
        <v/>
      </c>
      <c r="DR66" s="254" t="str">
        <f>IF(ISNUMBER(FIND(analysismethod3,'III_Plan comp 438.68 {Plan 5}'!BK$15)),"",'III_Plan comp 438.68 {Plan 5}'!BK$15&amp;analysismethod3)</f>
        <v/>
      </c>
      <c r="DS66" s="254" t="str">
        <f>IF(ISNUMBER(FIND(analysismethod3,'III_Plan comp 438.68 {Plan 5}'!BL$15)),"",'III_Plan comp 438.68 {Plan 5}'!BL$15&amp;analysismethod3)</f>
        <v/>
      </c>
      <c r="DT66" s="254" t="str">
        <f>IF(ISNUMBER(FIND(analysismethod3,'III_Plan comp 438.68 {Plan 5}'!BM$15)),"",'III_Plan comp 438.68 {Plan 5}'!BM$15&amp;analysismethod3)</f>
        <v/>
      </c>
      <c r="DU66" s="254" t="str">
        <f>IF(ISNUMBER(FIND(analysismethod3,'III_Plan comp 438.68 {Plan 5}'!BN$15)),"",'III_Plan comp 438.68 {Plan 5}'!BN$15&amp;analysismethod3)</f>
        <v/>
      </c>
      <c r="DV66" s="254" t="str">
        <f>IF(ISNUMBER(FIND(analysismethod3,'III_Plan comp 438.68 {Plan 5}'!BO$15)),"",'III_Plan comp 438.68 {Plan 5}'!BO$15&amp;analysismethod3)</f>
        <v/>
      </c>
      <c r="DW66" s="254" t="str">
        <f>IF(ISNUMBER(FIND(analysismethod3,'III_Plan comp 438.68 {Plan 5}'!BP$15)),"",'III_Plan comp 438.68 {Plan 5}'!BP$15&amp;analysismethod3)</f>
        <v/>
      </c>
      <c r="DX66" s="254" t="str">
        <f>IF(ISNUMBER(FIND(analysismethod3,'III_Plan comp 438.68 {Plan 5}'!BQ$15)),"",'III_Plan comp 438.68 {Plan 5}'!BQ$15&amp;analysismethod3)</f>
        <v/>
      </c>
      <c r="DY66" s="254" t="str">
        <f>IF(ISNUMBER(FIND(analysismethod3,'III_Plan comp 438.68 {Plan 5}'!BR$15)),"",'III_Plan comp 438.68 {Plan 5}'!BR$15&amp;analysismethod3)</f>
        <v/>
      </c>
      <c r="DZ66" s="254" t="str">
        <f>IF(ISNUMBER(FIND(analysismethod3,'III_Plan comp 438.68 {Plan 5}'!BS$15)),"",'III_Plan comp 438.68 {Plan 5}'!BS$15&amp;analysismethod3)</f>
        <v/>
      </c>
      <c r="EA66" s="254" t="str">
        <f>IF(ISNUMBER(FIND(analysismethod3,'III_Plan comp 438.68 {Plan 5}'!BT$15)),"",'III_Plan comp 438.68 {Plan 5}'!BT$15&amp;analysismethod3)</f>
        <v/>
      </c>
      <c r="EB66" s="254" t="str">
        <f>IF(ISNUMBER(FIND(analysismethod3,'III_Plan comp 438.68 {Plan 5}'!BU$15)),"",'III_Plan comp 438.68 {Plan 5}'!BU$15&amp;analysismethod3)</f>
        <v/>
      </c>
      <c r="EC66" s="254" t="str">
        <f>IF(ISNUMBER(FIND(analysismethod3,'III_Plan comp 438.68 {Plan 5}'!BV$15)),"",'III_Plan comp 438.68 {Plan 5}'!BV$15&amp;analysismethod3)</f>
        <v/>
      </c>
      <c r="ED66" s="254" t="str">
        <f>IF(ISNUMBER(FIND(analysismethod3,'III_Plan comp 438.68 {Plan 5}'!BW$15)),"",'III_Plan comp 438.68 {Plan 5}'!BW$15&amp;analysismethod3)</f>
        <v/>
      </c>
      <c r="EE66" s="254" t="str">
        <f>IF(ISNUMBER(FIND(analysismethod3,'III_Plan comp 438.68 {Plan 5}'!BX$15)),"",'III_Plan comp 438.68 {Plan 5}'!BX$15&amp;analysismethod3)</f>
        <v/>
      </c>
      <c r="EF66" s="254" t="str">
        <f>IF(ISNUMBER(FIND(analysismethod3,'III_Plan comp 438.68 {Plan 5}'!BY$15)),"",'III_Plan comp 438.68 {Plan 5}'!BY$15&amp;analysismethod3)</f>
        <v/>
      </c>
      <c r="EG66" s="254" t="str">
        <f>IF(ISNUMBER(FIND(analysismethod3,'III_Plan comp 438.68 {Plan 5}'!BZ$15)),"",'III_Plan comp 438.68 {Plan 5}'!BZ$15&amp;analysismethod3)</f>
        <v/>
      </c>
      <c r="EH66" s="254" t="str">
        <f>IF(ISNUMBER(FIND(analysismethod3,'III_Plan comp 438.68 {Plan 5}'!CA$15)),"",'III_Plan comp 438.68 {Plan 5}'!CA$15&amp;analysismethod3)</f>
        <v/>
      </c>
      <c r="EI66" s="254" t="str">
        <f>IF(ISNUMBER(FIND(analysismethod3,'III_Plan comp 438.68 {Plan 5}'!CB$15)),"",'III_Plan comp 438.68 {Plan 5}'!CB$15&amp;analysismethod3)</f>
        <v/>
      </c>
      <c r="EJ66" s="254" t="str">
        <f>IF(ISNUMBER(FIND(analysismethod3,'III_Plan comp 438.68 {Plan 5}'!CC$15)),"",'III_Plan comp 438.68 {Plan 5}'!CC$15&amp;analysismethod3)</f>
        <v/>
      </c>
      <c r="EK66" s="254" t="str">
        <f>IF(ISNUMBER(FIND(analysismethod3,'III_Plan comp 438.68 {Plan 5}'!CD$15)),"",'III_Plan comp 438.68 {Plan 5}'!CD$15&amp;analysismethod3)</f>
        <v/>
      </c>
      <c r="EL66" s="254" t="str">
        <f>IF(ISNUMBER(FIND(analysismethod3,'III_Plan comp 438.68 {Plan 5}'!CE$15)),"",'III_Plan comp 438.68 {Plan 5}'!CE$15&amp;analysismethod3)</f>
        <v/>
      </c>
      <c r="EM66" s="254" t="str">
        <f>IF(ISNUMBER(FIND(analysismethod3,'III_Plan comp 438.68 {Plan 5}'!CF$15)),"",'III_Plan comp 438.68 {Plan 5}'!CF$15&amp;analysismethod3)</f>
        <v/>
      </c>
      <c r="EN66" s="254" t="str">
        <f>IF(ISNUMBER(FIND(analysismethod3,'III_Plan comp 438.68 {Plan 5}'!CG$15)),"",'III_Plan comp 438.68 {Plan 5}'!CG$15&amp;analysismethod3)</f>
        <v/>
      </c>
      <c r="EO66" s="254" t="str">
        <f>IF(ISNUMBER(FIND(analysismethod3,'III_Plan comp 438.68 {Plan 5}'!CH$15)),"",'III_Plan comp 438.68 {Plan 5}'!CH$15&amp;analysismethod3)</f>
        <v/>
      </c>
      <c r="EP66" s="254" t="str">
        <f>IF(ISNUMBER(FIND(analysismethod3,'III_Plan comp 438.68 {Plan 5}'!CI$15)),"",'III_Plan comp 438.68 {Plan 5}'!CI$15&amp;analysismethod3)</f>
        <v/>
      </c>
      <c r="EQ66" s="254" t="str">
        <f>IF(ISNUMBER(FIND(analysismethod3,'III_Plan comp 438.68 {Plan 5}'!CJ$15)),"",'III_Plan comp 438.68 {Plan 5}'!CJ$15&amp;analysismethod3)</f>
        <v/>
      </c>
      <c r="ER66" s="254" t="str">
        <f>IF(ISNUMBER(FIND(analysismethod3,'III_Plan comp 438.68 {Plan 5}'!CK$15)),"",'III_Plan comp 438.68 {Plan 5}'!CK$15&amp;analysismethod3)</f>
        <v/>
      </c>
      <c r="ES66" s="254" t="str">
        <f>IF(ISNUMBER(FIND(analysismethod3,'III_Plan comp 438.68 {Plan 5}'!CL$15)),"",'III_Plan comp 438.68 {Plan 5}'!CL$15&amp;analysismethod3)</f>
        <v/>
      </c>
      <c r="ET66" s="254" t="str">
        <f>IF(ISNUMBER(FIND(analysismethod3,'III_Plan comp 438.68 {Plan 5}'!CM$15)),"",'III_Plan comp 438.68 {Plan 5}'!CM$15&amp;analysismethod3)</f>
        <v/>
      </c>
      <c r="EU66" s="254" t="str">
        <f>IF(ISNUMBER(FIND(analysismethod3,'III_Plan comp 438.68 {Plan 5}'!CN$15)),"",'III_Plan comp 438.68 {Plan 5}'!CN$15&amp;analysismethod3)</f>
        <v/>
      </c>
      <c r="EV66" s="254" t="str">
        <f>IF(ISNUMBER(FIND(analysismethod3,'III_Plan comp 438.68 {Plan 5}'!CO$15)),"",'III_Plan comp 438.68 {Plan 5}'!CO$15&amp;analysismethod3)</f>
        <v/>
      </c>
      <c r="EW66" s="254" t="str">
        <f>IF(ISNUMBER(FIND(analysismethod3,'III_Plan comp 438.68 {Plan 5}'!CP$15)),"",'III_Plan comp 438.68 {Plan 5}'!CP$15&amp;analysismethod3)</f>
        <v/>
      </c>
      <c r="EX66" s="254" t="str">
        <f>IF(ISNUMBER(FIND(analysismethod3,'III_Plan comp 438.68 {Plan 5}'!CQ$15)),"",'III_Plan comp 438.68 {Plan 5}'!CQ$15&amp;analysismethod3)</f>
        <v/>
      </c>
      <c r="EY66" s="254" t="str">
        <f>IF(ISNUMBER(FIND(analysismethod3,'III_Plan comp 438.68 {Plan 5}'!CR$15)),"",'III_Plan comp 438.68 {Plan 5}'!CR$15&amp;analysismethod3)</f>
        <v/>
      </c>
      <c r="EZ66" s="254" t="str">
        <f>IF(ISNUMBER(FIND(analysismethod3,'III_Plan comp 438.68 {Plan 5}'!CS$15)),"",'III_Plan comp 438.68 {Plan 5}'!CS$15&amp;analysismethod3)</f>
        <v/>
      </c>
      <c r="FA66" s="254" t="str">
        <f>IF(ISNUMBER(FIND(analysismethod3,'III_Plan comp 438.68 {Plan 5}'!CT$15)),"",'III_Plan comp 438.68 {Plan 5}'!CT$15&amp;analysismethod3)</f>
        <v/>
      </c>
      <c r="FB66" s="254" t="str">
        <f>IF(ISNUMBER(FIND(analysismethod3,'III_Plan comp 438.68 {Plan 5}'!CU$15)),"",'III_Plan comp 438.68 {Plan 5}'!CU$15&amp;analysismethod3)</f>
        <v/>
      </c>
      <c r="FC66" s="254" t="str">
        <f>IF(ISNUMBER(FIND(analysismethod3,'III_Plan comp 438.68 {Plan 5}'!CV$15)),"",'III_Plan comp 438.68 {Plan 5}'!CV$15&amp;analysismethod3)</f>
        <v/>
      </c>
      <c r="FD66" s="254" t="str">
        <f>IF(ISNUMBER(FIND(analysismethod3,'III_Plan comp 438.68 {Plan 5}'!CW$15)),"",'III_Plan comp 438.68 {Plan 5}'!CW$15&amp;analysismethod3)</f>
        <v/>
      </c>
      <c r="FE66" s="254" t="str">
        <f>IF(ISNUMBER(FIND(analysismethod3,'III_Plan comp 438.68 {Plan 5}'!CX$15)),"",'III_Plan comp 438.68 {Plan 5}'!CX$15&amp;analysismethod3)</f>
        <v/>
      </c>
      <c r="FF66" s="254" t="str">
        <f>IF(ISNUMBER(FIND(analysismethod3,'III_Plan comp 438.68 {Plan 5}'!CY$15)),"",'III_Plan comp 438.68 {Plan 5}'!CY$15&amp;analysismethod3)</f>
        <v/>
      </c>
      <c r="FG66" s="254" t="str">
        <f>IF(ISNUMBER(FIND(analysismethod3,'III_Plan comp 438.68 {Plan 5}'!CZ$15)),"",'III_Plan comp 438.68 {Plan 5}'!CZ$15&amp;analysismethod3)</f>
        <v/>
      </c>
    </row>
    <row r="67" spans="62:163" x14ac:dyDescent="0.2">
      <c r="BK67" s="253" t="str">
        <f>IF('I_State and program information'!$E$62="Yes","Secret Shopper: Appointment Availability"&amp;"; "&amp;CHAR(10)&amp;CHAR(10),"")</f>
        <v/>
      </c>
      <c r="BL67" s="254" t="str">
        <f>IF(ISNUMBER(FIND(analysismethod4,'III_Plan comp 438.68 {Plan 5}'!E$15)),"",'III_Plan comp 438.68 {Plan 5}'!E$15&amp;analysismethod4)</f>
        <v/>
      </c>
      <c r="BM67" s="254" t="str">
        <f>IF(ISNUMBER(FIND(analysismethod4,'III_Plan comp 438.68 {Plan 5}'!F$15)),"",'III_Plan comp 438.68 {Plan 5}'!F$15&amp;analysismethod4)</f>
        <v/>
      </c>
      <c r="BN67" s="254" t="str">
        <f>IF(ISNUMBER(FIND(analysismethod4,'III_Plan comp 438.68 {Plan 5}'!G$15)),"",'III_Plan comp 438.68 {Plan 5}'!G$15&amp;analysismethod4)</f>
        <v/>
      </c>
      <c r="BO67" s="254" t="str">
        <f>IF(ISNUMBER(FIND(analysismethod4,'III_Plan comp 438.68 {Plan 5}'!H$15)),"",'III_Plan comp 438.68 {Plan 5}'!H$15&amp;analysismethod4)</f>
        <v/>
      </c>
      <c r="BP67" s="254" t="str">
        <f>IF(ISNUMBER(FIND(analysismethod4,'III_Plan comp 438.68 {Plan 5}'!I$15)),"",'III_Plan comp 438.68 {Plan 5}'!I$15&amp;analysismethod4)</f>
        <v/>
      </c>
      <c r="BQ67" s="254" t="str">
        <f>IF(ISNUMBER(FIND(analysismethod4,'III_Plan comp 438.68 {Plan 5}'!J$15)),"",'III_Plan comp 438.68 {Plan 5}'!J$15&amp;analysismethod4)</f>
        <v/>
      </c>
      <c r="BR67" s="254" t="str">
        <f>IF(ISNUMBER(FIND(analysismethod4,'III_Plan comp 438.68 {Plan 5}'!K$15)),"",'III_Plan comp 438.68 {Plan 5}'!K$15&amp;analysismethod4)</f>
        <v/>
      </c>
      <c r="BS67" s="254" t="str">
        <f>IF(ISNUMBER(FIND(analysismethod4,'III_Plan comp 438.68 {Plan 5}'!L$15)),"",'III_Plan comp 438.68 {Plan 5}'!L$15&amp;analysismethod4)</f>
        <v/>
      </c>
      <c r="BT67" s="254" t="str">
        <f>IF(ISNUMBER(FIND(analysismethod4,'III_Plan comp 438.68 {Plan 5}'!M$15)),"",'III_Plan comp 438.68 {Plan 5}'!M$15&amp;analysismethod4)</f>
        <v/>
      </c>
      <c r="BU67" s="254" t="str">
        <f>IF(ISNUMBER(FIND(analysismethod4,'III_Plan comp 438.68 {Plan 5}'!N$15)),"",'III_Plan comp 438.68 {Plan 5}'!N$15&amp;analysismethod4)</f>
        <v/>
      </c>
      <c r="BV67" s="254" t="str">
        <f>IF(ISNUMBER(FIND(analysismethod4,'III_Plan comp 438.68 {Plan 5}'!O$15)),"",'III_Plan comp 438.68 {Plan 5}'!O$15&amp;analysismethod4)</f>
        <v/>
      </c>
      <c r="BW67" s="254" t="str">
        <f>IF(ISNUMBER(FIND(analysismethod4,'III_Plan comp 438.68 {Plan 5}'!P$15)),"",'III_Plan comp 438.68 {Plan 5}'!P$15&amp;analysismethod4)</f>
        <v/>
      </c>
      <c r="BX67" s="254" t="str">
        <f>IF(ISNUMBER(FIND(analysismethod4,'III_Plan comp 438.68 {Plan 5}'!Q$15)),"",'III_Plan comp 438.68 {Plan 5}'!Q$15&amp;analysismethod4)</f>
        <v/>
      </c>
      <c r="BY67" s="254" t="str">
        <f>IF(ISNUMBER(FIND(analysismethod4,'III_Plan comp 438.68 {Plan 5}'!R$15)),"",'III_Plan comp 438.68 {Plan 5}'!R$15&amp;analysismethod4)</f>
        <v/>
      </c>
      <c r="BZ67" s="254" t="str">
        <f>IF(ISNUMBER(FIND(analysismethod4,'III_Plan comp 438.68 {Plan 5}'!S$15)),"",'III_Plan comp 438.68 {Plan 5}'!S$15&amp;analysismethod4)</f>
        <v/>
      </c>
      <c r="CA67" s="254" t="str">
        <f>IF(ISNUMBER(FIND(analysismethod4,'III_Plan comp 438.68 {Plan 5}'!T$15)),"",'III_Plan comp 438.68 {Plan 5}'!T$15&amp;analysismethod4)</f>
        <v/>
      </c>
      <c r="CB67" s="254" t="str">
        <f>IF(ISNUMBER(FIND(analysismethod4,'III_Plan comp 438.68 {Plan 5}'!U$15)),"",'III_Plan comp 438.68 {Plan 5}'!U$15&amp;analysismethod4)</f>
        <v/>
      </c>
      <c r="CC67" s="254" t="str">
        <f>IF(ISNUMBER(FIND(analysismethod4,'III_Plan comp 438.68 {Plan 5}'!V$15)),"",'III_Plan comp 438.68 {Plan 5}'!V$15&amp;analysismethod4)</f>
        <v/>
      </c>
      <c r="CD67" s="254" t="str">
        <f>IF(ISNUMBER(FIND(analysismethod4,'III_Plan comp 438.68 {Plan 5}'!W$15)),"",'III_Plan comp 438.68 {Plan 5}'!W$15&amp;analysismethod4)</f>
        <v/>
      </c>
      <c r="CE67" s="254" t="str">
        <f>IF(ISNUMBER(FIND(analysismethod4,'III_Plan comp 438.68 {Plan 5}'!X$15)),"",'III_Plan comp 438.68 {Plan 5}'!X$15&amp;analysismethod4)</f>
        <v/>
      </c>
      <c r="CF67" s="254" t="str">
        <f>IF(ISNUMBER(FIND(analysismethod4,'III_Plan comp 438.68 {Plan 5}'!Y$15)),"",'III_Plan comp 438.68 {Plan 5}'!Y$15&amp;analysismethod4)</f>
        <v/>
      </c>
      <c r="CG67" s="254" t="str">
        <f>IF(ISNUMBER(FIND(analysismethod4,'III_Plan comp 438.68 {Plan 5}'!Z$15)),"",'III_Plan comp 438.68 {Plan 5}'!Z$15&amp;analysismethod4)</f>
        <v/>
      </c>
      <c r="CH67" s="254" t="str">
        <f>IF(ISNUMBER(FIND(analysismethod4,'III_Plan comp 438.68 {Plan 5}'!AA$15)),"",'III_Plan comp 438.68 {Plan 5}'!AA$15&amp;analysismethod4)</f>
        <v/>
      </c>
      <c r="CI67" s="254" t="str">
        <f>IF(ISNUMBER(FIND(analysismethod4,'III_Plan comp 438.68 {Plan 5}'!AB$15)),"",'III_Plan comp 438.68 {Plan 5}'!AB$15&amp;analysismethod4)</f>
        <v/>
      </c>
      <c r="CJ67" s="254" t="str">
        <f>IF(ISNUMBER(FIND(analysismethod4,'III_Plan comp 438.68 {Plan 5}'!AC$15)),"",'III_Plan comp 438.68 {Plan 5}'!AC$15&amp;analysismethod4)</f>
        <v/>
      </c>
      <c r="CK67" s="254" t="str">
        <f>IF(ISNUMBER(FIND(analysismethod4,'III_Plan comp 438.68 {Plan 5}'!AD$15)),"",'III_Plan comp 438.68 {Plan 5}'!AD$15&amp;analysismethod4)</f>
        <v/>
      </c>
      <c r="CL67" s="254" t="str">
        <f>IF(ISNUMBER(FIND(analysismethod4,'III_Plan comp 438.68 {Plan 5}'!AE$15)),"",'III_Plan comp 438.68 {Plan 5}'!AE$15&amp;analysismethod4)</f>
        <v/>
      </c>
      <c r="CM67" s="254" t="str">
        <f>IF(ISNUMBER(FIND(analysismethod4,'III_Plan comp 438.68 {Plan 5}'!AF$15)),"",'III_Plan comp 438.68 {Plan 5}'!AF$15&amp;analysismethod4)</f>
        <v/>
      </c>
      <c r="CN67" s="254" t="str">
        <f>IF(ISNUMBER(FIND(analysismethod4,'III_Plan comp 438.68 {Plan 5}'!AG$15)),"",'III_Plan comp 438.68 {Plan 5}'!AG$15&amp;analysismethod4)</f>
        <v/>
      </c>
      <c r="CO67" s="254" t="str">
        <f>IF(ISNUMBER(FIND(analysismethod4,'III_Plan comp 438.68 {Plan 5}'!AH$15)),"",'III_Plan comp 438.68 {Plan 5}'!AH$15&amp;analysismethod4)</f>
        <v/>
      </c>
      <c r="CP67" s="254" t="str">
        <f>IF(ISNUMBER(FIND(analysismethod4,'III_Plan comp 438.68 {Plan 5}'!AI$15)),"",'III_Plan comp 438.68 {Plan 5}'!AI$15&amp;analysismethod4)</f>
        <v/>
      </c>
      <c r="CQ67" s="254" t="str">
        <f>IF(ISNUMBER(FIND(analysismethod4,'III_Plan comp 438.68 {Plan 5}'!AJ$15)),"",'III_Plan comp 438.68 {Plan 5}'!AJ$15&amp;analysismethod4)</f>
        <v/>
      </c>
      <c r="CR67" s="254" t="str">
        <f>IF(ISNUMBER(FIND(analysismethod4,'III_Plan comp 438.68 {Plan 5}'!AK$15)),"",'III_Plan comp 438.68 {Plan 5}'!AK$15&amp;analysismethod4)</f>
        <v/>
      </c>
      <c r="CS67" s="254" t="str">
        <f>IF(ISNUMBER(FIND(analysismethod4,'III_Plan comp 438.68 {Plan 5}'!AL$15)),"",'III_Plan comp 438.68 {Plan 5}'!AL$15&amp;analysismethod4)</f>
        <v/>
      </c>
      <c r="CT67" s="254" t="str">
        <f>IF(ISNUMBER(FIND(analysismethod4,'III_Plan comp 438.68 {Plan 5}'!AM$15)),"",'III_Plan comp 438.68 {Plan 5}'!AM$15&amp;analysismethod4)</f>
        <v/>
      </c>
      <c r="CU67" s="254" t="str">
        <f>IF(ISNUMBER(FIND(analysismethod4,'III_Plan comp 438.68 {Plan 5}'!AN$15)),"",'III_Plan comp 438.68 {Plan 5}'!AN$15&amp;analysismethod4)</f>
        <v/>
      </c>
      <c r="CV67" s="254" t="str">
        <f>IF(ISNUMBER(FIND(analysismethod4,'III_Plan comp 438.68 {Plan 5}'!AO$15)),"",'III_Plan comp 438.68 {Plan 5}'!AO$15&amp;analysismethod4)</f>
        <v/>
      </c>
      <c r="CW67" s="254" t="str">
        <f>IF(ISNUMBER(FIND(analysismethod4,'III_Plan comp 438.68 {Plan 5}'!AP$15)),"",'III_Plan comp 438.68 {Plan 5}'!AP$15&amp;analysismethod4)</f>
        <v/>
      </c>
      <c r="CX67" s="254" t="str">
        <f>IF(ISNUMBER(FIND(analysismethod4,'III_Plan comp 438.68 {Plan 5}'!AQ$15)),"",'III_Plan comp 438.68 {Plan 5}'!AQ$15&amp;analysismethod4)</f>
        <v/>
      </c>
      <c r="CY67" s="254" t="str">
        <f>IF(ISNUMBER(FIND(analysismethod4,'III_Plan comp 438.68 {Plan 5}'!AR$15)),"",'III_Plan comp 438.68 {Plan 5}'!AR$15&amp;analysismethod4)</f>
        <v/>
      </c>
      <c r="CZ67" s="254" t="str">
        <f>IF(ISNUMBER(FIND(analysismethod4,'III_Plan comp 438.68 {Plan 5}'!AS$15)),"",'III_Plan comp 438.68 {Plan 5}'!AS$15&amp;analysismethod4)</f>
        <v/>
      </c>
      <c r="DA67" s="254" t="str">
        <f>IF(ISNUMBER(FIND(analysismethod4,'III_Plan comp 438.68 {Plan 5}'!AT$15)),"",'III_Plan comp 438.68 {Plan 5}'!AT$15&amp;analysismethod4)</f>
        <v/>
      </c>
      <c r="DB67" s="254" t="str">
        <f>IF(ISNUMBER(FIND(analysismethod4,'III_Plan comp 438.68 {Plan 5}'!AU$15)),"",'III_Plan comp 438.68 {Plan 5}'!AU$15&amp;analysismethod4)</f>
        <v/>
      </c>
      <c r="DC67" s="254" t="str">
        <f>IF(ISNUMBER(FIND(analysismethod4,'III_Plan comp 438.68 {Plan 5}'!AV$15)),"",'III_Plan comp 438.68 {Plan 5}'!AV$15&amp;analysismethod4)</f>
        <v/>
      </c>
      <c r="DD67" s="254" t="str">
        <f>IF(ISNUMBER(FIND(analysismethod4,'III_Plan comp 438.68 {Plan 5}'!AW$15)),"",'III_Plan comp 438.68 {Plan 5}'!AW$15&amp;analysismethod4)</f>
        <v/>
      </c>
      <c r="DE67" s="254" t="str">
        <f>IF(ISNUMBER(FIND(analysismethod4,'III_Plan comp 438.68 {Plan 5}'!AX$15)),"",'III_Plan comp 438.68 {Plan 5}'!AX$15&amp;analysismethod4)</f>
        <v/>
      </c>
      <c r="DF67" s="254" t="str">
        <f>IF(ISNUMBER(FIND(analysismethod4,'III_Plan comp 438.68 {Plan 5}'!AY$15)),"",'III_Plan comp 438.68 {Plan 5}'!AY$15&amp;analysismethod4)</f>
        <v/>
      </c>
      <c r="DG67" s="254" t="str">
        <f>IF(ISNUMBER(FIND(analysismethod4,'III_Plan comp 438.68 {Plan 5}'!AZ$15)),"",'III_Plan comp 438.68 {Plan 5}'!AZ$15&amp;analysismethod4)</f>
        <v/>
      </c>
      <c r="DH67" s="254" t="str">
        <f>IF(ISNUMBER(FIND(analysismethod4,'III_Plan comp 438.68 {Plan 5}'!BA$15)),"",'III_Plan comp 438.68 {Plan 5}'!BA$15&amp;analysismethod4)</f>
        <v/>
      </c>
      <c r="DI67" s="254" t="str">
        <f>IF(ISNUMBER(FIND(analysismethod4,'III_Plan comp 438.68 {Plan 5}'!BB$15)),"",'III_Plan comp 438.68 {Plan 5}'!BB$15&amp;analysismethod4)</f>
        <v/>
      </c>
      <c r="DJ67" s="254" t="str">
        <f>IF(ISNUMBER(FIND(analysismethod4,'III_Plan comp 438.68 {Plan 5}'!BC$15)),"",'III_Plan comp 438.68 {Plan 5}'!BC$15&amp;analysismethod4)</f>
        <v/>
      </c>
      <c r="DK67" s="254" t="str">
        <f>IF(ISNUMBER(FIND(analysismethod4,'III_Plan comp 438.68 {Plan 5}'!BD$15)),"",'III_Plan comp 438.68 {Plan 5}'!BD$15&amp;analysismethod4)</f>
        <v/>
      </c>
      <c r="DL67" s="254" t="str">
        <f>IF(ISNUMBER(FIND(analysismethod4,'III_Plan comp 438.68 {Plan 5}'!BE$15)),"",'III_Plan comp 438.68 {Plan 5}'!BE$15&amp;analysismethod4)</f>
        <v/>
      </c>
      <c r="DM67" s="254" t="str">
        <f>IF(ISNUMBER(FIND(analysismethod4,'III_Plan comp 438.68 {Plan 5}'!BF$15)),"",'III_Plan comp 438.68 {Plan 5}'!BF$15&amp;analysismethod4)</f>
        <v/>
      </c>
      <c r="DN67" s="254" t="str">
        <f>IF(ISNUMBER(FIND(analysismethod4,'III_Plan comp 438.68 {Plan 5}'!BG$15)),"",'III_Plan comp 438.68 {Plan 5}'!BG$15&amp;analysismethod4)</f>
        <v/>
      </c>
      <c r="DO67" s="254" t="str">
        <f>IF(ISNUMBER(FIND(analysismethod4,'III_Plan comp 438.68 {Plan 5}'!BH$15)),"",'III_Plan comp 438.68 {Plan 5}'!BH$15&amp;analysismethod4)</f>
        <v/>
      </c>
      <c r="DP67" s="254" t="str">
        <f>IF(ISNUMBER(FIND(analysismethod4,'III_Plan comp 438.68 {Plan 5}'!BI$15)),"",'III_Plan comp 438.68 {Plan 5}'!BI$15&amp;analysismethod4)</f>
        <v/>
      </c>
      <c r="DQ67" s="254" t="str">
        <f>IF(ISNUMBER(FIND(analysismethod4,'III_Plan comp 438.68 {Plan 5}'!BJ$15)),"",'III_Plan comp 438.68 {Plan 5}'!BJ$15&amp;analysismethod4)</f>
        <v/>
      </c>
      <c r="DR67" s="254" t="str">
        <f>IF(ISNUMBER(FIND(analysismethod4,'III_Plan comp 438.68 {Plan 5}'!BK$15)),"",'III_Plan comp 438.68 {Plan 5}'!BK$15&amp;analysismethod4)</f>
        <v/>
      </c>
      <c r="DS67" s="254" t="str">
        <f>IF(ISNUMBER(FIND(analysismethod4,'III_Plan comp 438.68 {Plan 5}'!BL$15)),"",'III_Plan comp 438.68 {Plan 5}'!BL$15&amp;analysismethod4)</f>
        <v/>
      </c>
      <c r="DT67" s="254" t="str">
        <f>IF(ISNUMBER(FIND(analysismethod4,'III_Plan comp 438.68 {Plan 5}'!BM$15)),"",'III_Plan comp 438.68 {Plan 5}'!BM$15&amp;analysismethod4)</f>
        <v/>
      </c>
      <c r="DU67" s="254" t="str">
        <f>IF(ISNUMBER(FIND(analysismethod4,'III_Plan comp 438.68 {Plan 5}'!BN$15)),"",'III_Plan comp 438.68 {Plan 5}'!BN$15&amp;analysismethod4)</f>
        <v/>
      </c>
      <c r="DV67" s="254" t="str">
        <f>IF(ISNUMBER(FIND(analysismethod4,'III_Plan comp 438.68 {Plan 5}'!BO$15)),"",'III_Plan comp 438.68 {Plan 5}'!BO$15&amp;analysismethod4)</f>
        <v/>
      </c>
      <c r="DW67" s="254" t="str">
        <f>IF(ISNUMBER(FIND(analysismethod4,'III_Plan comp 438.68 {Plan 5}'!BP$15)),"",'III_Plan comp 438.68 {Plan 5}'!BP$15&amp;analysismethod4)</f>
        <v/>
      </c>
      <c r="DX67" s="254" t="str">
        <f>IF(ISNUMBER(FIND(analysismethod4,'III_Plan comp 438.68 {Plan 5}'!BQ$15)),"",'III_Plan comp 438.68 {Plan 5}'!BQ$15&amp;analysismethod4)</f>
        <v/>
      </c>
      <c r="DY67" s="254" t="str">
        <f>IF(ISNUMBER(FIND(analysismethod4,'III_Plan comp 438.68 {Plan 5}'!BR$15)),"",'III_Plan comp 438.68 {Plan 5}'!BR$15&amp;analysismethod4)</f>
        <v/>
      </c>
      <c r="DZ67" s="254" t="str">
        <f>IF(ISNUMBER(FIND(analysismethod4,'III_Plan comp 438.68 {Plan 5}'!BS$15)),"",'III_Plan comp 438.68 {Plan 5}'!BS$15&amp;analysismethod4)</f>
        <v/>
      </c>
      <c r="EA67" s="254" t="str">
        <f>IF(ISNUMBER(FIND(analysismethod4,'III_Plan comp 438.68 {Plan 5}'!BT$15)),"",'III_Plan comp 438.68 {Plan 5}'!BT$15&amp;analysismethod4)</f>
        <v/>
      </c>
      <c r="EB67" s="254" t="str">
        <f>IF(ISNUMBER(FIND(analysismethod4,'III_Plan comp 438.68 {Plan 5}'!BU$15)),"",'III_Plan comp 438.68 {Plan 5}'!BU$15&amp;analysismethod4)</f>
        <v/>
      </c>
      <c r="EC67" s="254" t="str">
        <f>IF(ISNUMBER(FIND(analysismethod4,'III_Plan comp 438.68 {Plan 5}'!BV$15)),"",'III_Plan comp 438.68 {Plan 5}'!BV$15&amp;analysismethod4)</f>
        <v/>
      </c>
      <c r="ED67" s="254" t="str">
        <f>IF(ISNUMBER(FIND(analysismethod4,'III_Plan comp 438.68 {Plan 5}'!BW$15)),"",'III_Plan comp 438.68 {Plan 5}'!BW$15&amp;analysismethod4)</f>
        <v/>
      </c>
      <c r="EE67" s="254" t="str">
        <f>IF(ISNUMBER(FIND(analysismethod4,'III_Plan comp 438.68 {Plan 5}'!BX$15)),"",'III_Plan comp 438.68 {Plan 5}'!BX$15&amp;analysismethod4)</f>
        <v/>
      </c>
      <c r="EF67" s="254" t="str">
        <f>IF(ISNUMBER(FIND(analysismethod4,'III_Plan comp 438.68 {Plan 5}'!BY$15)),"",'III_Plan comp 438.68 {Plan 5}'!BY$15&amp;analysismethod4)</f>
        <v/>
      </c>
      <c r="EG67" s="254" t="str">
        <f>IF(ISNUMBER(FIND(analysismethod4,'III_Plan comp 438.68 {Plan 5}'!BZ$15)),"",'III_Plan comp 438.68 {Plan 5}'!BZ$15&amp;analysismethod4)</f>
        <v/>
      </c>
      <c r="EH67" s="254" t="str">
        <f>IF(ISNUMBER(FIND(analysismethod4,'III_Plan comp 438.68 {Plan 5}'!CA$15)),"",'III_Plan comp 438.68 {Plan 5}'!CA$15&amp;analysismethod4)</f>
        <v/>
      </c>
      <c r="EI67" s="254" t="str">
        <f>IF(ISNUMBER(FIND(analysismethod4,'III_Plan comp 438.68 {Plan 5}'!CB$15)),"",'III_Plan comp 438.68 {Plan 5}'!CB$15&amp;analysismethod4)</f>
        <v/>
      </c>
      <c r="EJ67" s="254" t="str">
        <f>IF(ISNUMBER(FIND(analysismethod4,'III_Plan comp 438.68 {Plan 5}'!CC$15)),"",'III_Plan comp 438.68 {Plan 5}'!CC$15&amp;analysismethod4)</f>
        <v/>
      </c>
      <c r="EK67" s="254" t="str">
        <f>IF(ISNUMBER(FIND(analysismethod4,'III_Plan comp 438.68 {Plan 5}'!CD$15)),"",'III_Plan comp 438.68 {Plan 5}'!CD$15&amp;analysismethod4)</f>
        <v/>
      </c>
      <c r="EL67" s="254" t="str">
        <f>IF(ISNUMBER(FIND(analysismethod4,'III_Plan comp 438.68 {Plan 5}'!CE$15)),"",'III_Plan comp 438.68 {Plan 5}'!CE$15&amp;analysismethod4)</f>
        <v/>
      </c>
      <c r="EM67" s="254" t="str">
        <f>IF(ISNUMBER(FIND(analysismethod4,'III_Plan comp 438.68 {Plan 5}'!CF$15)),"",'III_Plan comp 438.68 {Plan 5}'!CF$15&amp;analysismethod4)</f>
        <v/>
      </c>
      <c r="EN67" s="254" t="str">
        <f>IF(ISNUMBER(FIND(analysismethod4,'III_Plan comp 438.68 {Plan 5}'!CG$15)),"",'III_Plan comp 438.68 {Plan 5}'!CG$15&amp;analysismethod4)</f>
        <v/>
      </c>
      <c r="EO67" s="254" t="str">
        <f>IF(ISNUMBER(FIND(analysismethod4,'III_Plan comp 438.68 {Plan 5}'!CH$15)),"",'III_Plan comp 438.68 {Plan 5}'!CH$15&amp;analysismethod4)</f>
        <v/>
      </c>
      <c r="EP67" s="254" t="str">
        <f>IF(ISNUMBER(FIND(analysismethod4,'III_Plan comp 438.68 {Plan 5}'!CI$15)),"",'III_Plan comp 438.68 {Plan 5}'!CI$15&amp;analysismethod4)</f>
        <v/>
      </c>
      <c r="EQ67" s="254" t="str">
        <f>IF(ISNUMBER(FIND(analysismethod4,'III_Plan comp 438.68 {Plan 5}'!CJ$15)),"",'III_Plan comp 438.68 {Plan 5}'!CJ$15&amp;analysismethod4)</f>
        <v/>
      </c>
      <c r="ER67" s="254" t="str">
        <f>IF(ISNUMBER(FIND(analysismethod4,'III_Plan comp 438.68 {Plan 5}'!CK$15)),"",'III_Plan comp 438.68 {Plan 5}'!CK$15&amp;analysismethod4)</f>
        <v/>
      </c>
      <c r="ES67" s="254" t="str">
        <f>IF(ISNUMBER(FIND(analysismethod4,'III_Plan comp 438.68 {Plan 5}'!CL$15)),"",'III_Plan comp 438.68 {Plan 5}'!CL$15&amp;analysismethod4)</f>
        <v/>
      </c>
      <c r="ET67" s="254" t="str">
        <f>IF(ISNUMBER(FIND(analysismethod4,'III_Plan comp 438.68 {Plan 5}'!CM$15)),"",'III_Plan comp 438.68 {Plan 5}'!CM$15&amp;analysismethod4)</f>
        <v/>
      </c>
      <c r="EU67" s="254" t="str">
        <f>IF(ISNUMBER(FIND(analysismethod4,'III_Plan comp 438.68 {Plan 5}'!CN$15)),"",'III_Plan comp 438.68 {Plan 5}'!CN$15&amp;analysismethod4)</f>
        <v/>
      </c>
      <c r="EV67" s="254" t="str">
        <f>IF(ISNUMBER(FIND(analysismethod4,'III_Plan comp 438.68 {Plan 5}'!CO$15)),"",'III_Plan comp 438.68 {Plan 5}'!CO$15&amp;analysismethod4)</f>
        <v/>
      </c>
      <c r="EW67" s="254" t="str">
        <f>IF(ISNUMBER(FIND(analysismethod4,'III_Plan comp 438.68 {Plan 5}'!CP$15)),"",'III_Plan comp 438.68 {Plan 5}'!CP$15&amp;analysismethod4)</f>
        <v/>
      </c>
      <c r="EX67" s="254" t="str">
        <f>IF(ISNUMBER(FIND(analysismethod4,'III_Plan comp 438.68 {Plan 5}'!CQ$15)),"",'III_Plan comp 438.68 {Plan 5}'!CQ$15&amp;analysismethod4)</f>
        <v/>
      </c>
      <c r="EY67" s="254" t="str">
        <f>IF(ISNUMBER(FIND(analysismethod4,'III_Plan comp 438.68 {Plan 5}'!CR$15)),"",'III_Plan comp 438.68 {Plan 5}'!CR$15&amp;analysismethod4)</f>
        <v/>
      </c>
      <c r="EZ67" s="254" t="str">
        <f>IF(ISNUMBER(FIND(analysismethod4,'III_Plan comp 438.68 {Plan 5}'!CS$15)),"",'III_Plan comp 438.68 {Plan 5}'!CS$15&amp;analysismethod4)</f>
        <v/>
      </c>
      <c r="FA67" s="254" t="str">
        <f>IF(ISNUMBER(FIND(analysismethod4,'III_Plan comp 438.68 {Plan 5}'!CT$15)),"",'III_Plan comp 438.68 {Plan 5}'!CT$15&amp;analysismethod4)</f>
        <v/>
      </c>
      <c r="FB67" s="254" t="str">
        <f>IF(ISNUMBER(FIND(analysismethod4,'III_Plan comp 438.68 {Plan 5}'!CU$15)),"",'III_Plan comp 438.68 {Plan 5}'!CU$15&amp;analysismethod4)</f>
        <v/>
      </c>
      <c r="FC67" s="254" t="str">
        <f>IF(ISNUMBER(FIND(analysismethod4,'III_Plan comp 438.68 {Plan 5}'!CV$15)),"",'III_Plan comp 438.68 {Plan 5}'!CV$15&amp;analysismethod4)</f>
        <v/>
      </c>
      <c r="FD67" s="254" t="str">
        <f>IF(ISNUMBER(FIND(analysismethod4,'III_Plan comp 438.68 {Plan 5}'!CW$15)),"",'III_Plan comp 438.68 {Plan 5}'!CW$15&amp;analysismethod4)</f>
        <v/>
      </c>
      <c r="FE67" s="254" t="str">
        <f>IF(ISNUMBER(FIND(analysismethod4,'III_Plan comp 438.68 {Plan 5}'!CX$15)),"",'III_Plan comp 438.68 {Plan 5}'!CX$15&amp;analysismethod4)</f>
        <v/>
      </c>
      <c r="FF67" s="254" t="str">
        <f>IF(ISNUMBER(FIND(analysismethod4,'III_Plan comp 438.68 {Plan 5}'!CY$15)),"",'III_Plan comp 438.68 {Plan 5}'!CY$15&amp;analysismethod4)</f>
        <v/>
      </c>
      <c r="FG67" s="254" t="str">
        <f>IF(ISNUMBER(FIND(analysismethod4,'III_Plan comp 438.68 {Plan 5}'!CZ$15)),"",'III_Plan comp 438.68 {Plan 5}'!CZ$15&amp;analysismethod4)</f>
        <v/>
      </c>
    </row>
    <row r="68" spans="62:163" x14ac:dyDescent="0.2">
      <c r="BK68" s="253" t="str">
        <f>IF('I_State and program information'!$E$66="Yes","EVV Data Analysis"&amp;"; "&amp;CHAR(10)&amp;CHAR(10),"")</f>
        <v/>
      </c>
      <c r="BL68" s="254" t="str">
        <f>IF(ISNUMBER(FIND(analysismethod5,'III_Plan comp 438.68 {Plan 5}'!E$15)),"",'III_Plan comp 438.68 {Plan 5}'!E$15&amp;analysismethod5)</f>
        <v/>
      </c>
      <c r="BM68" s="254" t="str">
        <f>IF(ISNUMBER(FIND(analysismethod5,'III_Plan comp 438.68 {Plan 5}'!F$15)),"",'III_Plan comp 438.68 {Plan 5}'!F$15&amp;analysismethod5)</f>
        <v/>
      </c>
      <c r="BN68" s="254" t="str">
        <f>IF(ISNUMBER(FIND(analysismethod5,'III_Plan comp 438.68 {Plan 5}'!G$15)),"",'III_Plan comp 438.68 {Plan 5}'!G$15&amp;analysismethod5)</f>
        <v/>
      </c>
      <c r="BO68" s="254" t="str">
        <f>IF(ISNUMBER(FIND(analysismethod5,'III_Plan comp 438.68 {Plan 5}'!H$15)),"",'III_Plan comp 438.68 {Plan 5}'!H$15&amp;analysismethod5)</f>
        <v/>
      </c>
      <c r="BP68" s="254" t="str">
        <f>IF(ISNUMBER(FIND(analysismethod5,'III_Plan comp 438.68 {Plan 5}'!I$15)),"",'III_Plan comp 438.68 {Plan 5}'!I$15&amp;analysismethod5)</f>
        <v/>
      </c>
      <c r="BQ68" s="254" t="str">
        <f>IF(ISNUMBER(FIND(analysismethod5,'III_Plan comp 438.68 {Plan 5}'!J$15)),"",'III_Plan comp 438.68 {Plan 5}'!J$15&amp;analysismethod5)</f>
        <v/>
      </c>
      <c r="BR68" s="254" t="str">
        <f>IF(ISNUMBER(FIND(analysismethod5,'III_Plan comp 438.68 {Plan 5}'!K$15)),"",'III_Plan comp 438.68 {Plan 5}'!K$15&amp;analysismethod5)</f>
        <v/>
      </c>
      <c r="BS68" s="254" t="str">
        <f>IF(ISNUMBER(FIND(analysismethod5,'III_Plan comp 438.68 {Plan 5}'!L$15)),"",'III_Plan comp 438.68 {Plan 5}'!L$15&amp;analysismethod5)</f>
        <v/>
      </c>
      <c r="BT68" s="254" t="str">
        <f>IF(ISNUMBER(FIND(analysismethod5,'III_Plan comp 438.68 {Plan 5}'!M$15)),"",'III_Plan comp 438.68 {Plan 5}'!M$15&amp;analysismethod5)</f>
        <v/>
      </c>
      <c r="BU68" s="254" t="str">
        <f>IF(ISNUMBER(FIND(analysismethod5,'III_Plan comp 438.68 {Plan 5}'!N$15)),"",'III_Plan comp 438.68 {Plan 5}'!N$15&amp;analysismethod5)</f>
        <v/>
      </c>
      <c r="BV68" s="254" t="str">
        <f>IF(ISNUMBER(FIND(analysismethod5,'III_Plan comp 438.68 {Plan 5}'!O$15)),"",'III_Plan comp 438.68 {Plan 5}'!O$15&amp;analysismethod5)</f>
        <v/>
      </c>
      <c r="BW68" s="254" t="str">
        <f>IF(ISNUMBER(FIND(analysismethod5,'III_Plan comp 438.68 {Plan 5}'!P$15)),"",'III_Plan comp 438.68 {Plan 5}'!P$15&amp;analysismethod5)</f>
        <v/>
      </c>
      <c r="BX68" s="254" t="str">
        <f>IF(ISNUMBER(FIND(analysismethod5,'III_Plan comp 438.68 {Plan 5}'!Q$15)),"",'III_Plan comp 438.68 {Plan 5}'!Q$15&amp;analysismethod5)</f>
        <v/>
      </c>
      <c r="BY68" s="254" t="str">
        <f>IF(ISNUMBER(FIND(analysismethod5,'III_Plan comp 438.68 {Plan 5}'!R$15)),"",'III_Plan comp 438.68 {Plan 5}'!R$15&amp;analysismethod5)</f>
        <v/>
      </c>
      <c r="BZ68" s="254" t="str">
        <f>IF(ISNUMBER(FIND(analysismethod5,'III_Plan comp 438.68 {Plan 5}'!S$15)),"",'III_Plan comp 438.68 {Plan 5}'!S$15&amp;analysismethod5)</f>
        <v/>
      </c>
      <c r="CA68" s="254" t="str">
        <f>IF(ISNUMBER(FIND(analysismethod5,'III_Plan comp 438.68 {Plan 5}'!T$15)),"",'III_Plan comp 438.68 {Plan 5}'!T$15&amp;analysismethod5)</f>
        <v/>
      </c>
      <c r="CB68" s="254" t="str">
        <f>IF(ISNUMBER(FIND(analysismethod5,'III_Plan comp 438.68 {Plan 5}'!U$15)),"",'III_Plan comp 438.68 {Plan 5}'!U$15&amp;analysismethod5)</f>
        <v/>
      </c>
      <c r="CC68" s="254" t="str">
        <f>IF(ISNUMBER(FIND(analysismethod5,'III_Plan comp 438.68 {Plan 5}'!V$15)),"",'III_Plan comp 438.68 {Plan 5}'!V$15&amp;analysismethod5)</f>
        <v/>
      </c>
      <c r="CD68" s="254" t="str">
        <f>IF(ISNUMBER(FIND(analysismethod5,'III_Plan comp 438.68 {Plan 5}'!W$15)),"",'III_Plan comp 438.68 {Plan 5}'!W$15&amp;analysismethod5)</f>
        <v/>
      </c>
      <c r="CE68" s="254" t="str">
        <f>IF(ISNUMBER(FIND(analysismethod5,'III_Plan comp 438.68 {Plan 5}'!X$15)),"",'III_Plan comp 438.68 {Plan 5}'!X$15&amp;analysismethod5)</f>
        <v/>
      </c>
      <c r="CF68" s="254" t="str">
        <f>IF(ISNUMBER(FIND(analysismethod5,'III_Plan comp 438.68 {Plan 5}'!Y$15)),"",'III_Plan comp 438.68 {Plan 5}'!Y$15&amp;analysismethod5)</f>
        <v/>
      </c>
      <c r="CG68" s="254" t="str">
        <f>IF(ISNUMBER(FIND(analysismethod5,'III_Plan comp 438.68 {Plan 5}'!Z$15)),"",'III_Plan comp 438.68 {Plan 5}'!Z$15&amp;analysismethod5)</f>
        <v/>
      </c>
      <c r="CH68" s="254" t="str">
        <f>IF(ISNUMBER(FIND(analysismethod5,'III_Plan comp 438.68 {Plan 5}'!AA$15)),"",'III_Plan comp 438.68 {Plan 5}'!AA$15&amp;analysismethod5)</f>
        <v/>
      </c>
      <c r="CI68" s="254" t="str">
        <f>IF(ISNUMBER(FIND(analysismethod5,'III_Plan comp 438.68 {Plan 5}'!AB$15)),"",'III_Plan comp 438.68 {Plan 5}'!AB$15&amp;analysismethod5)</f>
        <v/>
      </c>
      <c r="CJ68" s="254" t="str">
        <f>IF(ISNUMBER(FIND(analysismethod5,'III_Plan comp 438.68 {Plan 5}'!AC$15)),"",'III_Plan comp 438.68 {Plan 5}'!AC$15&amp;analysismethod5)</f>
        <v/>
      </c>
      <c r="CK68" s="254" t="str">
        <f>IF(ISNUMBER(FIND(analysismethod5,'III_Plan comp 438.68 {Plan 5}'!AD$15)),"",'III_Plan comp 438.68 {Plan 5}'!AD$15&amp;analysismethod5)</f>
        <v/>
      </c>
      <c r="CL68" s="254" t="str">
        <f>IF(ISNUMBER(FIND(analysismethod5,'III_Plan comp 438.68 {Plan 5}'!AE$15)),"",'III_Plan comp 438.68 {Plan 5}'!AE$15&amp;analysismethod5)</f>
        <v/>
      </c>
      <c r="CM68" s="254" t="str">
        <f>IF(ISNUMBER(FIND(analysismethod5,'III_Plan comp 438.68 {Plan 5}'!AF$15)),"",'III_Plan comp 438.68 {Plan 5}'!AF$15&amp;analysismethod5)</f>
        <v/>
      </c>
      <c r="CN68" s="254" t="str">
        <f>IF(ISNUMBER(FIND(analysismethod5,'III_Plan comp 438.68 {Plan 5}'!AG$15)),"",'III_Plan comp 438.68 {Plan 5}'!AG$15&amp;analysismethod5)</f>
        <v/>
      </c>
      <c r="CO68" s="254" t="str">
        <f>IF(ISNUMBER(FIND(analysismethod5,'III_Plan comp 438.68 {Plan 5}'!AH$15)),"",'III_Plan comp 438.68 {Plan 5}'!AH$15&amp;analysismethod5)</f>
        <v/>
      </c>
      <c r="CP68" s="254" t="str">
        <f>IF(ISNUMBER(FIND(analysismethod5,'III_Plan comp 438.68 {Plan 5}'!AI$15)),"",'III_Plan comp 438.68 {Plan 5}'!AI$15&amp;analysismethod5)</f>
        <v/>
      </c>
      <c r="CQ68" s="254" t="str">
        <f>IF(ISNUMBER(FIND(analysismethod5,'III_Plan comp 438.68 {Plan 5}'!AJ$15)),"",'III_Plan comp 438.68 {Plan 5}'!AJ$15&amp;analysismethod5)</f>
        <v/>
      </c>
      <c r="CR68" s="254" t="str">
        <f>IF(ISNUMBER(FIND(analysismethod5,'III_Plan comp 438.68 {Plan 5}'!AK$15)),"",'III_Plan comp 438.68 {Plan 5}'!AK$15&amp;analysismethod5)</f>
        <v/>
      </c>
      <c r="CS68" s="254" t="str">
        <f>IF(ISNUMBER(FIND(analysismethod5,'III_Plan comp 438.68 {Plan 5}'!AL$15)),"",'III_Plan comp 438.68 {Plan 5}'!AL$15&amp;analysismethod5)</f>
        <v/>
      </c>
      <c r="CT68" s="254" t="str">
        <f>IF(ISNUMBER(FIND(analysismethod5,'III_Plan comp 438.68 {Plan 5}'!AM$15)),"",'III_Plan comp 438.68 {Plan 5}'!AM$15&amp;analysismethod5)</f>
        <v/>
      </c>
      <c r="CU68" s="254" t="str">
        <f>IF(ISNUMBER(FIND(analysismethod5,'III_Plan comp 438.68 {Plan 5}'!AN$15)),"",'III_Plan comp 438.68 {Plan 5}'!AN$15&amp;analysismethod5)</f>
        <v/>
      </c>
      <c r="CV68" s="254" t="str">
        <f>IF(ISNUMBER(FIND(analysismethod5,'III_Plan comp 438.68 {Plan 5}'!AO$15)),"",'III_Plan comp 438.68 {Plan 5}'!AO$15&amp;analysismethod5)</f>
        <v/>
      </c>
      <c r="CW68" s="254" t="str">
        <f>IF(ISNUMBER(FIND(analysismethod5,'III_Plan comp 438.68 {Plan 5}'!AP$15)),"",'III_Plan comp 438.68 {Plan 5}'!AP$15&amp;analysismethod5)</f>
        <v/>
      </c>
      <c r="CX68" s="254" t="str">
        <f>IF(ISNUMBER(FIND(analysismethod5,'III_Plan comp 438.68 {Plan 5}'!AQ$15)),"",'III_Plan comp 438.68 {Plan 5}'!AQ$15&amp;analysismethod5)</f>
        <v/>
      </c>
      <c r="CY68" s="254" t="str">
        <f>IF(ISNUMBER(FIND(analysismethod5,'III_Plan comp 438.68 {Plan 5}'!AR$15)),"",'III_Plan comp 438.68 {Plan 5}'!AR$15&amp;analysismethod5)</f>
        <v/>
      </c>
      <c r="CZ68" s="254" t="str">
        <f>IF(ISNUMBER(FIND(analysismethod5,'III_Plan comp 438.68 {Plan 5}'!AS$15)),"",'III_Plan comp 438.68 {Plan 5}'!AS$15&amp;analysismethod5)</f>
        <v/>
      </c>
      <c r="DA68" s="254" t="str">
        <f>IF(ISNUMBER(FIND(analysismethod5,'III_Plan comp 438.68 {Plan 5}'!AT$15)),"",'III_Plan comp 438.68 {Plan 5}'!AT$15&amp;analysismethod5)</f>
        <v/>
      </c>
      <c r="DB68" s="254" t="str">
        <f>IF(ISNUMBER(FIND(analysismethod5,'III_Plan comp 438.68 {Plan 5}'!AU$15)),"",'III_Plan comp 438.68 {Plan 5}'!AU$15&amp;analysismethod5)</f>
        <v/>
      </c>
      <c r="DC68" s="254" t="str">
        <f>IF(ISNUMBER(FIND(analysismethod5,'III_Plan comp 438.68 {Plan 5}'!AV$15)),"",'III_Plan comp 438.68 {Plan 5}'!AV$15&amp;analysismethod5)</f>
        <v/>
      </c>
      <c r="DD68" s="254" t="str">
        <f>IF(ISNUMBER(FIND(analysismethod5,'III_Plan comp 438.68 {Plan 5}'!AW$15)),"",'III_Plan comp 438.68 {Plan 5}'!AW$15&amp;analysismethod5)</f>
        <v/>
      </c>
      <c r="DE68" s="254" t="str">
        <f>IF(ISNUMBER(FIND(analysismethod5,'III_Plan comp 438.68 {Plan 5}'!AX$15)),"",'III_Plan comp 438.68 {Plan 5}'!AX$15&amp;analysismethod5)</f>
        <v/>
      </c>
      <c r="DF68" s="254" t="str">
        <f>IF(ISNUMBER(FIND(analysismethod5,'III_Plan comp 438.68 {Plan 5}'!AY$15)),"",'III_Plan comp 438.68 {Plan 5}'!AY$15&amp;analysismethod5)</f>
        <v/>
      </c>
      <c r="DG68" s="254" t="str">
        <f>IF(ISNUMBER(FIND(analysismethod5,'III_Plan comp 438.68 {Plan 5}'!AZ$15)),"",'III_Plan comp 438.68 {Plan 5}'!AZ$15&amp;analysismethod5)</f>
        <v/>
      </c>
      <c r="DH68" s="254" t="str">
        <f>IF(ISNUMBER(FIND(analysismethod5,'III_Plan comp 438.68 {Plan 5}'!BA$15)),"",'III_Plan comp 438.68 {Plan 5}'!BA$15&amp;analysismethod5)</f>
        <v/>
      </c>
      <c r="DI68" s="254" t="str">
        <f>IF(ISNUMBER(FIND(analysismethod5,'III_Plan comp 438.68 {Plan 5}'!BB$15)),"",'III_Plan comp 438.68 {Plan 5}'!BB$15&amp;analysismethod5)</f>
        <v/>
      </c>
      <c r="DJ68" s="254" t="str">
        <f>IF(ISNUMBER(FIND(analysismethod5,'III_Plan comp 438.68 {Plan 5}'!BC$15)),"",'III_Plan comp 438.68 {Plan 5}'!BC$15&amp;analysismethod5)</f>
        <v/>
      </c>
      <c r="DK68" s="254" t="str">
        <f>IF(ISNUMBER(FIND(analysismethod5,'III_Plan comp 438.68 {Plan 5}'!BD$15)),"",'III_Plan comp 438.68 {Plan 5}'!BD$15&amp;analysismethod5)</f>
        <v/>
      </c>
      <c r="DL68" s="254" t="str">
        <f>IF(ISNUMBER(FIND(analysismethod5,'III_Plan comp 438.68 {Plan 5}'!BE$15)),"",'III_Plan comp 438.68 {Plan 5}'!BE$15&amp;analysismethod5)</f>
        <v/>
      </c>
      <c r="DM68" s="254" t="str">
        <f>IF(ISNUMBER(FIND(analysismethod5,'III_Plan comp 438.68 {Plan 5}'!BF$15)),"",'III_Plan comp 438.68 {Plan 5}'!BF$15&amp;analysismethod5)</f>
        <v/>
      </c>
      <c r="DN68" s="254" t="str">
        <f>IF(ISNUMBER(FIND(analysismethod5,'III_Plan comp 438.68 {Plan 5}'!BG$15)),"",'III_Plan comp 438.68 {Plan 5}'!BG$15&amp;analysismethod5)</f>
        <v/>
      </c>
      <c r="DO68" s="254" t="str">
        <f>IF(ISNUMBER(FIND(analysismethod5,'III_Plan comp 438.68 {Plan 5}'!BH$15)),"",'III_Plan comp 438.68 {Plan 5}'!BH$15&amp;analysismethod5)</f>
        <v/>
      </c>
      <c r="DP68" s="254" t="str">
        <f>IF(ISNUMBER(FIND(analysismethod5,'III_Plan comp 438.68 {Plan 5}'!BI$15)),"",'III_Plan comp 438.68 {Plan 5}'!BI$15&amp;analysismethod5)</f>
        <v/>
      </c>
      <c r="DQ68" s="254" t="str">
        <f>IF(ISNUMBER(FIND(analysismethod5,'III_Plan comp 438.68 {Plan 5}'!BJ$15)),"",'III_Plan comp 438.68 {Plan 5}'!BJ$15&amp;analysismethod5)</f>
        <v/>
      </c>
      <c r="DR68" s="254" t="str">
        <f>IF(ISNUMBER(FIND(analysismethod5,'III_Plan comp 438.68 {Plan 5}'!BK$15)),"",'III_Plan comp 438.68 {Plan 5}'!BK$15&amp;analysismethod5)</f>
        <v/>
      </c>
      <c r="DS68" s="254" t="str">
        <f>IF(ISNUMBER(FIND(analysismethod5,'III_Plan comp 438.68 {Plan 5}'!BL$15)),"",'III_Plan comp 438.68 {Plan 5}'!BL$15&amp;analysismethod5)</f>
        <v/>
      </c>
      <c r="DT68" s="254" t="str">
        <f>IF(ISNUMBER(FIND(analysismethod5,'III_Plan comp 438.68 {Plan 5}'!BM$15)),"",'III_Plan comp 438.68 {Plan 5}'!BM$15&amp;analysismethod5)</f>
        <v/>
      </c>
      <c r="DU68" s="254" t="str">
        <f>IF(ISNUMBER(FIND(analysismethod5,'III_Plan comp 438.68 {Plan 5}'!BN$15)),"",'III_Plan comp 438.68 {Plan 5}'!BN$15&amp;analysismethod5)</f>
        <v/>
      </c>
      <c r="DV68" s="254" t="str">
        <f>IF(ISNUMBER(FIND(analysismethod5,'III_Plan comp 438.68 {Plan 5}'!BO$15)),"",'III_Plan comp 438.68 {Plan 5}'!BO$15&amp;analysismethod5)</f>
        <v/>
      </c>
      <c r="DW68" s="254" t="str">
        <f>IF(ISNUMBER(FIND(analysismethod5,'III_Plan comp 438.68 {Plan 5}'!BP$15)),"",'III_Plan comp 438.68 {Plan 5}'!BP$15&amp;analysismethod5)</f>
        <v/>
      </c>
      <c r="DX68" s="254" t="str">
        <f>IF(ISNUMBER(FIND(analysismethod5,'III_Plan comp 438.68 {Plan 5}'!BQ$15)),"",'III_Plan comp 438.68 {Plan 5}'!BQ$15&amp;analysismethod5)</f>
        <v/>
      </c>
      <c r="DY68" s="254" t="str">
        <f>IF(ISNUMBER(FIND(analysismethod5,'III_Plan comp 438.68 {Plan 5}'!BR$15)),"",'III_Plan comp 438.68 {Plan 5}'!BR$15&amp;analysismethod5)</f>
        <v/>
      </c>
      <c r="DZ68" s="254" t="str">
        <f>IF(ISNUMBER(FIND(analysismethod5,'III_Plan comp 438.68 {Plan 5}'!BS$15)),"",'III_Plan comp 438.68 {Plan 5}'!BS$15&amp;analysismethod5)</f>
        <v/>
      </c>
      <c r="EA68" s="254" t="str">
        <f>IF(ISNUMBER(FIND(analysismethod5,'III_Plan comp 438.68 {Plan 5}'!BT$15)),"",'III_Plan comp 438.68 {Plan 5}'!BT$15&amp;analysismethod5)</f>
        <v/>
      </c>
      <c r="EB68" s="254" t="str">
        <f>IF(ISNUMBER(FIND(analysismethod5,'III_Plan comp 438.68 {Plan 5}'!BU$15)),"",'III_Plan comp 438.68 {Plan 5}'!BU$15&amp;analysismethod5)</f>
        <v/>
      </c>
      <c r="EC68" s="254" t="str">
        <f>IF(ISNUMBER(FIND(analysismethod5,'III_Plan comp 438.68 {Plan 5}'!BV$15)),"",'III_Plan comp 438.68 {Plan 5}'!BV$15&amp;analysismethod5)</f>
        <v/>
      </c>
      <c r="ED68" s="254" t="str">
        <f>IF(ISNUMBER(FIND(analysismethod5,'III_Plan comp 438.68 {Plan 5}'!BW$15)),"",'III_Plan comp 438.68 {Plan 5}'!BW$15&amp;analysismethod5)</f>
        <v/>
      </c>
      <c r="EE68" s="254" t="str">
        <f>IF(ISNUMBER(FIND(analysismethod5,'III_Plan comp 438.68 {Plan 5}'!BX$15)),"",'III_Plan comp 438.68 {Plan 5}'!BX$15&amp;analysismethod5)</f>
        <v/>
      </c>
      <c r="EF68" s="254" t="str">
        <f>IF(ISNUMBER(FIND(analysismethod5,'III_Plan comp 438.68 {Plan 5}'!BY$15)),"",'III_Plan comp 438.68 {Plan 5}'!BY$15&amp;analysismethod5)</f>
        <v/>
      </c>
      <c r="EG68" s="254" t="str">
        <f>IF(ISNUMBER(FIND(analysismethod5,'III_Plan comp 438.68 {Plan 5}'!BZ$15)),"",'III_Plan comp 438.68 {Plan 5}'!BZ$15&amp;analysismethod5)</f>
        <v/>
      </c>
      <c r="EH68" s="254" t="str">
        <f>IF(ISNUMBER(FIND(analysismethod5,'III_Plan comp 438.68 {Plan 5}'!CA$15)),"",'III_Plan comp 438.68 {Plan 5}'!CA$15&amp;analysismethod5)</f>
        <v/>
      </c>
      <c r="EI68" s="254" t="str">
        <f>IF(ISNUMBER(FIND(analysismethod5,'III_Plan comp 438.68 {Plan 5}'!CB$15)),"",'III_Plan comp 438.68 {Plan 5}'!CB$15&amp;analysismethod5)</f>
        <v/>
      </c>
      <c r="EJ68" s="254" t="str">
        <f>IF(ISNUMBER(FIND(analysismethod5,'III_Plan comp 438.68 {Plan 5}'!CC$15)),"",'III_Plan comp 438.68 {Plan 5}'!CC$15&amp;analysismethod5)</f>
        <v/>
      </c>
      <c r="EK68" s="254" t="str">
        <f>IF(ISNUMBER(FIND(analysismethod5,'III_Plan comp 438.68 {Plan 5}'!CD$15)),"",'III_Plan comp 438.68 {Plan 5}'!CD$15&amp;analysismethod5)</f>
        <v/>
      </c>
      <c r="EL68" s="254" t="str">
        <f>IF(ISNUMBER(FIND(analysismethod5,'III_Plan comp 438.68 {Plan 5}'!CE$15)),"",'III_Plan comp 438.68 {Plan 5}'!CE$15&amp;analysismethod5)</f>
        <v/>
      </c>
      <c r="EM68" s="254" t="str">
        <f>IF(ISNUMBER(FIND(analysismethod5,'III_Plan comp 438.68 {Plan 5}'!CF$15)),"",'III_Plan comp 438.68 {Plan 5}'!CF$15&amp;analysismethod5)</f>
        <v/>
      </c>
      <c r="EN68" s="254" t="str">
        <f>IF(ISNUMBER(FIND(analysismethod5,'III_Plan comp 438.68 {Plan 5}'!CG$15)),"",'III_Plan comp 438.68 {Plan 5}'!CG$15&amp;analysismethod5)</f>
        <v/>
      </c>
      <c r="EO68" s="254" t="str">
        <f>IF(ISNUMBER(FIND(analysismethod5,'III_Plan comp 438.68 {Plan 5}'!CH$15)),"",'III_Plan comp 438.68 {Plan 5}'!CH$15&amp;analysismethod5)</f>
        <v/>
      </c>
      <c r="EP68" s="254" t="str">
        <f>IF(ISNUMBER(FIND(analysismethod5,'III_Plan comp 438.68 {Plan 5}'!CI$15)),"",'III_Plan comp 438.68 {Plan 5}'!CI$15&amp;analysismethod5)</f>
        <v/>
      </c>
      <c r="EQ68" s="254" t="str">
        <f>IF(ISNUMBER(FIND(analysismethod5,'III_Plan comp 438.68 {Plan 5}'!CJ$15)),"",'III_Plan comp 438.68 {Plan 5}'!CJ$15&amp;analysismethod5)</f>
        <v/>
      </c>
      <c r="ER68" s="254" t="str">
        <f>IF(ISNUMBER(FIND(analysismethod5,'III_Plan comp 438.68 {Plan 5}'!CK$15)),"",'III_Plan comp 438.68 {Plan 5}'!CK$15&amp;analysismethod5)</f>
        <v/>
      </c>
      <c r="ES68" s="254" t="str">
        <f>IF(ISNUMBER(FIND(analysismethod5,'III_Plan comp 438.68 {Plan 5}'!CL$15)),"",'III_Plan comp 438.68 {Plan 5}'!CL$15&amp;analysismethod5)</f>
        <v/>
      </c>
      <c r="ET68" s="254" t="str">
        <f>IF(ISNUMBER(FIND(analysismethod5,'III_Plan comp 438.68 {Plan 5}'!CM$15)),"",'III_Plan comp 438.68 {Plan 5}'!CM$15&amp;analysismethod5)</f>
        <v/>
      </c>
      <c r="EU68" s="254" t="str">
        <f>IF(ISNUMBER(FIND(analysismethod5,'III_Plan comp 438.68 {Plan 5}'!CN$15)),"",'III_Plan comp 438.68 {Plan 5}'!CN$15&amp;analysismethod5)</f>
        <v/>
      </c>
      <c r="EV68" s="254" t="str">
        <f>IF(ISNUMBER(FIND(analysismethod5,'III_Plan comp 438.68 {Plan 5}'!CO$15)),"",'III_Plan comp 438.68 {Plan 5}'!CO$15&amp;analysismethod5)</f>
        <v/>
      </c>
      <c r="EW68" s="254" t="str">
        <f>IF(ISNUMBER(FIND(analysismethod5,'III_Plan comp 438.68 {Plan 5}'!CP$15)),"",'III_Plan comp 438.68 {Plan 5}'!CP$15&amp;analysismethod5)</f>
        <v/>
      </c>
      <c r="EX68" s="254" t="str">
        <f>IF(ISNUMBER(FIND(analysismethod5,'III_Plan comp 438.68 {Plan 5}'!CQ$15)),"",'III_Plan comp 438.68 {Plan 5}'!CQ$15&amp;analysismethod5)</f>
        <v/>
      </c>
      <c r="EY68" s="254" t="str">
        <f>IF(ISNUMBER(FIND(analysismethod5,'III_Plan comp 438.68 {Plan 5}'!CR$15)),"",'III_Plan comp 438.68 {Plan 5}'!CR$15&amp;analysismethod5)</f>
        <v/>
      </c>
      <c r="EZ68" s="254" t="str">
        <f>IF(ISNUMBER(FIND(analysismethod5,'III_Plan comp 438.68 {Plan 5}'!CS$15)),"",'III_Plan comp 438.68 {Plan 5}'!CS$15&amp;analysismethod5)</f>
        <v/>
      </c>
      <c r="FA68" s="254" t="str">
        <f>IF(ISNUMBER(FIND(analysismethod5,'III_Plan comp 438.68 {Plan 5}'!CT$15)),"",'III_Plan comp 438.68 {Plan 5}'!CT$15&amp;analysismethod5)</f>
        <v/>
      </c>
      <c r="FB68" s="254" t="str">
        <f>IF(ISNUMBER(FIND(analysismethod5,'III_Plan comp 438.68 {Plan 5}'!CU$15)),"",'III_Plan comp 438.68 {Plan 5}'!CU$15&amp;analysismethod5)</f>
        <v/>
      </c>
      <c r="FC68" s="254" t="str">
        <f>IF(ISNUMBER(FIND(analysismethod5,'III_Plan comp 438.68 {Plan 5}'!CV$15)),"",'III_Plan comp 438.68 {Plan 5}'!CV$15&amp;analysismethod5)</f>
        <v/>
      </c>
      <c r="FD68" s="254" t="str">
        <f>IF(ISNUMBER(FIND(analysismethod5,'III_Plan comp 438.68 {Plan 5}'!CW$15)),"",'III_Plan comp 438.68 {Plan 5}'!CW$15&amp;analysismethod5)</f>
        <v/>
      </c>
      <c r="FE68" s="254" t="str">
        <f>IF(ISNUMBER(FIND(analysismethod5,'III_Plan comp 438.68 {Plan 5}'!CX$15)),"",'III_Plan comp 438.68 {Plan 5}'!CX$15&amp;analysismethod5)</f>
        <v/>
      </c>
      <c r="FF68" s="254" t="str">
        <f>IF(ISNUMBER(FIND(analysismethod5,'III_Plan comp 438.68 {Plan 5}'!CY$15)),"",'III_Plan comp 438.68 {Plan 5}'!CY$15&amp;analysismethod5)</f>
        <v/>
      </c>
      <c r="FG68" s="254" t="str">
        <f>IF(ISNUMBER(FIND(analysismethod5,'III_Plan comp 438.68 {Plan 5}'!CZ$15)),"",'III_Plan comp 438.68 {Plan 5}'!CZ$15&amp;analysismethod5)</f>
        <v/>
      </c>
    </row>
    <row r="69" spans="62:163" x14ac:dyDescent="0.2">
      <c r="BK69" s="253" t="str">
        <f>IF('I_State and program information'!$E$70="Yes","Review of Grievances Related to Access"&amp;"; "&amp;CHAR(10)&amp;CHAR(10),"")</f>
        <v xml:space="preserve">Review of Grievances Related to Access; 
</v>
      </c>
      <c r="BL69" s="254" t="str">
        <f>IF(ISNUMBER(FIND(analysismethod6,'III_Plan comp 438.68 {Plan 5}'!E$15)),"",'III_Plan comp 438.68 {Plan 5}'!E$15&amp;analysismethod6)</f>
        <v xml:space="preserve">Review of Grievances Related to Access; 
</v>
      </c>
      <c r="BM69" s="254" t="str">
        <f>IF(ISNUMBER(FIND(analysismethod6,'III_Plan comp 438.68 {Plan 5}'!F$15)),"",'III_Plan comp 438.68 {Plan 5}'!F$15&amp;analysismethod6)</f>
        <v xml:space="preserve">Review of Grievances Related to Access; 
</v>
      </c>
      <c r="BN69" s="254" t="str">
        <f>IF(ISNUMBER(FIND(analysismethod6,'III_Plan comp 438.68 {Plan 5}'!G$15)),"",'III_Plan comp 438.68 {Plan 5}'!G$15&amp;analysismethod6)</f>
        <v xml:space="preserve">Review of Grievances Related to Access; 
</v>
      </c>
      <c r="BO69" s="254" t="str">
        <f>IF(ISNUMBER(FIND(analysismethod6,'III_Plan comp 438.68 {Plan 5}'!H$15)),"",'III_Plan comp 438.68 {Plan 5}'!H$15&amp;analysismethod6)</f>
        <v xml:space="preserve">Review of Grievances Related to Access; 
</v>
      </c>
      <c r="BP69" s="254" t="str">
        <f>IF(ISNUMBER(FIND(analysismethod6,'III_Plan comp 438.68 {Plan 5}'!I$15)),"",'III_Plan comp 438.68 {Plan 5}'!I$15&amp;analysismethod6)</f>
        <v xml:space="preserve">Review of Grievances Related to Access; 
</v>
      </c>
      <c r="BQ69" s="254" t="str">
        <f>IF(ISNUMBER(FIND(analysismethod6,'III_Plan comp 438.68 {Plan 5}'!J$15)),"",'III_Plan comp 438.68 {Plan 5}'!J$15&amp;analysismethod6)</f>
        <v xml:space="preserve">Review of Grievances Related to Access; 
</v>
      </c>
      <c r="BR69" s="254" t="str">
        <f>IF(ISNUMBER(FIND(analysismethod6,'III_Plan comp 438.68 {Plan 5}'!K$15)),"",'III_Plan comp 438.68 {Plan 5}'!K$15&amp;analysismethod6)</f>
        <v xml:space="preserve">Review of Grievances Related to Access; 
</v>
      </c>
      <c r="BS69" s="254" t="str">
        <f>IF(ISNUMBER(FIND(analysismethod6,'III_Plan comp 438.68 {Plan 5}'!L$15)),"",'III_Plan comp 438.68 {Plan 5}'!L$15&amp;analysismethod6)</f>
        <v xml:space="preserve">Review of Grievances Related to Access; 
</v>
      </c>
      <c r="BT69" s="254" t="str">
        <f>IF(ISNUMBER(FIND(analysismethod6,'III_Plan comp 438.68 {Plan 5}'!M$15)),"",'III_Plan comp 438.68 {Plan 5}'!M$15&amp;analysismethod6)</f>
        <v xml:space="preserve">Review of Grievances Related to Access; 
</v>
      </c>
      <c r="BU69" s="254" t="str">
        <f>IF(ISNUMBER(FIND(analysismethod6,'III_Plan comp 438.68 {Plan 5}'!N$15)),"",'III_Plan comp 438.68 {Plan 5}'!N$15&amp;analysismethod6)</f>
        <v xml:space="preserve">Review of Grievances Related to Access; 
</v>
      </c>
      <c r="BV69" s="254" t="str">
        <f>IF(ISNUMBER(FIND(analysismethod6,'III_Plan comp 438.68 {Plan 5}'!O$15)),"",'III_Plan comp 438.68 {Plan 5}'!O$15&amp;analysismethod6)</f>
        <v xml:space="preserve">Review of Grievances Related to Access; 
</v>
      </c>
      <c r="BW69" s="254" t="str">
        <f>IF(ISNUMBER(FIND(analysismethod6,'III_Plan comp 438.68 {Plan 5}'!P$15)),"",'III_Plan comp 438.68 {Plan 5}'!P$15&amp;analysismethod6)</f>
        <v xml:space="preserve">Review of Grievances Related to Access; 
</v>
      </c>
      <c r="BX69" s="254" t="str">
        <f>IF(ISNUMBER(FIND(analysismethod6,'III_Plan comp 438.68 {Plan 5}'!Q$15)),"",'III_Plan comp 438.68 {Plan 5}'!Q$15&amp;analysismethod6)</f>
        <v xml:space="preserve">Review of Grievances Related to Access; 
</v>
      </c>
      <c r="BY69" s="254" t="str">
        <f>IF(ISNUMBER(FIND(analysismethod6,'III_Plan comp 438.68 {Plan 5}'!R$15)),"",'III_Plan comp 438.68 {Plan 5}'!R$15&amp;analysismethod6)</f>
        <v xml:space="preserve">Review of Grievances Related to Access; 
</v>
      </c>
      <c r="BZ69" s="254" t="str">
        <f>IF(ISNUMBER(FIND(analysismethod6,'III_Plan comp 438.68 {Plan 5}'!S$15)),"",'III_Plan comp 438.68 {Plan 5}'!S$15&amp;analysismethod6)</f>
        <v xml:space="preserve">Review of Grievances Related to Access; 
</v>
      </c>
      <c r="CA69" s="254" t="str">
        <f>IF(ISNUMBER(FIND(analysismethod6,'III_Plan comp 438.68 {Plan 5}'!T$15)),"",'III_Plan comp 438.68 {Plan 5}'!T$15&amp;analysismethod6)</f>
        <v xml:space="preserve">Review of Grievances Related to Access; 
</v>
      </c>
      <c r="CB69" s="254" t="str">
        <f>IF(ISNUMBER(FIND(analysismethod6,'III_Plan comp 438.68 {Plan 5}'!U$15)),"",'III_Plan comp 438.68 {Plan 5}'!U$15&amp;analysismethod6)</f>
        <v xml:space="preserve">Review of Grievances Related to Access; 
</v>
      </c>
      <c r="CC69" s="254" t="str">
        <f>IF(ISNUMBER(FIND(analysismethod6,'III_Plan comp 438.68 {Plan 5}'!V$15)),"",'III_Plan comp 438.68 {Plan 5}'!V$15&amp;analysismethod6)</f>
        <v xml:space="preserve">Review of Grievances Related to Access; 
</v>
      </c>
      <c r="CD69" s="254" t="str">
        <f>IF(ISNUMBER(FIND(analysismethod6,'III_Plan comp 438.68 {Plan 5}'!W$15)),"",'III_Plan comp 438.68 {Plan 5}'!W$15&amp;analysismethod6)</f>
        <v xml:space="preserve">Review of Grievances Related to Access; 
</v>
      </c>
      <c r="CE69" s="254" t="str">
        <f>IF(ISNUMBER(FIND(analysismethod6,'III_Plan comp 438.68 {Plan 5}'!X$15)),"",'III_Plan comp 438.68 {Plan 5}'!X$15&amp;analysismethod6)</f>
        <v xml:space="preserve">Review of Grievances Related to Access; 
</v>
      </c>
      <c r="CF69" s="254" t="str">
        <f>IF(ISNUMBER(FIND(analysismethod6,'III_Plan comp 438.68 {Plan 5}'!Y$15)),"",'III_Plan comp 438.68 {Plan 5}'!Y$15&amp;analysismethod6)</f>
        <v xml:space="preserve">Review of Grievances Related to Access; 
</v>
      </c>
      <c r="CG69" s="254" t="str">
        <f>IF(ISNUMBER(FIND(analysismethod6,'III_Plan comp 438.68 {Plan 5}'!Z$15)),"",'III_Plan comp 438.68 {Plan 5}'!Z$15&amp;analysismethod6)</f>
        <v xml:space="preserve">Review of Grievances Related to Access; 
</v>
      </c>
      <c r="CH69" s="254" t="str">
        <f>IF(ISNUMBER(FIND(analysismethod6,'III_Plan comp 438.68 {Plan 5}'!AA$15)),"",'III_Plan comp 438.68 {Plan 5}'!AA$15&amp;analysismethod6)</f>
        <v xml:space="preserve">Review of Grievances Related to Access; 
</v>
      </c>
      <c r="CI69" s="254" t="str">
        <f>IF(ISNUMBER(FIND(analysismethod6,'III_Plan comp 438.68 {Plan 5}'!AB$15)),"",'III_Plan comp 438.68 {Plan 5}'!AB$15&amp;analysismethod6)</f>
        <v xml:space="preserve">Review of Grievances Related to Access; 
</v>
      </c>
      <c r="CJ69" s="254" t="str">
        <f>IF(ISNUMBER(FIND(analysismethod6,'III_Plan comp 438.68 {Plan 5}'!AC$15)),"",'III_Plan comp 438.68 {Plan 5}'!AC$15&amp;analysismethod6)</f>
        <v xml:space="preserve">Review of Grievances Related to Access; 
</v>
      </c>
      <c r="CK69" s="254" t="str">
        <f>IF(ISNUMBER(FIND(analysismethod6,'III_Plan comp 438.68 {Plan 5}'!AD$15)),"",'III_Plan comp 438.68 {Plan 5}'!AD$15&amp;analysismethod6)</f>
        <v xml:space="preserve">Review of Grievances Related to Access; 
</v>
      </c>
      <c r="CL69" s="254" t="str">
        <f>IF(ISNUMBER(FIND(analysismethod6,'III_Plan comp 438.68 {Plan 5}'!AE$15)),"",'III_Plan comp 438.68 {Plan 5}'!AE$15&amp;analysismethod6)</f>
        <v xml:space="preserve">Review of Grievances Related to Access; 
</v>
      </c>
      <c r="CM69" s="254" t="str">
        <f>IF(ISNUMBER(FIND(analysismethod6,'III_Plan comp 438.68 {Plan 5}'!AF$15)),"",'III_Plan comp 438.68 {Plan 5}'!AF$15&amp;analysismethod6)</f>
        <v xml:space="preserve">Review of Grievances Related to Access; 
</v>
      </c>
      <c r="CN69" s="254" t="str">
        <f>IF(ISNUMBER(FIND(analysismethod6,'III_Plan comp 438.68 {Plan 5}'!AG$15)),"",'III_Plan comp 438.68 {Plan 5}'!AG$15&amp;analysismethod6)</f>
        <v xml:space="preserve">Review of Grievances Related to Access; 
</v>
      </c>
      <c r="CO69" s="254" t="str">
        <f>IF(ISNUMBER(FIND(analysismethod6,'III_Plan comp 438.68 {Plan 5}'!AH$15)),"",'III_Plan comp 438.68 {Plan 5}'!AH$15&amp;analysismethod6)</f>
        <v xml:space="preserve">Review of Grievances Related to Access; 
</v>
      </c>
      <c r="CP69" s="254" t="str">
        <f>IF(ISNUMBER(FIND(analysismethod6,'III_Plan comp 438.68 {Plan 5}'!AI$15)),"",'III_Plan comp 438.68 {Plan 5}'!AI$15&amp;analysismethod6)</f>
        <v xml:space="preserve">Review of Grievances Related to Access; 
</v>
      </c>
      <c r="CQ69" s="254" t="str">
        <f>IF(ISNUMBER(FIND(analysismethod6,'III_Plan comp 438.68 {Plan 5}'!AJ$15)),"",'III_Plan comp 438.68 {Plan 5}'!AJ$15&amp;analysismethod6)</f>
        <v xml:space="preserve">Review of Grievances Related to Access; 
</v>
      </c>
      <c r="CR69" s="254" t="str">
        <f>IF(ISNUMBER(FIND(analysismethod6,'III_Plan comp 438.68 {Plan 5}'!AK$15)),"",'III_Plan comp 438.68 {Plan 5}'!AK$15&amp;analysismethod6)</f>
        <v xml:space="preserve">Review of Grievances Related to Access; 
</v>
      </c>
      <c r="CS69" s="254" t="str">
        <f>IF(ISNUMBER(FIND(analysismethod6,'III_Plan comp 438.68 {Plan 5}'!AL$15)),"",'III_Plan comp 438.68 {Plan 5}'!AL$15&amp;analysismethod6)</f>
        <v xml:space="preserve">Review of Grievances Related to Access; 
</v>
      </c>
      <c r="CT69" s="254" t="str">
        <f>IF(ISNUMBER(FIND(analysismethod6,'III_Plan comp 438.68 {Plan 5}'!AM$15)),"",'III_Plan comp 438.68 {Plan 5}'!AM$15&amp;analysismethod6)</f>
        <v xml:space="preserve">Review of Grievances Related to Access; 
</v>
      </c>
      <c r="CU69" s="254" t="str">
        <f>IF(ISNUMBER(FIND(analysismethod6,'III_Plan comp 438.68 {Plan 5}'!AN$15)),"",'III_Plan comp 438.68 {Plan 5}'!AN$15&amp;analysismethod6)</f>
        <v xml:space="preserve">Review of Grievances Related to Access; 
</v>
      </c>
      <c r="CV69" s="254" t="str">
        <f>IF(ISNUMBER(FIND(analysismethod6,'III_Plan comp 438.68 {Plan 5}'!AO$15)),"",'III_Plan comp 438.68 {Plan 5}'!AO$15&amp;analysismethod6)</f>
        <v xml:space="preserve">Review of Grievances Related to Access; 
</v>
      </c>
      <c r="CW69" s="254" t="str">
        <f>IF(ISNUMBER(FIND(analysismethod6,'III_Plan comp 438.68 {Plan 5}'!AP$15)),"",'III_Plan comp 438.68 {Plan 5}'!AP$15&amp;analysismethod6)</f>
        <v xml:space="preserve">Review of Grievances Related to Access; 
</v>
      </c>
      <c r="CX69" s="254" t="str">
        <f>IF(ISNUMBER(FIND(analysismethod6,'III_Plan comp 438.68 {Plan 5}'!AQ$15)),"",'III_Plan comp 438.68 {Plan 5}'!AQ$15&amp;analysismethod6)</f>
        <v xml:space="preserve">Review of Grievances Related to Access; 
</v>
      </c>
      <c r="CY69" s="254" t="str">
        <f>IF(ISNUMBER(FIND(analysismethod6,'III_Plan comp 438.68 {Plan 5}'!AR$15)),"",'III_Plan comp 438.68 {Plan 5}'!AR$15&amp;analysismethod6)</f>
        <v xml:space="preserve">Review of Grievances Related to Access; 
</v>
      </c>
      <c r="CZ69" s="254" t="str">
        <f>IF(ISNUMBER(FIND(analysismethod6,'III_Plan comp 438.68 {Plan 5}'!AS$15)),"",'III_Plan comp 438.68 {Plan 5}'!AS$15&amp;analysismethod6)</f>
        <v xml:space="preserve">Review of Grievances Related to Access; 
</v>
      </c>
      <c r="DA69" s="254" t="str">
        <f>IF(ISNUMBER(FIND(analysismethod6,'III_Plan comp 438.68 {Plan 5}'!AT$15)),"",'III_Plan comp 438.68 {Plan 5}'!AT$15&amp;analysismethod6)</f>
        <v xml:space="preserve">Review of Grievances Related to Access; 
</v>
      </c>
      <c r="DB69" s="254" t="str">
        <f>IF(ISNUMBER(FIND(analysismethod6,'III_Plan comp 438.68 {Plan 5}'!AU$15)),"",'III_Plan comp 438.68 {Plan 5}'!AU$15&amp;analysismethod6)</f>
        <v xml:space="preserve">Review of Grievances Related to Access; 
</v>
      </c>
      <c r="DC69" s="254" t="str">
        <f>IF(ISNUMBER(FIND(analysismethod6,'III_Plan comp 438.68 {Plan 5}'!AV$15)),"",'III_Plan comp 438.68 {Plan 5}'!AV$15&amp;analysismethod6)</f>
        <v xml:space="preserve">Review of Grievances Related to Access; 
</v>
      </c>
      <c r="DD69" s="254" t="str">
        <f>IF(ISNUMBER(FIND(analysismethod6,'III_Plan comp 438.68 {Plan 5}'!AW$15)),"",'III_Plan comp 438.68 {Plan 5}'!AW$15&amp;analysismethod6)</f>
        <v xml:space="preserve">Review of Grievances Related to Access; 
</v>
      </c>
      <c r="DE69" s="254" t="str">
        <f>IF(ISNUMBER(FIND(analysismethod6,'III_Plan comp 438.68 {Plan 5}'!AX$15)),"",'III_Plan comp 438.68 {Plan 5}'!AX$15&amp;analysismethod6)</f>
        <v xml:space="preserve">Review of Grievances Related to Access; 
</v>
      </c>
      <c r="DF69" s="254" t="str">
        <f>IF(ISNUMBER(FIND(analysismethod6,'III_Plan comp 438.68 {Plan 5}'!AY$15)),"",'III_Plan comp 438.68 {Plan 5}'!AY$15&amp;analysismethod6)</f>
        <v xml:space="preserve">Review of Grievances Related to Access; 
</v>
      </c>
      <c r="DG69" s="254" t="str">
        <f>IF(ISNUMBER(FIND(analysismethod6,'III_Plan comp 438.68 {Plan 5}'!AZ$15)),"",'III_Plan comp 438.68 {Plan 5}'!AZ$15&amp;analysismethod6)</f>
        <v xml:space="preserve">Review of Grievances Related to Access; 
</v>
      </c>
      <c r="DH69" s="254" t="str">
        <f>IF(ISNUMBER(FIND(analysismethod6,'III_Plan comp 438.68 {Plan 5}'!BA$15)),"",'III_Plan comp 438.68 {Plan 5}'!BA$15&amp;analysismethod6)</f>
        <v xml:space="preserve">Review of Grievances Related to Access; 
</v>
      </c>
      <c r="DI69" s="254" t="str">
        <f>IF(ISNUMBER(FIND(analysismethod6,'III_Plan comp 438.68 {Plan 5}'!BB$15)),"",'III_Plan comp 438.68 {Plan 5}'!BB$15&amp;analysismethod6)</f>
        <v xml:space="preserve">Review of Grievances Related to Access; 
</v>
      </c>
      <c r="DJ69" s="254" t="str">
        <f>IF(ISNUMBER(FIND(analysismethod6,'III_Plan comp 438.68 {Plan 5}'!BC$15)),"",'III_Plan comp 438.68 {Plan 5}'!BC$15&amp;analysismethod6)</f>
        <v xml:space="preserve">Review of Grievances Related to Access; 
</v>
      </c>
      <c r="DK69" s="254" t="str">
        <f>IF(ISNUMBER(FIND(analysismethod6,'III_Plan comp 438.68 {Plan 5}'!BD$15)),"",'III_Plan comp 438.68 {Plan 5}'!BD$15&amp;analysismethod6)</f>
        <v xml:space="preserve">Review of Grievances Related to Access; 
</v>
      </c>
      <c r="DL69" s="254" t="str">
        <f>IF(ISNUMBER(FIND(analysismethod6,'III_Plan comp 438.68 {Plan 5}'!BE$15)),"",'III_Plan comp 438.68 {Plan 5}'!BE$15&amp;analysismethod6)</f>
        <v xml:space="preserve">Review of Grievances Related to Access; 
</v>
      </c>
      <c r="DM69" s="254" t="str">
        <f>IF(ISNUMBER(FIND(analysismethod6,'III_Plan comp 438.68 {Plan 5}'!BF$15)),"",'III_Plan comp 438.68 {Plan 5}'!BF$15&amp;analysismethod6)</f>
        <v xml:space="preserve">Review of Grievances Related to Access; 
</v>
      </c>
      <c r="DN69" s="254" t="str">
        <f>IF(ISNUMBER(FIND(analysismethod6,'III_Plan comp 438.68 {Plan 5}'!BG$15)),"",'III_Plan comp 438.68 {Plan 5}'!BG$15&amp;analysismethod6)</f>
        <v xml:space="preserve">Review of Grievances Related to Access; 
</v>
      </c>
      <c r="DO69" s="254" t="str">
        <f>IF(ISNUMBER(FIND(analysismethod6,'III_Plan comp 438.68 {Plan 5}'!BH$15)),"",'III_Plan comp 438.68 {Plan 5}'!BH$15&amp;analysismethod6)</f>
        <v xml:space="preserve">Review of Grievances Related to Access; 
</v>
      </c>
      <c r="DP69" s="254" t="str">
        <f>IF(ISNUMBER(FIND(analysismethod6,'III_Plan comp 438.68 {Plan 5}'!BI$15)),"",'III_Plan comp 438.68 {Plan 5}'!BI$15&amp;analysismethod6)</f>
        <v xml:space="preserve">Review of Grievances Related to Access; 
</v>
      </c>
      <c r="DQ69" s="254" t="str">
        <f>IF(ISNUMBER(FIND(analysismethod6,'III_Plan comp 438.68 {Plan 5}'!BJ$15)),"",'III_Plan comp 438.68 {Plan 5}'!BJ$15&amp;analysismethod6)</f>
        <v xml:space="preserve">Review of Grievances Related to Access; 
</v>
      </c>
      <c r="DR69" s="254" t="str">
        <f>IF(ISNUMBER(FIND(analysismethod6,'III_Plan comp 438.68 {Plan 5}'!BK$15)),"",'III_Plan comp 438.68 {Plan 5}'!BK$15&amp;analysismethod6)</f>
        <v xml:space="preserve">Review of Grievances Related to Access; 
</v>
      </c>
      <c r="DS69" s="254" t="str">
        <f>IF(ISNUMBER(FIND(analysismethod6,'III_Plan comp 438.68 {Plan 5}'!BL$15)),"",'III_Plan comp 438.68 {Plan 5}'!BL$15&amp;analysismethod6)</f>
        <v xml:space="preserve">Review of Grievances Related to Access; 
</v>
      </c>
      <c r="DT69" s="254" t="str">
        <f>IF(ISNUMBER(FIND(analysismethod6,'III_Plan comp 438.68 {Plan 5}'!BM$15)),"",'III_Plan comp 438.68 {Plan 5}'!BM$15&amp;analysismethod6)</f>
        <v xml:space="preserve">Review of Grievances Related to Access; 
</v>
      </c>
      <c r="DU69" s="254" t="str">
        <f>IF(ISNUMBER(FIND(analysismethod6,'III_Plan comp 438.68 {Plan 5}'!BN$15)),"",'III_Plan comp 438.68 {Plan 5}'!BN$15&amp;analysismethod6)</f>
        <v xml:space="preserve">Review of Grievances Related to Access; 
</v>
      </c>
      <c r="DV69" s="254" t="str">
        <f>IF(ISNUMBER(FIND(analysismethod6,'III_Plan comp 438.68 {Plan 5}'!BO$15)),"",'III_Plan comp 438.68 {Plan 5}'!BO$15&amp;analysismethod6)</f>
        <v xml:space="preserve">Review of Grievances Related to Access; 
</v>
      </c>
      <c r="DW69" s="254" t="str">
        <f>IF(ISNUMBER(FIND(analysismethod6,'III_Plan comp 438.68 {Plan 5}'!BP$15)),"",'III_Plan comp 438.68 {Plan 5}'!BP$15&amp;analysismethod6)</f>
        <v xml:space="preserve">Review of Grievances Related to Access; 
</v>
      </c>
      <c r="DX69" s="254" t="str">
        <f>IF(ISNUMBER(FIND(analysismethod6,'III_Plan comp 438.68 {Plan 5}'!BQ$15)),"",'III_Plan comp 438.68 {Plan 5}'!BQ$15&amp;analysismethod6)</f>
        <v xml:space="preserve">Review of Grievances Related to Access; 
</v>
      </c>
      <c r="DY69" s="254" t="str">
        <f>IF(ISNUMBER(FIND(analysismethod6,'III_Plan comp 438.68 {Plan 5}'!BR$15)),"",'III_Plan comp 438.68 {Plan 5}'!BR$15&amp;analysismethod6)</f>
        <v xml:space="preserve">Review of Grievances Related to Access; 
</v>
      </c>
      <c r="DZ69" s="254" t="str">
        <f>IF(ISNUMBER(FIND(analysismethod6,'III_Plan comp 438.68 {Plan 5}'!BS$15)),"",'III_Plan comp 438.68 {Plan 5}'!BS$15&amp;analysismethod6)</f>
        <v xml:space="preserve">Review of Grievances Related to Access; 
</v>
      </c>
      <c r="EA69" s="254" t="str">
        <f>IF(ISNUMBER(FIND(analysismethod6,'III_Plan comp 438.68 {Plan 5}'!BT$15)),"",'III_Plan comp 438.68 {Plan 5}'!BT$15&amp;analysismethod6)</f>
        <v xml:space="preserve">Review of Grievances Related to Access; 
</v>
      </c>
      <c r="EB69" s="254" t="str">
        <f>IF(ISNUMBER(FIND(analysismethod6,'III_Plan comp 438.68 {Plan 5}'!BU$15)),"",'III_Plan comp 438.68 {Plan 5}'!BU$15&amp;analysismethod6)</f>
        <v xml:space="preserve">Review of Grievances Related to Access; 
</v>
      </c>
      <c r="EC69" s="254" t="str">
        <f>IF(ISNUMBER(FIND(analysismethod6,'III_Plan comp 438.68 {Plan 5}'!BV$15)),"",'III_Plan comp 438.68 {Plan 5}'!BV$15&amp;analysismethod6)</f>
        <v xml:space="preserve">Review of Grievances Related to Access; 
</v>
      </c>
      <c r="ED69" s="254" t="str">
        <f>IF(ISNUMBER(FIND(analysismethod6,'III_Plan comp 438.68 {Plan 5}'!BW$15)),"",'III_Plan comp 438.68 {Plan 5}'!BW$15&amp;analysismethod6)</f>
        <v xml:space="preserve">Review of Grievances Related to Access; 
</v>
      </c>
      <c r="EE69" s="254" t="str">
        <f>IF(ISNUMBER(FIND(analysismethod6,'III_Plan comp 438.68 {Plan 5}'!BX$15)),"",'III_Plan comp 438.68 {Plan 5}'!BX$15&amp;analysismethod6)</f>
        <v xml:space="preserve">Review of Grievances Related to Access; 
</v>
      </c>
      <c r="EF69" s="254" t="str">
        <f>IF(ISNUMBER(FIND(analysismethod6,'III_Plan comp 438.68 {Plan 5}'!BY$15)),"",'III_Plan comp 438.68 {Plan 5}'!BY$15&amp;analysismethod6)</f>
        <v xml:space="preserve">Review of Grievances Related to Access; 
</v>
      </c>
      <c r="EG69" s="254" t="str">
        <f>IF(ISNUMBER(FIND(analysismethod6,'III_Plan comp 438.68 {Plan 5}'!BZ$15)),"",'III_Plan comp 438.68 {Plan 5}'!BZ$15&amp;analysismethod6)</f>
        <v xml:space="preserve">Review of Grievances Related to Access; 
</v>
      </c>
      <c r="EH69" s="254" t="str">
        <f>IF(ISNUMBER(FIND(analysismethod6,'III_Plan comp 438.68 {Plan 5}'!CA$15)),"",'III_Plan comp 438.68 {Plan 5}'!CA$15&amp;analysismethod6)</f>
        <v xml:space="preserve">Review of Grievances Related to Access; 
</v>
      </c>
      <c r="EI69" s="254" t="str">
        <f>IF(ISNUMBER(FIND(analysismethod6,'III_Plan comp 438.68 {Plan 5}'!CB$15)),"",'III_Plan comp 438.68 {Plan 5}'!CB$15&amp;analysismethod6)</f>
        <v xml:space="preserve">Review of Grievances Related to Access; 
</v>
      </c>
      <c r="EJ69" s="254" t="str">
        <f>IF(ISNUMBER(FIND(analysismethod6,'III_Plan comp 438.68 {Plan 5}'!CC$15)),"",'III_Plan comp 438.68 {Plan 5}'!CC$15&amp;analysismethod6)</f>
        <v xml:space="preserve">Review of Grievances Related to Access; 
</v>
      </c>
      <c r="EK69" s="254" t="str">
        <f>IF(ISNUMBER(FIND(analysismethod6,'III_Plan comp 438.68 {Plan 5}'!CD$15)),"",'III_Plan comp 438.68 {Plan 5}'!CD$15&amp;analysismethod6)</f>
        <v xml:space="preserve">Review of Grievances Related to Access; 
</v>
      </c>
      <c r="EL69" s="254" t="str">
        <f>IF(ISNUMBER(FIND(analysismethod6,'III_Plan comp 438.68 {Plan 5}'!CE$15)),"",'III_Plan comp 438.68 {Plan 5}'!CE$15&amp;analysismethod6)</f>
        <v xml:space="preserve">Review of Grievances Related to Access; 
</v>
      </c>
      <c r="EM69" s="254" t="str">
        <f>IF(ISNUMBER(FIND(analysismethod6,'III_Plan comp 438.68 {Plan 5}'!CF$15)),"",'III_Plan comp 438.68 {Plan 5}'!CF$15&amp;analysismethod6)</f>
        <v xml:space="preserve">Review of Grievances Related to Access; 
</v>
      </c>
      <c r="EN69" s="254" t="str">
        <f>IF(ISNUMBER(FIND(analysismethod6,'III_Plan comp 438.68 {Plan 5}'!CG$15)),"",'III_Plan comp 438.68 {Plan 5}'!CG$15&amp;analysismethod6)</f>
        <v xml:space="preserve">Review of Grievances Related to Access; 
</v>
      </c>
      <c r="EO69" s="254" t="str">
        <f>IF(ISNUMBER(FIND(analysismethod6,'III_Plan comp 438.68 {Plan 5}'!CH$15)),"",'III_Plan comp 438.68 {Plan 5}'!CH$15&amp;analysismethod6)</f>
        <v xml:space="preserve">Review of Grievances Related to Access; 
</v>
      </c>
      <c r="EP69" s="254" t="str">
        <f>IF(ISNUMBER(FIND(analysismethod6,'III_Plan comp 438.68 {Plan 5}'!CI$15)),"",'III_Plan comp 438.68 {Plan 5}'!CI$15&amp;analysismethod6)</f>
        <v xml:space="preserve">Review of Grievances Related to Access; 
</v>
      </c>
      <c r="EQ69" s="254" t="str">
        <f>IF(ISNUMBER(FIND(analysismethod6,'III_Plan comp 438.68 {Plan 5}'!CJ$15)),"",'III_Plan comp 438.68 {Plan 5}'!CJ$15&amp;analysismethod6)</f>
        <v xml:space="preserve">Review of Grievances Related to Access; 
</v>
      </c>
      <c r="ER69" s="254" t="str">
        <f>IF(ISNUMBER(FIND(analysismethod6,'III_Plan comp 438.68 {Plan 5}'!CK$15)),"",'III_Plan comp 438.68 {Plan 5}'!CK$15&amp;analysismethod6)</f>
        <v xml:space="preserve">Review of Grievances Related to Access; 
</v>
      </c>
      <c r="ES69" s="254" t="str">
        <f>IF(ISNUMBER(FIND(analysismethod6,'III_Plan comp 438.68 {Plan 5}'!CL$15)),"",'III_Plan comp 438.68 {Plan 5}'!CL$15&amp;analysismethod6)</f>
        <v xml:space="preserve">Review of Grievances Related to Access; 
</v>
      </c>
      <c r="ET69" s="254" t="str">
        <f>IF(ISNUMBER(FIND(analysismethod6,'III_Plan comp 438.68 {Plan 5}'!CM$15)),"",'III_Plan comp 438.68 {Plan 5}'!CM$15&amp;analysismethod6)</f>
        <v xml:space="preserve">Review of Grievances Related to Access; 
</v>
      </c>
      <c r="EU69" s="254" t="str">
        <f>IF(ISNUMBER(FIND(analysismethod6,'III_Plan comp 438.68 {Plan 5}'!CN$15)),"",'III_Plan comp 438.68 {Plan 5}'!CN$15&amp;analysismethod6)</f>
        <v xml:space="preserve">Review of Grievances Related to Access; 
</v>
      </c>
      <c r="EV69" s="254" t="str">
        <f>IF(ISNUMBER(FIND(analysismethod6,'III_Plan comp 438.68 {Plan 5}'!CO$15)),"",'III_Plan comp 438.68 {Plan 5}'!CO$15&amp;analysismethod6)</f>
        <v xml:space="preserve">Review of Grievances Related to Access; 
</v>
      </c>
      <c r="EW69" s="254" t="str">
        <f>IF(ISNUMBER(FIND(analysismethod6,'III_Plan comp 438.68 {Plan 5}'!CP$15)),"",'III_Plan comp 438.68 {Plan 5}'!CP$15&amp;analysismethod6)</f>
        <v xml:space="preserve">Review of Grievances Related to Access; 
</v>
      </c>
      <c r="EX69" s="254" t="str">
        <f>IF(ISNUMBER(FIND(analysismethod6,'III_Plan comp 438.68 {Plan 5}'!CQ$15)),"",'III_Plan comp 438.68 {Plan 5}'!CQ$15&amp;analysismethod6)</f>
        <v xml:space="preserve">Review of Grievances Related to Access; 
</v>
      </c>
      <c r="EY69" s="254" t="str">
        <f>IF(ISNUMBER(FIND(analysismethod6,'III_Plan comp 438.68 {Plan 5}'!CR$15)),"",'III_Plan comp 438.68 {Plan 5}'!CR$15&amp;analysismethod6)</f>
        <v xml:space="preserve">Review of Grievances Related to Access; 
</v>
      </c>
      <c r="EZ69" s="254" t="str">
        <f>IF(ISNUMBER(FIND(analysismethod6,'III_Plan comp 438.68 {Plan 5}'!CS$15)),"",'III_Plan comp 438.68 {Plan 5}'!CS$15&amp;analysismethod6)</f>
        <v xml:space="preserve">Review of Grievances Related to Access; 
</v>
      </c>
      <c r="FA69" s="254" t="str">
        <f>IF(ISNUMBER(FIND(analysismethod6,'III_Plan comp 438.68 {Plan 5}'!CT$15)),"",'III_Plan comp 438.68 {Plan 5}'!CT$15&amp;analysismethod6)</f>
        <v xml:space="preserve">Review of Grievances Related to Access; 
</v>
      </c>
      <c r="FB69" s="254" t="str">
        <f>IF(ISNUMBER(FIND(analysismethod6,'III_Plan comp 438.68 {Plan 5}'!CU$15)),"",'III_Plan comp 438.68 {Plan 5}'!CU$15&amp;analysismethod6)</f>
        <v xml:space="preserve">Review of Grievances Related to Access; 
</v>
      </c>
      <c r="FC69" s="254" t="str">
        <f>IF(ISNUMBER(FIND(analysismethod6,'III_Plan comp 438.68 {Plan 5}'!CV$15)),"",'III_Plan comp 438.68 {Plan 5}'!CV$15&amp;analysismethod6)</f>
        <v xml:space="preserve">Review of Grievances Related to Access; 
</v>
      </c>
      <c r="FD69" s="254" t="str">
        <f>IF(ISNUMBER(FIND(analysismethod6,'III_Plan comp 438.68 {Plan 5}'!CW$15)),"",'III_Plan comp 438.68 {Plan 5}'!CW$15&amp;analysismethod6)</f>
        <v xml:space="preserve">Review of Grievances Related to Access; 
</v>
      </c>
      <c r="FE69" s="254" t="str">
        <f>IF(ISNUMBER(FIND(analysismethod6,'III_Plan comp 438.68 {Plan 5}'!CX$15)),"",'III_Plan comp 438.68 {Plan 5}'!CX$15&amp;analysismethod6)</f>
        <v xml:space="preserve">Review of Grievances Related to Access; 
</v>
      </c>
      <c r="FF69" s="254" t="str">
        <f>IF(ISNUMBER(FIND(analysismethod6,'III_Plan comp 438.68 {Plan 5}'!CY$15)),"",'III_Plan comp 438.68 {Plan 5}'!CY$15&amp;analysismethod6)</f>
        <v xml:space="preserve">Review of Grievances Related to Access; 
</v>
      </c>
      <c r="FG69" s="254" t="str">
        <f>IF(ISNUMBER(FIND(analysismethod6,'III_Plan comp 438.68 {Plan 5}'!CZ$15)),"",'III_Plan comp 438.68 {Plan 5}'!CZ$15&amp;analysismethod6)</f>
        <v xml:space="preserve">Review of Grievances Related to Access; 
</v>
      </c>
    </row>
    <row r="70" spans="62:163" x14ac:dyDescent="0.2">
      <c r="BK70" s="253" t="str">
        <f>IF('I_State and program information'!$E$74="Yes","Encounter Data Analysis"&amp;"; "&amp;CHAR(10)&amp;CHAR(10),"")</f>
        <v xml:space="preserve">Encounter Data Analysis; 
</v>
      </c>
      <c r="BL70" s="254" t="str">
        <f>IF(ISNUMBER(FIND(analysismethod7,'III_Plan comp 438.68 {Plan 5}'!E$15)),"",'III_Plan comp 438.68 {Plan 5}'!E$15&amp;analysismethod7)</f>
        <v xml:space="preserve">Encounter Data Analysis; 
</v>
      </c>
      <c r="BM70" s="254" t="str">
        <f>IF(ISNUMBER(FIND(analysismethod7,'III_Plan comp 438.68 {Plan 5}'!F$15)),"",'III_Plan comp 438.68 {Plan 5}'!F$15&amp;analysismethod7)</f>
        <v xml:space="preserve">Encounter Data Analysis; 
</v>
      </c>
      <c r="BN70" s="254" t="str">
        <f>IF(ISNUMBER(FIND(analysismethod7,'III_Plan comp 438.68 {Plan 5}'!G$15)),"",'III_Plan comp 438.68 {Plan 5}'!G$15&amp;analysismethod7)</f>
        <v xml:space="preserve">Encounter Data Analysis; 
</v>
      </c>
      <c r="BO70" s="254" t="str">
        <f>IF(ISNUMBER(FIND(analysismethod7,'III_Plan comp 438.68 {Plan 5}'!H$15)),"",'III_Plan comp 438.68 {Plan 5}'!H$15&amp;analysismethod7)</f>
        <v xml:space="preserve">Encounter Data Analysis; 
</v>
      </c>
      <c r="BP70" s="254" t="str">
        <f>IF(ISNUMBER(FIND(analysismethod7,'III_Plan comp 438.68 {Plan 5}'!I$15)),"",'III_Plan comp 438.68 {Plan 5}'!I$15&amp;analysismethod7)</f>
        <v xml:space="preserve">Encounter Data Analysis; 
</v>
      </c>
      <c r="BQ70" s="254" t="str">
        <f>IF(ISNUMBER(FIND(analysismethod7,'III_Plan comp 438.68 {Plan 5}'!J$15)),"",'III_Plan comp 438.68 {Plan 5}'!J$15&amp;analysismethod7)</f>
        <v xml:space="preserve">Encounter Data Analysis; 
</v>
      </c>
      <c r="BR70" s="254" t="str">
        <f>IF(ISNUMBER(FIND(analysismethod7,'III_Plan comp 438.68 {Plan 5}'!K$15)),"",'III_Plan comp 438.68 {Plan 5}'!K$15&amp;analysismethod7)</f>
        <v xml:space="preserve">Encounter Data Analysis; 
</v>
      </c>
      <c r="BS70" s="254" t="str">
        <f>IF(ISNUMBER(FIND(analysismethod7,'III_Plan comp 438.68 {Plan 5}'!L$15)),"",'III_Plan comp 438.68 {Plan 5}'!L$15&amp;analysismethod7)</f>
        <v xml:space="preserve">Encounter Data Analysis; 
</v>
      </c>
      <c r="BT70" s="254" t="str">
        <f>IF(ISNUMBER(FIND(analysismethod7,'III_Plan comp 438.68 {Plan 5}'!M$15)),"",'III_Plan comp 438.68 {Plan 5}'!M$15&amp;analysismethod7)</f>
        <v xml:space="preserve">Encounter Data Analysis; 
</v>
      </c>
      <c r="BU70" s="254" t="str">
        <f>IF(ISNUMBER(FIND(analysismethod7,'III_Plan comp 438.68 {Plan 5}'!N$15)),"",'III_Plan comp 438.68 {Plan 5}'!N$15&amp;analysismethod7)</f>
        <v xml:space="preserve">Encounter Data Analysis; 
</v>
      </c>
      <c r="BV70" s="254" t="str">
        <f>IF(ISNUMBER(FIND(analysismethod7,'III_Plan comp 438.68 {Plan 5}'!O$15)),"",'III_Plan comp 438.68 {Plan 5}'!O$15&amp;analysismethod7)</f>
        <v xml:space="preserve">Encounter Data Analysis; 
</v>
      </c>
      <c r="BW70" s="254" t="str">
        <f>IF(ISNUMBER(FIND(analysismethod7,'III_Plan comp 438.68 {Plan 5}'!P$15)),"",'III_Plan comp 438.68 {Plan 5}'!P$15&amp;analysismethod7)</f>
        <v xml:space="preserve">Encounter Data Analysis; 
</v>
      </c>
      <c r="BX70" s="254" t="str">
        <f>IF(ISNUMBER(FIND(analysismethod7,'III_Plan comp 438.68 {Plan 5}'!Q$15)),"",'III_Plan comp 438.68 {Plan 5}'!Q$15&amp;analysismethod7)</f>
        <v xml:space="preserve">Encounter Data Analysis; 
</v>
      </c>
      <c r="BY70" s="254" t="str">
        <f>IF(ISNUMBER(FIND(analysismethod7,'III_Plan comp 438.68 {Plan 5}'!R$15)),"",'III_Plan comp 438.68 {Plan 5}'!R$15&amp;analysismethod7)</f>
        <v xml:space="preserve">Encounter Data Analysis; 
</v>
      </c>
      <c r="BZ70" s="254" t="str">
        <f>IF(ISNUMBER(FIND(analysismethod7,'III_Plan comp 438.68 {Plan 5}'!S$15)),"",'III_Plan comp 438.68 {Plan 5}'!S$15&amp;analysismethod7)</f>
        <v xml:space="preserve">Encounter Data Analysis; 
</v>
      </c>
      <c r="CA70" s="254" t="str">
        <f>IF(ISNUMBER(FIND(analysismethod7,'III_Plan comp 438.68 {Plan 5}'!T$15)),"",'III_Plan comp 438.68 {Plan 5}'!T$15&amp;analysismethod7)</f>
        <v xml:space="preserve">Encounter Data Analysis; 
</v>
      </c>
      <c r="CB70" s="254" t="str">
        <f>IF(ISNUMBER(FIND(analysismethod7,'III_Plan comp 438.68 {Plan 5}'!U$15)),"",'III_Plan comp 438.68 {Plan 5}'!U$15&amp;analysismethod7)</f>
        <v xml:space="preserve">Encounter Data Analysis; 
</v>
      </c>
      <c r="CC70" s="254" t="str">
        <f>IF(ISNUMBER(FIND(analysismethod7,'III_Plan comp 438.68 {Plan 5}'!V$15)),"",'III_Plan comp 438.68 {Plan 5}'!V$15&amp;analysismethod7)</f>
        <v xml:space="preserve">Encounter Data Analysis; 
</v>
      </c>
      <c r="CD70" s="254" t="str">
        <f>IF(ISNUMBER(FIND(analysismethod7,'III_Plan comp 438.68 {Plan 5}'!W$15)),"",'III_Plan comp 438.68 {Plan 5}'!W$15&amp;analysismethod7)</f>
        <v xml:space="preserve">Encounter Data Analysis; 
</v>
      </c>
      <c r="CE70" s="254" t="str">
        <f>IF(ISNUMBER(FIND(analysismethod7,'III_Plan comp 438.68 {Plan 5}'!X$15)),"",'III_Plan comp 438.68 {Plan 5}'!X$15&amp;analysismethod7)</f>
        <v xml:space="preserve">Encounter Data Analysis; 
</v>
      </c>
      <c r="CF70" s="254" t="str">
        <f>IF(ISNUMBER(FIND(analysismethod7,'III_Plan comp 438.68 {Plan 5}'!Y$15)),"",'III_Plan comp 438.68 {Plan 5}'!Y$15&amp;analysismethod7)</f>
        <v xml:space="preserve">Encounter Data Analysis; 
</v>
      </c>
      <c r="CG70" s="254" t="str">
        <f>IF(ISNUMBER(FIND(analysismethod7,'III_Plan comp 438.68 {Plan 5}'!Z$15)),"",'III_Plan comp 438.68 {Plan 5}'!Z$15&amp;analysismethod7)</f>
        <v xml:space="preserve">Encounter Data Analysis; 
</v>
      </c>
      <c r="CH70" s="254" t="str">
        <f>IF(ISNUMBER(FIND(analysismethod7,'III_Plan comp 438.68 {Plan 5}'!AA$15)),"",'III_Plan comp 438.68 {Plan 5}'!AA$15&amp;analysismethod7)</f>
        <v xml:space="preserve">Encounter Data Analysis; 
</v>
      </c>
      <c r="CI70" s="254" t="str">
        <f>IF(ISNUMBER(FIND(analysismethod7,'III_Plan comp 438.68 {Plan 5}'!AB$15)),"",'III_Plan comp 438.68 {Plan 5}'!AB$15&amp;analysismethod7)</f>
        <v xml:space="preserve">Encounter Data Analysis; 
</v>
      </c>
      <c r="CJ70" s="254" t="str">
        <f>IF(ISNUMBER(FIND(analysismethod7,'III_Plan comp 438.68 {Plan 5}'!AC$15)),"",'III_Plan comp 438.68 {Plan 5}'!AC$15&amp;analysismethod7)</f>
        <v xml:space="preserve">Encounter Data Analysis; 
</v>
      </c>
      <c r="CK70" s="254" t="str">
        <f>IF(ISNUMBER(FIND(analysismethod7,'III_Plan comp 438.68 {Plan 5}'!AD$15)),"",'III_Plan comp 438.68 {Plan 5}'!AD$15&amp;analysismethod7)</f>
        <v xml:space="preserve">Encounter Data Analysis; 
</v>
      </c>
      <c r="CL70" s="254" t="str">
        <f>IF(ISNUMBER(FIND(analysismethod7,'III_Plan comp 438.68 {Plan 5}'!AE$15)),"",'III_Plan comp 438.68 {Plan 5}'!AE$15&amp;analysismethod7)</f>
        <v xml:space="preserve">Encounter Data Analysis; 
</v>
      </c>
      <c r="CM70" s="254" t="str">
        <f>IF(ISNUMBER(FIND(analysismethod7,'III_Plan comp 438.68 {Plan 5}'!AF$15)),"",'III_Plan comp 438.68 {Plan 5}'!AF$15&amp;analysismethod7)</f>
        <v xml:space="preserve">Encounter Data Analysis; 
</v>
      </c>
      <c r="CN70" s="254" t="str">
        <f>IF(ISNUMBER(FIND(analysismethod7,'III_Plan comp 438.68 {Plan 5}'!AG$15)),"",'III_Plan comp 438.68 {Plan 5}'!AG$15&amp;analysismethod7)</f>
        <v xml:space="preserve">Encounter Data Analysis; 
</v>
      </c>
      <c r="CO70" s="254" t="str">
        <f>IF(ISNUMBER(FIND(analysismethod7,'III_Plan comp 438.68 {Plan 5}'!AH$15)),"",'III_Plan comp 438.68 {Plan 5}'!AH$15&amp;analysismethod7)</f>
        <v xml:space="preserve">Encounter Data Analysis; 
</v>
      </c>
      <c r="CP70" s="254" t="str">
        <f>IF(ISNUMBER(FIND(analysismethod7,'III_Plan comp 438.68 {Plan 5}'!AI$15)),"",'III_Plan comp 438.68 {Plan 5}'!AI$15&amp;analysismethod7)</f>
        <v xml:space="preserve">Encounter Data Analysis; 
</v>
      </c>
      <c r="CQ70" s="254" t="str">
        <f>IF(ISNUMBER(FIND(analysismethod7,'III_Plan comp 438.68 {Plan 5}'!AJ$15)),"",'III_Plan comp 438.68 {Plan 5}'!AJ$15&amp;analysismethod7)</f>
        <v xml:space="preserve">Encounter Data Analysis; 
</v>
      </c>
      <c r="CR70" s="254" t="str">
        <f>IF(ISNUMBER(FIND(analysismethod7,'III_Plan comp 438.68 {Plan 5}'!AK$15)),"",'III_Plan comp 438.68 {Plan 5}'!AK$15&amp;analysismethod7)</f>
        <v xml:space="preserve">Encounter Data Analysis; 
</v>
      </c>
      <c r="CS70" s="254" t="str">
        <f>IF(ISNUMBER(FIND(analysismethod7,'III_Plan comp 438.68 {Plan 5}'!AL$15)),"",'III_Plan comp 438.68 {Plan 5}'!AL$15&amp;analysismethod7)</f>
        <v xml:space="preserve">Encounter Data Analysis; 
</v>
      </c>
      <c r="CT70" s="254" t="str">
        <f>IF(ISNUMBER(FIND(analysismethod7,'III_Plan comp 438.68 {Plan 5}'!AM$15)),"",'III_Plan comp 438.68 {Plan 5}'!AM$15&amp;analysismethod7)</f>
        <v xml:space="preserve">Encounter Data Analysis; 
</v>
      </c>
      <c r="CU70" s="254" t="str">
        <f>IF(ISNUMBER(FIND(analysismethod7,'III_Plan comp 438.68 {Plan 5}'!AN$15)),"",'III_Plan comp 438.68 {Plan 5}'!AN$15&amp;analysismethod7)</f>
        <v xml:space="preserve">Encounter Data Analysis; 
</v>
      </c>
      <c r="CV70" s="254" t="str">
        <f>IF(ISNUMBER(FIND(analysismethod7,'III_Plan comp 438.68 {Plan 5}'!AO$15)),"",'III_Plan comp 438.68 {Plan 5}'!AO$15&amp;analysismethod7)</f>
        <v xml:space="preserve">Encounter Data Analysis; 
</v>
      </c>
      <c r="CW70" s="254" t="str">
        <f>IF(ISNUMBER(FIND(analysismethod7,'III_Plan comp 438.68 {Plan 5}'!AP$15)),"",'III_Plan comp 438.68 {Plan 5}'!AP$15&amp;analysismethod7)</f>
        <v xml:space="preserve">Encounter Data Analysis; 
</v>
      </c>
      <c r="CX70" s="254" t="str">
        <f>IF(ISNUMBER(FIND(analysismethod7,'III_Plan comp 438.68 {Plan 5}'!AQ$15)),"",'III_Plan comp 438.68 {Plan 5}'!AQ$15&amp;analysismethod7)</f>
        <v xml:space="preserve">Encounter Data Analysis; 
</v>
      </c>
      <c r="CY70" s="254" t="str">
        <f>IF(ISNUMBER(FIND(analysismethod7,'III_Plan comp 438.68 {Plan 5}'!AR$15)),"",'III_Plan comp 438.68 {Plan 5}'!AR$15&amp;analysismethod7)</f>
        <v xml:space="preserve">Encounter Data Analysis; 
</v>
      </c>
      <c r="CZ70" s="254" t="str">
        <f>IF(ISNUMBER(FIND(analysismethod7,'III_Plan comp 438.68 {Plan 5}'!AS$15)),"",'III_Plan comp 438.68 {Plan 5}'!AS$15&amp;analysismethod7)</f>
        <v xml:space="preserve">Encounter Data Analysis; 
</v>
      </c>
      <c r="DA70" s="254" t="str">
        <f>IF(ISNUMBER(FIND(analysismethod7,'III_Plan comp 438.68 {Plan 5}'!AT$15)),"",'III_Plan comp 438.68 {Plan 5}'!AT$15&amp;analysismethod7)</f>
        <v xml:space="preserve">Encounter Data Analysis; 
</v>
      </c>
      <c r="DB70" s="254" t="str">
        <f>IF(ISNUMBER(FIND(analysismethod7,'III_Plan comp 438.68 {Plan 5}'!AU$15)),"",'III_Plan comp 438.68 {Plan 5}'!AU$15&amp;analysismethod7)</f>
        <v xml:space="preserve">Encounter Data Analysis; 
</v>
      </c>
      <c r="DC70" s="254" t="str">
        <f>IF(ISNUMBER(FIND(analysismethod7,'III_Plan comp 438.68 {Plan 5}'!AV$15)),"",'III_Plan comp 438.68 {Plan 5}'!AV$15&amp;analysismethod7)</f>
        <v xml:space="preserve">Encounter Data Analysis; 
</v>
      </c>
      <c r="DD70" s="254" t="str">
        <f>IF(ISNUMBER(FIND(analysismethod7,'III_Plan comp 438.68 {Plan 5}'!AW$15)),"",'III_Plan comp 438.68 {Plan 5}'!AW$15&amp;analysismethod7)</f>
        <v xml:space="preserve">Encounter Data Analysis; 
</v>
      </c>
      <c r="DE70" s="254" t="str">
        <f>IF(ISNUMBER(FIND(analysismethod7,'III_Plan comp 438.68 {Plan 5}'!AX$15)),"",'III_Plan comp 438.68 {Plan 5}'!AX$15&amp;analysismethod7)</f>
        <v xml:space="preserve">Encounter Data Analysis; 
</v>
      </c>
      <c r="DF70" s="254" t="str">
        <f>IF(ISNUMBER(FIND(analysismethod7,'III_Plan comp 438.68 {Plan 5}'!AY$15)),"",'III_Plan comp 438.68 {Plan 5}'!AY$15&amp;analysismethod7)</f>
        <v xml:space="preserve">Encounter Data Analysis; 
</v>
      </c>
      <c r="DG70" s="254" t="str">
        <f>IF(ISNUMBER(FIND(analysismethod7,'III_Plan comp 438.68 {Plan 5}'!AZ$15)),"",'III_Plan comp 438.68 {Plan 5}'!AZ$15&amp;analysismethod7)</f>
        <v xml:space="preserve">Encounter Data Analysis; 
</v>
      </c>
      <c r="DH70" s="254" t="str">
        <f>IF(ISNUMBER(FIND(analysismethod7,'III_Plan comp 438.68 {Plan 5}'!BA$15)),"",'III_Plan comp 438.68 {Plan 5}'!BA$15&amp;analysismethod7)</f>
        <v xml:space="preserve">Encounter Data Analysis; 
</v>
      </c>
      <c r="DI70" s="254" t="str">
        <f>IF(ISNUMBER(FIND(analysismethod7,'III_Plan comp 438.68 {Plan 5}'!BB$15)),"",'III_Plan comp 438.68 {Plan 5}'!BB$15&amp;analysismethod7)</f>
        <v xml:space="preserve">Encounter Data Analysis; 
</v>
      </c>
      <c r="DJ70" s="254" t="str">
        <f>IF(ISNUMBER(FIND(analysismethod7,'III_Plan comp 438.68 {Plan 5}'!BC$15)),"",'III_Plan comp 438.68 {Plan 5}'!BC$15&amp;analysismethod7)</f>
        <v xml:space="preserve">Encounter Data Analysis; 
</v>
      </c>
      <c r="DK70" s="254" t="str">
        <f>IF(ISNUMBER(FIND(analysismethod7,'III_Plan comp 438.68 {Plan 5}'!BD$15)),"",'III_Plan comp 438.68 {Plan 5}'!BD$15&amp;analysismethod7)</f>
        <v xml:space="preserve">Encounter Data Analysis; 
</v>
      </c>
      <c r="DL70" s="254" t="str">
        <f>IF(ISNUMBER(FIND(analysismethod7,'III_Plan comp 438.68 {Plan 5}'!BE$15)),"",'III_Plan comp 438.68 {Plan 5}'!BE$15&amp;analysismethod7)</f>
        <v xml:space="preserve">Encounter Data Analysis; 
</v>
      </c>
      <c r="DM70" s="254" t="str">
        <f>IF(ISNUMBER(FIND(analysismethod7,'III_Plan comp 438.68 {Plan 5}'!BF$15)),"",'III_Plan comp 438.68 {Plan 5}'!BF$15&amp;analysismethod7)</f>
        <v xml:space="preserve">Encounter Data Analysis; 
</v>
      </c>
      <c r="DN70" s="254" t="str">
        <f>IF(ISNUMBER(FIND(analysismethod7,'III_Plan comp 438.68 {Plan 5}'!BG$15)),"",'III_Plan comp 438.68 {Plan 5}'!BG$15&amp;analysismethod7)</f>
        <v xml:space="preserve">Encounter Data Analysis; 
</v>
      </c>
      <c r="DO70" s="254" t="str">
        <f>IF(ISNUMBER(FIND(analysismethod7,'III_Plan comp 438.68 {Plan 5}'!BH$15)),"",'III_Plan comp 438.68 {Plan 5}'!BH$15&amp;analysismethod7)</f>
        <v xml:space="preserve">Encounter Data Analysis; 
</v>
      </c>
      <c r="DP70" s="254" t="str">
        <f>IF(ISNUMBER(FIND(analysismethod7,'III_Plan comp 438.68 {Plan 5}'!BI$15)),"",'III_Plan comp 438.68 {Plan 5}'!BI$15&amp;analysismethod7)</f>
        <v xml:space="preserve">Encounter Data Analysis; 
</v>
      </c>
      <c r="DQ70" s="254" t="str">
        <f>IF(ISNUMBER(FIND(analysismethod7,'III_Plan comp 438.68 {Plan 5}'!BJ$15)),"",'III_Plan comp 438.68 {Plan 5}'!BJ$15&amp;analysismethod7)</f>
        <v xml:space="preserve">Encounter Data Analysis; 
</v>
      </c>
      <c r="DR70" s="254" t="str">
        <f>IF(ISNUMBER(FIND(analysismethod7,'III_Plan comp 438.68 {Plan 5}'!BK$15)),"",'III_Plan comp 438.68 {Plan 5}'!BK$15&amp;analysismethod7)</f>
        <v xml:space="preserve">Encounter Data Analysis; 
</v>
      </c>
      <c r="DS70" s="254" t="str">
        <f>IF(ISNUMBER(FIND(analysismethod7,'III_Plan comp 438.68 {Plan 5}'!BL$15)),"",'III_Plan comp 438.68 {Plan 5}'!BL$15&amp;analysismethod7)</f>
        <v xml:space="preserve">Encounter Data Analysis; 
</v>
      </c>
      <c r="DT70" s="254" t="str">
        <f>IF(ISNUMBER(FIND(analysismethod7,'III_Plan comp 438.68 {Plan 5}'!BM$15)),"",'III_Plan comp 438.68 {Plan 5}'!BM$15&amp;analysismethod7)</f>
        <v xml:space="preserve">Encounter Data Analysis; 
</v>
      </c>
      <c r="DU70" s="254" t="str">
        <f>IF(ISNUMBER(FIND(analysismethod7,'III_Plan comp 438.68 {Plan 5}'!BN$15)),"",'III_Plan comp 438.68 {Plan 5}'!BN$15&amp;analysismethod7)</f>
        <v xml:space="preserve">Encounter Data Analysis; 
</v>
      </c>
      <c r="DV70" s="254" t="str">
        <f>IF(ISNUMBER(FIND(analysismethod7,'III_Plan comp 438.68 {Plan 5}'!BO$15)),"",'III_Plan comp 438.68 {Plan 5}'!BO$15&amp;analysismethod7)</f>
        <v xml:space="preserve">Encounter Data Analysis; 
</v>
      </c>
      <c r="DW70" s="254" t="str">
        <f>IF(ISNUMBER(FIND(analysismethod7,'III_Plan comp 438.68 {Plan 5}'!BP$15)),"",'III_Plan comp 438.68 {Plan 5}'!BP$15&amp;analysismethod7)</f>
        <v xml:space="preserve">Encounter Data Analysis; 
</v>
      </c>
      <c r="DX70" s="254" t="str">
        <f>IF(ISNUMBER(FIND(analysismethod7,'III_Plan comp 438.68 {Plan 5}'!BQ$15)),"",'III_Plan comp 438.68 {Plan 5}'!BQ$15&amp;analysismethod7)</f>
        <v xml:space="preserve">Encounter Data Analysis; 
</v>
      </c>
      <c r="DY70" s="254" t="str">
        <f>IF(ISNUMBER(FIND(analysismethod7,'III_Plan comp 438.68 {Plan 5}'!BR$15)),"",'III_Plan comp 438.68 {Plan 5}'!BR$15&amp;analysismethod7)</f>
        <v xml:space="preserve">Encounter Data Analysis; 
</v>
      </c>
      <c r="DZ70" s="254" t="str">
        <f>IF(ISNUMBER(FIND(analysismethod7,'III_Plan comp 438.68 {Plan 5}'!BS$15)),"",'III_Plan comp 438.68 {Plan 5}'!BS$15&amp;analysismethod7)</f>
        <v xml:space="preserve">Encounter Data Analysis; 
</v>
      </c>
      <c r="EA70" s="254" t="str">
        <f>IF(ISNUMBER(FIND(analysismethod7,'III_Plan comp 438.68 {Plan 5}'!BT$15)),"",'III_Plan comp 438.68 {Plan 5}'!BT$15&amp;analysismethod7)</f>
        <v xml:space="preserve">Encounter Data Analysis; 
</v>
      </c>
      <c r="EB70" s="254" t="str">
        <f>IF(ISNUMBER(FIND(analysismethod7,'III_Plan comp 438.68 {Plan 5}'!BU$15)),"",'III_Plan comp 438.68 {Plan 5}'!BU$15&amp;analysismethod7)</f>
        <v xml:space="preserve">Encounter Data Analysis; 
</v>
      </c>
      <c r="EC70" s="254" t="str">
        <f>IF(ISNUMBER(FIND(analysismethod7,'III_Plan comp 438.68 {Plan 5}'!BV$15)),"",'III_Plan comp 438.68 {Plan 5}'!BV$15&amp;analysismethod7)</f>
        <v xml:space="preserve">Encounter Data Analysis; 
</v>
      </c>
      <c r="ED70" s="254" t="str">
        <f>IF(ISNUMBER(FIND(analysismethod7,'III_Plan comp 438.68 {Plan 5}'!BW$15)),"",'III_Plan comp 438.68 {Plan 5}'!BW$15&amp;analysismethod7)</f>
        <v xml:space="preserve">Encounter Data Analysis; 
</v>
      </c>
      <c r="EE70" s="254" t="str">
        <f>IF(ISNUMBER(FIND(analysismethod7,'III_Plan comp 438.68 {Plan 5}'!BX$15)),"",'III_Plan comp 438.68 {Plan 5}'!BX$15&amp;analysismethod7)</f>
        <v xml:space="preserve">Encounter Data Analysis; 
</v>
      </c>
      <c r="EF70" s="254" t="str">
        <f>IF(ISNUMBER(FIND(analysismethod7,'III_Plan comp 438.68 {Plan 5}'!BY$15)),"",'III_Plan comp 438.68 {Plan 5}'!BY$15&amp;analysismethod7)</f>
        <v xml:space="preserve">Encounter Data Analysis; 
</v>
      </c>
      <c r="EG70" s="254" t="str">
        <f>IF(ISNUMBER(FIND(analysismethod7,'III_Plan comp 438.68 {Plan 5}'!BZ$15)),"",'III_Plan comp 438.68 {Plan 5}'!BZ$15&amp;analysismethod7)</f>
        <v xml:space="preserve">Encounter Data Analysis; 
</v>
      </c>
      <c r="EH70" s="254" t="str">
        <f>IF(ISNUMBER(FIND(analysismethod7,'III_Plan comp 438.68 {Plan 5}'!CA$15)),"",'III_Plan comp 438.68 {Plan 5}'!CA$15&amp;analysismethod7)</f>
        <v xml:space="preserve">Encounter Data Analysis; 
</v>
      </c>
      <c r="EI70" s="254" t="str">
        <f>IF(ISNUMBER(FIND(analysismethod7,'III_Plan comp 438.68 {Plan 5}'!CB$15)),"",'III_Plan comp 438.68 {Plan 5}'!CB$15&amp;analysismethod7)</f>
        <v xml:space="preserve">Encounter Data Analysis; 
</v>
      </c>
      <c r="EJ70" s="254" t="str">
        <f>IF(ISNUMBER(FIND(analysismethod7,'III_Plan comp 438.68 {Plan 5}'!CC$15)),"",'III_Plan comp 438.68 {Plan 5}'!CC$15&amp;analysismethod7)</f>
        <v xml:space="preserve">Encounter Data Analysis; 
</v>
      </c>
      <c r="EK70" s="254" t="str">
        <f>IF(ISNUMBER(FIND(analysismethod7,'III_Plan comp 438.68 {Plan 5}'!CD$15)),"",'III_Plan comp 438.68 {Plan 5}'!CD$15&amp;analysismethod7)</f>
        <v xml:space="preserve">Encounter Data Analysis; 
</v>
      </c>
      <c r="EL70" s="254" t="str">
        <f>IF(ISNUMBER(FIND(analysismethod7,'III_Plan comp 438.68 {Plan 5}'!CE$15)),"",'III_Plan comp 438.68 {Plan 5}'!CE$15&amp;analysismethod7)</f>
        <v xml:space="preserve">Encounter Data Analysis; 
</v>
      </c>
      <c r="EM70" s="254" t="str">
        <f>IF(ISNUMBER(FIND(analysismethod7,'III_Plan comp 438.68 {Plan 5}'!CF$15)),"",'III_Plan comp 438.68 {Plan 5}'!CF$15&amp;analysismethod7)</f>
        <v xml:space="preserve">Encounter Data Analysis; 
</v>
      </c>
      <c r="EN70" s="254" t="str">
        <f>IF(ISNUMBER(FIND(analysismethod7,'III_Plan comp 438.68 {Plan 5}'!CG$15)),"",'III_Plan comp 438.68 {Plan 5}'!CG$15&amp;analysismethod7)</f>
        <v xml:space="preserve">Encounter Data Analysis; 
</v>
      </c>
      <c r="EO70" s="254" t="str">
        <f>IF(ISNUMBER(FIND(analysismethod7,'III_Plan comp 438.68 {Plan 5}'!CH$15)),"",'III_Plan comp 438.68 {Plan 5}'!CH$15&amp;analysismethod7)</f>
        <v xml:space="preserve">Encounter Data Analysis; 
</v>
      </c>
      <c r="EP70" s="254" t="str">
        <f>IF(ISNUMBER(FIND(analysismethod7,'III_Plan comp 438.68 {Plan 5}'!CI$15)),"",'III_Plan comp 438.68 {Plan 5}'!CI$15&amp;analysismethod7)</f>
        <v xml:space="preserve">Encounter Data Analysis; 
</v>
      </c>
      <c r="EQ70" s="254" t="str">
        <f>IF(ISNUMBER(FIND(analysismethod7,'III_Plan comp 438.68 {Plan 5}'!CJ$15)),"",'III_Plan comp 438.68 {Plan 5}'!CJ$15&amp;analysismethod7)</f>
        <v xml:space="preserve">Encounter Data Analysis; 
</v>
      </c>
      <c r="ER70" s="254" t="str">
        <f>IF(ISNUMBER(FIND(analysismethod7,'III_Plan comp 438.68 {Plan 5}'!CK$15)),"",'III_Plan comp 438.68 {Plan 5}'!CK$15&amp;analysismethod7)</f>
        <v xml:space="preserve">Encounter Data Analysis; 
</v>
      </c>
      <c r="ES70" s="254" t="str">
        <f>IF(ISNUMBER(FIND(analysismethod7,'III_Plan comp 438.68 {Plan 5}'!CL$15)),"",'III_Plan comp 438.68 {Plan 5}'!CL$15&amp;analysismethod7)</f>
        <v xml:space="preserve">Encounter Data Analysis; 
</v>
      </c>
      <c r="ET70" s="254" t="str">
        <f>IF(ISNUMBER(FIND(analysismethod7,'III_Plan comp 438.68 {Plan 5}'!CM$15)),"",'III_Plan comp 438.68 {Plan 5}'!CM$15&amp;analysismethod7)</f>
        <v xml:space="preserve">Encounter Data Analysis; 
</v>
      </c>
      <c r="EU70" s="254" t="str">
        <f>IF(ISNUMBER(FIND(analysismethod7,'III_Plan comp 438.68 {Plan 5}'!CN$15)),"",'III_Plan comp 438.68 {Plan 5}'!CN$15&amp;analysismethod7)</f>
        <v xml:space="preserve">Encounter Data Analysis; 
</v>
      </c>
      <c r="EV70" s="254" t="str">
        <f>IF(ISNUMBER(FIND(analysismethod7,'III_Plan comp 438.68 {Plan 5}'!CO$15)),"",'III_Plan comp 438.68 {Plan 5}'!CO$15&amp;analysismethod7)</f>
        <v xml:space="preserve">Encounter Data Analysis; 
</v>
      </c>
      <c r="EW70" s="254" t="str">
        <f>IF(ISNUMBER(FIND(analysismethod7,'III_Plan comp 438.68 {Plan 5}'!CP$15)),"",'III_Plan comp 438.68 {Plan 5}'!CP$15&amp;analysismethod7)</f>
        <v xml:space="preserve">Encounter Data Analysis; 
</v>
      </c>
      <c r="EX70" s="254" t="str">
        <f>IF(ISNUMBER(FIND(analysismethod7,'III_Plan comp 438.68 {Plan 5}'!CQ$15)),"",'III_Plan comp 438.68 {Plan 5}'!CQ$15&amp;analysismethod7)</f>
        <v xml:space="preserve">Encounter Data Analysis; 
</v>
      </c>
      <c r="EY70" s="254" t="str">
        <f>IF(ISNUMBER(FIND(analysismethod7,'III_Plan comp 438.68 {Plan 5}'!CR$15)),"",'III_Plan comp 438.68 {Plan 5}'!CR$15&amp;analysismethod7)</f>
        <v xml:space="preserve">Encounter Data Analysis; 
</v>
      </c>
      <c r="EZ70" s="254" t="str">
        <f>IF(ISNUMBER(FIND(analysismethod7,'III_Plan comp 438.68 {Plan 5}'!CS$15)),"",'III_Plan comp 438.68 {Plan 5}'!CS$15&amp;analysismethod7)</f>
        <v xml:space="preserve">Encounter Data Analysis; 
</v>
      </c>
      <c r="FA70" s="254" t="str">
        <f>IF(ISNUMBER(FIND(analysismethod7,'III_Plan comp 438.68 {Plan 5}'!CT$15)),"",'III_Plan comp 438.68 {Plan 5}'!CT$15&amp;analysismethod7)</f>
        <v xml:space="preserve">Encounter Data Analysis; 
</v>
      </c>
      <c r="FB70" s="254" t="str">
        <f>IF(ISNUMBER(FIND(analysismethod7,'III_Plan comp 438.68 {Plan 5}'!CU$15)),"",'III_Plan comp 438.68 {Plan 5}'!CU$15&amp;analysismethod7)</f>
        <v xml:space="preserve">Encounter Data Analysis; 
</v>
      </c>
      <c r="FC70" s="254" t="str">
        <f>IF(ISNUMBER(FIND(analysismethod7,'III_Plan comp 438.68 {Plan 5}'!CV$15)),"",'III_Plan comp 438.68 {Plan 5}'!CV$15&amp;analysismethod7)</f>
        <v xml:space="preserve">Encounter Data Analysis; 
</v>
      </c>
      <c r="FD70" s="254" t="str">
        <f>IF(ISNUMBER(FIND(analysismethod7,'III_Plan comp 438.68 {Plan 5}'!CW$15)),"",'III_Plan comp 438.68 {Plan 5}'!CW$15&amp;analysismethod7)</f>
        <v xml:space="preserve">Encounter Data Analysis; 
</v>
      </c>
      <c r="FE70" s="254" t="str">
        <f>IF(ISNUMBER(FIND(analysismethod7,'III_Plan comp 438.68 {Plan 5}'!CX$15)),"",'III_Plan comp 438.68 {Plan 5}'!CX$15&amp;analysismethod7)</f>
        <v xml:space="preserve">Encounter Data Analysis; 
</v>
      </c>
      <c r="FF70" s="254" t="str">
        <f>IF(ISNUMBER(FIND(analysismethod7,'III_Plan comp 438.68 {Plan 5}'!CY$15)),"",'III_Plan comp 438.68 {Plan 5}'!CY$15&amp;analysismethod7)</f>
        <v xml:space="preserve">Encounter Data Analysis; 
</v>
      </c>
      <c r="FG70" s="254" t="str">
        <f>IF(ISNUMBER(FIND(analysismethod7,'III_Plan comp 438.68 {Plan 5}'!CZ$15)),"",'III_Plan comp 438.68 {Plan 5}'!CZ$15&amp;analysismethod7)</f>
        <v xml:space="preserve">Encounter Data Analysis; 
</v>
      </c>
    </row>
    <row r="71" spans="62:163" x14ac:dyDescent="0.2">
      <c r="BK71" s="253" t="str">
        <f>IF('I_State and program information'!$E$79&lt;&gt;"",'I_State and program information'!E140&amp;"; "&amp;CHAR(10)&amp;CHAR(10),"")</f>
        <v/>
      </c>
      <c r="BL71" s="254" t="str">
        <f>IF(ISNUMBER(FIND(analysismethod8,'III_Plan comp 438.68 {Plan 5}'!E$15)),"",'III_Plan comp 438.68 {Plan 5}'!E$15&amp;analysismethod8)</f>
        <v/>
      </c>
      <c r="BM71" s="254" t="str">
        <f>IF(ISNUMBER(FIND(analysismethod8,'III_Plan comp 438.68 {Plan 5}'!F$15)),"",'III_Plan comp 438.68 {Plan 5}'!F$15&amp;analysismethod8)</f>
        <v/>
      </c>
      <c r="BN71" s="254" t="str">
        <f>IF(ISNUMBER(FIND(analysismethod8,'III_Plan comp 438.68 {Plan 5}'!G$15)),"",'III_Plan comp 438.68 {Plan 5}'!G$15&amp;analysismethod8)</f>
        <v/>
      </c>
      <c r="BO71" s="254" t="str">
        <f>IF(ISNUMBER(FIND(analysismethod8,'III_Plan comp 438.68 {Plan 5}'!H$15)),"",'III_Plan comp 438.68 {Plan 5}'!H$15&amp;analysismethod8)</f>
        <v/>
      </c>
      <c r="BP71" s="254" t="str">
        <f>IF(ISNUMBER(FIND(analysismethod8,'III_Plan comp 438.68 {Plan 5}'!I$15)),"",'III_Plan comp 438.68 {Plan 5}'!I$15&amp;analysismethod8)</f>
        <v/>
      </c>
      <c r="BQ71" s="254" t="str">
        <f>IF(ISNUMBER(FIND(analysismethod8,'III_Plan comp 438.68 {Plan 5}'!J$15)),"",'III_Plan comp 438.68 {Plan 5}'!J$15&amp;analysismethod8)</f>
        <v/>
      </c>
      <c r="BR71" s="254" t="str">
        <f>IF(ISNUMBER(FIND(analysismethod8,'III_Plan comp 438.68 {Plan 5}'!K$15)),"",'III_Plan comp 438.68 {Plan 5}'!K$15&amp;analysismethod8)</f>
        <v/>
      </c>
      <c r="BS71" s="254" t="str">
        <f>IF(ISNUMBER(FIND(analysismethod8,'III_Plan comp 438.68 {Plan 5}'!L$15)),"",'III_Plan comp 438.68 {Plan 5}'!L$15&amp;analysismethod8)</f>
        <v/>
      </c>
      <c r="BT71" s="254" t="str">
        <f>IF(ISNUMBER(FIND(analysismethod8,'III_Plan comp 438.68 {Plan 5}'!M$15)),"",'III_Plan comp 438.68 {Plan 5}'!M$15&amp;analysismethod8)</f>
        <v/>
      </c>
      <c r="BU71" s="254" t="str">
        <f>IF(ISNUMBER(FIND(analysismethod8,'III_Plan comp 438.68 {Plan 5}'!N$15)),"",'III_Plan comp 438.68 {Plan 5}'!N$15&amp;analysismethod8)</f>
        <v/>
      </c>
      <c r="BV71" s="254" t="str">
        <f>IF(ISNUMBER(FIND(analysismethod8,'III_Plan comp 438.68 {Plan 5}'!O$15)),"",'III_Plan comp 438.68 {Plan 5}'!O$15&amp;analysismethod8)</f>
        <v/>
      </c>
      <c r="BW71" s="254" t="str">
        <f>IF(ISNUMBER(FIND(analysismethod8,'III_Plan comp 438.68 {Plan 5}'!P$15)),"",'III_Plan comp 438.68 {Plan 5}'!P$15&amp;analysismethod8)</f>
        <v/>
      </c>
      <c r="BX71" s="254" t="str">
        <f>IF(ISNUMBER(FIND(analysismethod8,'III_Plan comp 438.68 {Plan 5}'!Q$15)),"",'III_Plan comp 438.68 {Plan 5}'!Q$15&amp;analysismethod8)</f>
        <v/>
      </c>
      <c r="BY71" s="254" t="str">
        <f>IF(ISNUMBER(FIND(analysismethod8,'III_Plan comp 438.68 {Plan 5}'!R$15)),"",'III_Plan comp 438.68 {Plan 5}'!R$15&amp;analysismethod8)</f>
        <v/>
      </c>
      <c r="BZ71" s="254" t="str">
        <f>IF(ISNUMBER(FIND(analysismethod8,'III_Plan comp 438.68 {Plan 5}'!S$15)),"",'III_Plan comp 438.68 {Plan 5}'!S$15&amp;analysismethod8)</f>
        <v/>
      </c>
      <c r="CA71" s="254" t="str">
        <f>IF(ISNUMBER(FIND(analysismethod8,'III_Plan comp 438.68 {Plan 5}'!T$15)),"",'III_Plan comp 438.68 {Plan 5}'!T$15&amp;analysismethod8)</f>
        <v/>
      </c>
      <c r="CB71" s="254" t="str">
        <f>IF(ISNUMBER(FIND(analysismethod8,'III_Plan comp 438.68 {Plan 5}'!U$15)),"",'III_Plan comp 438.68 {Plan 5}'!U$15&amp;analysismethod8)</f>
        <v/>
      </c>
      <c r="CC71" s="254" t="str">
        <f>IF(ISNUMBER(FIND(analysismethod8,'III_Plan comp 438.68 {Plan 5}'!V$15)),"",'III_Plan comp 438.68 {Plan 5}'!V$15&amp;analysismethod8)</f>
        <v/>
      </c>
      <c r="CD71" s="254" t="str">
        <f>IF(ISNUMBER(FIND(analysismethod8,'III_Plan comp 438.68 {Plan 5}'!W$15)),"",'III_Plan comp 438.68 {Plan 5}'!W$15&amp;analysismethod8)</f>
        <v/>
      </c>
      <c r="CE71" s="254" t="str">
        <f>IF(ISNUMBER(FIND(analysismethod8,'III_Plan comp 438.68 {Plan 5}'!X$15)),"",'III_Plan comp 438.68 {Plan 5}'!X$15&amp;analysismethod8)</f>
        <v/>
      </c>
      <c r="CF71" s="254" t="str">
        <f>IF(ISNUMBER(FIND(analysismethod8,'III_Plan comp 438.68 {Plan 5}'!Y$15)),"",'III_Plan comp 438.68 {Plan 5}'!Y$15&amp;analysismethod8)</f>
        <v/>
      </c>
      <c r="CG71" s="254" t="str">
        <f>IF(ISNUMBER(FIND(analysismethod8,'III_Plan comp 438.68 {Plan 5}'!Z$15)),"",'III_Plan comp 438.68 {Plan 5}'!Z$15&amp;analysismethod8)</f>
        <v/>
      </c>
      <c r="CH71" s="254" t="str">
        <f>IF(ISNUMBER(FIND(analysismethod8,'III_Plan comp 438.68 {Plan 5}'!AA$15)),"",'III_Plan comp 438.68 {Plan 5}'!AA$15&amp;analysismethod8)</f>
        <v/>
      </c>
      <c r="CI71" s="254" t="str">
        <f>IF(ISNUMBER(FIND(analysismethod8,'III_Plan comp 438.68 {Plan 5}'!AB$15)),"",'III_Plan comp 438.68 {Plan 5}'!AB$15&amp;analysismethod8)</f>
        <v/>
      </c>
      <c r="CJ71" s="254" t="str">
        <f>IF(ISNUMBER(FIND(analysismethod8,'III_Plan comp 438.68 {Plan 5}'!AC$15)),"",'III_Plan comp 438.68 {Plan 5}'!AC$15&amp;analysismethod8)</f>
        <v/>
      </c>
      <c r="CK71" s="254" t="str">
        <f>IF(ISNUMBER(FIND(analysismethod8,'III_Plan comp 438.68 {Plan 5}'!AD$15)),"",'III_Plan comp 438.68 {Plan 5}'!AD$15&amp;analysismethod8)</f>
        <v/>
      </c>
      <c r="CL71" s="254" t="str">
        <f>IF(ISNUMBER(FIND(analysismethod8,'III_Plan comp 438.68 {Plan 5}'!AE$15)),"",'III_Plan comp 438.68 {Plan 5}'!AE$15&amp;analysismethod8)</f>
        <v/>
      </c>
      <c r="CM71" s="254" t="str">
        <f>IF(ISNUMBER(FIND(analysismethod8,'III_Plan comp 438.68 {Plan 5}'!AF$15)),"",'III_Plan comp 438.68 {Plan 5}'!AF$15&amp;analysismethod8)</f>
        <v/>
      </c>
      <c r="CN71" s="254" t="str">
        <f>IF(ISNUMBER(FIND(analysismethod8,'III_Plan comp 438.68 {Plan 5}'!AG$15)),"",'III_Plan comp 438.68 {Plan 5}'!AG$15&amp;analysismethod8)</f>
        <v/>
      </c>
      <c r="CO71" s="254" t="str">
        <f>IF(ISNUMBER(FIND(analysismethod8,'III_Plan comp 438.68 {Plan 5}'!AH$15)),"",'III_Plan comp 438.68 {Plan 5}'!AH$15&amp;analysismethod8)</f>
        <v/>
      </c>
      <c r="CP71" s="254" t="str">
        <f>IF(ISNUMBER(FIND(analysismethod8,'III_Plan comp 438.68 {Plan 5}'!AI$15)),"",'III_Plan comp 438.68 {Plan 5}'!AI$15&amp;analysismethod8)</f>
        <v/>
      </c>
      <c r="CQ71" s="254" t="str">
        <f>IF(ISNUMBER(FIND(analysismethod8,'III_Plan comp 438.68 {Plan 5}'!AJ$15)),"",'III_Plan comp 438.68 {Plan 5}'!AJ$15&amp;analysismethod8)</f>
        <v/>
      </c>
      <c r="CR71" s="254" t="str">
        <f>IF(ISNUMBER(FIND(analysismethod8,'III_Plan comp 438.68 {Plan 5}'!AK$15)),"",'III_Plan comp 438.68 {Plan 5}'!AK$15&amp;analysismethod8)</f>
        <v/>
      </c>
      <c r="CS71" s="254" t="str">
        <f>IF(ISNUMBER(FIND(analysismethod8,'III_Plan comp 438.68 {Plan 5}'!AL$15)),"",'III_Plan comp 438.68 {Plan 5}'!AL$15&amp;analysismethod8)</f>
        <v/>
      </c>
      <c r="CT71" s="254" t="str">
        <f>IF(ISNUMBER(FIND(analysismethod8,'III_Plan comp 438.68 {Plan 5}'!AM$15)),"",'III_Plan comp 438.68 {Plan 5}'!AM$15&amp;analysismethod8)</f>
        <v/>
      </c>
      <c r="CU71" s="254" t="str">
        <f>IF(ISNUMBER(FIND(analysismethod8,'III_Plan comp 438.68 {Plan 5}'!AN$15)),"",'III_Plan comp 438.68 {Plan 5}'!AN$15&amp;analysismethod8)</f>
        <v/>
      </c>
      <c r="CV71" s="254" t="str">
        <f>IF(ISNUMBER(FIND(analysismethod8,'III_Plan comp 438.68 {Plan 5}'!AO$15)),"",'III_Plan comp 438.68 {Plan 5}'!AO$15&amp;analysismethod8)</f>
        <v/>
      </c>
      <c r="CW71" s="254" t="str">
        <f>IF(ISNUMBER(FIND(analysismethod8,'III_Plan comp 438.68 {Plan 5}'!AP$15)),"",'III_Plan comp 438.68 {Plan 5}'!AP$15&amp;analysismethod8)</f>
        <v/>
      </c>
      <c r="CX71" s="254" t="str">
        <f>IF(ISNUMBER(FIND(analysismethod8,'III_Plan comp 438.68 {Plan 5}'!AQ$15)),"",'III_Plan comp 438.68 {Plan 5}'!AQ$15&amp;analysismethod8)</f>
        <v/>
      </c>
      <c r="CY71" s="254" t="str">
        <f>IF(ISNUMBER(FIND(analysismethod8,'III_Plan comp 438.68 {Plan 5}'!AR$15)),"",'III_Plan comp 438.68 {Plan 5}'!AR$15&amp;analysismethod8)</f>
        <v/>
      </c>
      <c r="CZ71" s="254" t="str">
        <f>IF(ISNUMBER(FIND(analysismethod8,'III_Plan comp 438.68 {Plan 5}'!AS$15)),"",'III_Plan comp 438.68 {Plan 5}'!AS$15&amp;analysismethod8)</f>
        <v/>
      </c>
      <c r="DA71" s="254" t="str">
        <f>IF(ISNUMBER(FIND(analysismethod8,'III_Plan comp 438.68 {Plan 5}'!AT$15)),"",'III_Plan comp 438.68 {Plan 5}'!AT$15&amp;analysismethod8)</f>
        <v/>
      </c>
      <c r="DB71" s="254" t="str">
        <f>IF(ISNUMBER(FIND(analysismethod8,'III_Plan comp 438.68 {Plan 5}'!AU$15)),"",'III_Plan comp 438.68 {Plan 5}'!AU$15&amp;analysismethod8)</f>
        <v/>
      </c>
      <c r="DC71" s="254" t="str">
        <f>IF(ISNUMBER(FIND(analysismethod8,'III_Plan comp 438.68 {Plan 5}'!AV$15)),"",'III_Plan comp 438.68 {Plan 5}'!AV$15&amp;analysismethod8)</f>
        <v/>
      </c>
      <c r="DD71" s="254" t="str">
        <f>IF(ISNUMBER(FIND(analysismethod8,'III_Plan comp 438.68 {Plan 5}'!AW$15)),"",'III_Plan comp 438.68 {Plan 5}'!AW$15&amp;analysismethod8)</f>
        <v/>
      </c>
      <c r="DE71" s="254" t="str">
        <f>IF(ISNUMBER(FIND(analysismethod8,'III_Plan comp 438.68 {Plan 5}'!AX$15)),"",'III_Plan comp 438.68 {Plan 5}'!AX$15&amp;analysismethod8)</f>
        <v/>
      </c>
      <c r="DF71" s="254" t="str">
        <f>IF(ISNUMBER(FIND(analysismethod8,'III_Plan comp 438.68 {Plan 5}'!AY$15)),"",'III_Plan comp 438.68 {Plan 5}'!AY$15&amp;analysismethod8)</f>
        <v/>
      </c>
      <c r="DG71" s="254" t="str">
        <f>IF(ISNUMBER(FIND(analysismethod8,'III_Plan comp 438.68 {Plan 5}'!AZ$15)),"",'III_Plan comp 438.68 {Plan 5}'!AZ$15&amp;analysismethod8)</f>
        <v/>
      </c>
      <c r="DH71" s="254" t="str">
        <f>IF(ISNUMBER(FIND(analysismethod8,'III_Plan comp 438.68 {Plan 5}'!BA$15)),"",'III_Plan comp 438.68 {Plan 5}'!BA$15&amp;analysismethod8)</f>
        <v/>
      </c>
      <c r="DI71" s="254" t="str">
        <f>IF(ISNUMBER(FIND(analysismethod8,'III_Plan comp 438.68 {Plan 5}'!BB$15)),"",'III_Plan comp 438.68 {Plan 5}'!BB$15&amp;analysismethod8)</f>
        <v/>
      </c>
      <c r="DJ71" s="254" t="str">
        <f>IF(ISNUMBER(FIND(analysismethod8,'III_Plan comp 438.68 {Plan 5}'!BC$15)),"",'III_Plan comp 438.68 {Plan 5}'!BC$15&amp;analysismethod8)</f>
        <v/>
      </c>
      <c r="DK71" s="254" t="str">
        <f>IF(ISNUMBER(FIND(analysismethod8,'III_Plan comp 438.68 {Plan 5}'!BD$15)),"",'III_Plan comp 438.68 {Plan 5}'!BD$15&amp;analysismethod8)</f>
        <v/>
      </c>
      <c r="DL71" s="254" t="str">
        <f>IF(ISNUMBER(FIND(analysismethod8,'III_Plan comp 438.68 {Plan 5}'!BE$15)),"",'III_Plan comp 438.68 {Plan 5}'!BE$15&amp;analysismethod8)</f>
        <v/>
      </c>
      <c r="DM71" s="254" t="str">
        <f>IF(ISNUMBER(FIND(analysismethod8,'III_Plan comp 438.68 {Plan 5}'!BF$15)),"",'III_Plan comp 438.68 {Plan 5}'!BF$15&amp;analysismethod8)</f>
        <v/>
      </c>
      <c r="DN71" s="254" t="str">
        <f>IF(ISNUMBER(FIND(analysismethod8,'III_Plan comp 438.68 {Plan 5}'!BG$15)),"",'III_Plan comp 438.68 {Plan 5}'!BG$15&amp;analysismethod8)</f>
        <v/>
      </c>
      <c r="DO71" s="254" t="str">
        <f>IF(ISNUMBER(FIND(analysismethod8,'III_Plan comp 438.68 {Plan 5}'!BH$15)),"",'III_Plan comp 438.68 {Plan 5}'!BH$15&amp;analysismethod8)</f>
        <v/>
      </c>
      <c r="DP71" s="254" t="str">
        <f>IF(ISNUMBER(FIND(analysismethod8,'III_Plan comp 438.68 {Plan 5}'!BI$15)),"",'III_Plan comp 438.68 {Plan 5}'!BI$15&amp;analysismethod8)</f>
        <v/>
      </c>
      <c r="DQ71" s="254" t="str">
        <f>IF(ISNUMBER(FIND(analysismethod8,'III_Plan comp 438.68 {Plan 5}'!BJ$15)),"",'III_Plan comp 438.68 {Plan 5}'!BJ$15&amp;analysismethod8)</f>
        <v/>
      </c>
      <c r="DR71" s="254" t="str">
        <f>IF(ISNUMBER(FIND(analysismethod8,'III_Plan comp 438.68 {Plan 5}'!BK$15)),"",'III_Plan comp 438.68 {Plan 5}'!BK$15&amp;analysismethod8)</f>
        <v/>
      </c>
      <c r="DS71" s="254" t="str">
        <f>IF(ISNUMBER(FIND(analysismethod8,'III_Plan comp 438.68 {Plan 5}'!BL$15)),"",'III_Plan comp 438.68 {Plan 5}'!BL$15&amp;analysismethod8)</f>
        <v/>
      </c>
      <c r="DT71" s="254" t="str">
        <f>IF(ISNUMBER(FIND(analysismethod8,'III_Plan comp 438.68 {Plan 5}'!BM$15)),"",'III_Plan comp 438.68 {Plan 5}'!BM$15&amp;analysismethod8)</f>
        <v/>
      </c>
      <c r="DU71" s="254" t="str">
        <f>IF(ISNUMBER(FIND(analysismethod8,'III_Plan comp 438.68 {Plan 5}'!BN$15)),"",'III_Plan comp 438.68 {Plan 5}'!BN$15&amp;analysismethod8)</f>
        <v/>
      </c>
      <c r="DV71" s="254" t="str">
        <f>IF(ISNUMBER(FIND(analysismethod8,'III_Plan comp 438.68 {Plan 5}'!BO$15)),"",'III_Plan comp 438.68 {Plan 5}'!BO$15&amp;analysismethod8)</f>
        <v/>
      </c>
      <c r="DW71" s="254" t="str">
        <f>IF(ISNUMBER(FIND(analysismethod8,'III_Plan comp 438.68 {Plan 5}'!BP$15)),"",'III_Plan comp 438.68 {Plan 5}'!BP$15&amp;analysismethod8)</f>
        <v/>
      </c>
      <c r="DX71" s="254" t="str">
        <f>IF(ISNUMBER(FIND(analysismethod8,'III_Plan comp 438.68 {Plan 5}'!BQ$15)),"",'III_Plan comp 438.68 {Plan 5}'!BQ$15&amp;analysismethod8)</f>
        <v/>
      </c>
      <c r="DY71" s="254" t="str">
        <f>IF(ISNUMBER(FIND(analysismethod8,'III_Plan comp 438.68 {Plan 5}'!BR$15)),"",'III_Plan comp 438.68 {Plan 5}'!BR$15&amp;analysismethod8)</f>
        <v/>
      </c>
      <c r="DZ71" s="254" t="str">
        <f>IF(ISNUMBER(FIND(analysismethod8,'III_Plan comp 438.68 {Plan 5}'!BS$15)),"",'III_Plan comp 438.68 {Plan 5}'!BS$15&amp;analysismethod8)</f>
        <v/>
      </c>
      <c r="EA71" s="254" t="str">
        <f>IF(ISNUMBER(FIND(analysismethod8,'III_Plan comp 438.68 {Plan 5}'!BT$15)),"",'III_Plan comp 438.68 {Plan 5}'!BT$15&amp;analysismethod8)</f>
        <v/>
      </c>
      <c r="EB71" s="254" t="str">
        <f>IF(ISNUMBER(FIND(analysismethod8,'III_Plan comp 438.68 {Plan 5}'!BU$15)),"",'III_Plan comp 438.68 {Plan 5}'!BU$15&amp;analysismethod8)</f>
        <v/>
      </c>
      <c r="EC71" s="254" t="str">
        <f>IF(ISNUMBER(FIND(analysismethod8,'III_Plan comp 438.68 {Plan 5}'!BV$15)),"",'III_Plan comp 438.68 {Plan 5}'!BV$15&amp;analysismethod8)</f>
        <v/>
      </c>
      <c r="ED71" s="254" t="str">
        <f>IF(ISNUMBER(FIND(analysismethod8,'III_Plan comp 438.68 {Plan 5}'!BW$15)),"",'III_Plan comp 438.68 {Plan 5}'!BW$15&amp;analysismethod8)</f>
        <v/>
      </c>
      <c r="EE71" s="254" t="str">
        <f>IF(ISNUMBER(FIND(analysismethod8,'III_Plan comp 438.68 {Plan 5}'!BX$15)),"",'III_Plan comp 438.68 {Plan 5}'!BX$15&amp;analysismethod8)</f>
        <v/>
      </c>
      <c r="EF71" s="254" t="str">
        <f>IF(ISNUMBER(FIND(analysismethod8,'III_Plan comp 438.68 {Plan 5}'!BY$15)),"",'III_Plan comp 438.68 {Plan 5}'!BY$15&amp;analysismethod8)</f>
        <v/>
      </c>
      <c r="EG71" s="254" t="str">
        <f>IF(ISNUMBER(FIND(analysismethod8,'III_Plan comp 438.68 {Plan 5}'!BZ$15)),"",'III_Plan comp 438.68 {Plan 5}'!BZ$15&amp;analysismethod8)</f>
        <v/>
      </c>
      <c r="EH71" s="254" t="str">
        <f>IF(ISNUMBER(FIND(analysismethod8,'III_Plan comp 438.68 {Plan 5}'!CA$15)),"",'III_Plan comp 438.68 {Plan 5}'!CA$15&amp;analysismethod8)</f>
        <v/>
      </c>
      <c r="EI71" s="254" t="str">
        <f>IF(ISNUMBER(FIND(analysismethod8,'III_Plan comp 438.68 {Plan 5}'!CB$15)),"",'III_Plan comp 438.68 {Plan 5}'!CB$15&amp;analysismethod8)</f>
        <v/>
      </c>
      <c r="EJ71" s="254" t="str">
        <f>IF(ISNUMBER(FIND(analysismethod8,'III_Plan comp 438.68 {Plan 5}'!CC$15)),"",'III_Plan comp 438.68 {Plan 5}'!CC$15&amp;analysismethod8)</f>
        <v/>
      </c>
      <c r="EK71" s="254" t="str">
        <f>IF(ISNUMBER(FIND(analysismethod8,'III_Plan comp 438.68 {Plan 5}'!CD$15)),"",'III_Plan comp 438.68 {Plan 5}'!CD$15&amp;analysismethod8)</f>
        <v/>
      </c>
      <c r="EL71" s="254" t="str">
        <f>IF(ISNUMBER(FIND(analysismethod8,'III_Plan comp 438.68 {Plan 5}'!CE$15)),"",'III_Plan comp 438.68 {Plan 5}'!CE$15&amp;analysismethod8)</f>
        <v/>
      </c>
      <c r="EM71" s="254" t="str">
        <f>IF(ISNUMBER(FIND(analysismethod8,'III_Plan comp 438.68 {Plan 5}'!CF$15)),"",'III_Plan comp 438.68 {Plan 5}'!CF$15&amp;analysismethod8)</f>
        <v/>
      </c>
      <c r="EN71" s="254" t="str">
        <f>IF(ISNUMBER(FIND(analysismethod8,'III_Plan comp 438.68 {Plan 5}'!CG$15)),"",'III_Plan comp 438.68 {Plan 5}'!CG$15&amp;analysismethod8)</f>
        <v/>
      </c>
      <c r="EO71" s="254" t="str">
        <f>IF(ISNUMBER(FIND(analysismethod8,'III_Plan comp 438.68 {Plan 5}'!CH$15)),"",'III_Plan comp 438.68 {Plan 5}'!CH$15&amp;analysismethod8)</f>
        <v/>
      </c>
      <c r="EP71" s="254" t="str">
        <f>IF(ISNUMBER(FIND(analysismethod8,'III_Plan comp 438.68 {Plan 5}'!CI$15)),"",'III_Plan comp 438.68 {Plan 5}'!CI$15&amp;analysismethod8)</f>
        <v/>
      </c>
      <c r="EQ71" s="254" t="str">
        <f>IF(ISNUMBER(FIND(analysismethod8,'III_Plan comp 438.68 {Plan 5}'!CJ$15)),"",'III_Plan comp 438.68 {Plan 5}'!CJ$15&amp;analysismethod8)</f>
        <v/>
      </c>
      <c r="ER71" s="254" t="str">
        <f>IF(ISNUMBER(FIND(analysismethod8,'III_Plan comp 438.68 {Plan 5}'!CK$15)),"",'III_Plan comp 438.68 {Plan 5}'!CK$15&amp;analysismethod8)</f>
        <v/>
      </c>
      <c r="ES71" s="254" t="str">
        <f>IF(ISNUMBER(FIND(analysismethod8,'III_Plan comp 438.68 {Plan 5}'!CL$15)),"",'III_Plan comp 438.68 {Plan 5}'!CL$15&amp;analysismethod8)</f>
        <v/>
      </c>
      <c r="ET71" s="254" t="str">
        <f>IF(ISNUMBER(FIND(analysismethod8,'III_Plan comp 438.68 {Plan 5}'!CM$15)),"",'III_Plan comp 438.68 {Plan 5}'!CM$15&amp;analysismethod8)</f>
        <v/>
      </c>
      <c r="EU71" s="254" t="str">
        <f>IF(ISNUMBER(FIND(analysismethod8,'III_Plan comp 438.68 {Plan 5}'!CN$15)),"",'III_Plan comp 438.68 {Plan 5}'!CN$15&amp;analysismethod8)</f>
        <v/>
      </c>
      <c r="EV71" s="254" t="str">
        <f>IF(ISNUMBER(FIND(analysismethod8,'III_Plan comp 438.68 {Plan 5}'!CO$15)),"",'III_Plan comp 438.68 {Plan 5}'!CO$15&amp;analysismethod8)</f>
        <v/>
      </c>
      <c r="EW71" s="254" t="str">
        <f>IF(ISNUMBER(FIND(analysismethod8,'III_Plan comp 438.68 {Plan 5}'!CP$15)),"",'III_Plan comp 438.68 {Plan 5}'!CP$15&amp;analysismethod8)</f>
        <v/>
      </c>
      <c r="EX71" s="254" t="str">
        <f>IF(ISNUMBER(FIND(analysismethod8,'III_Plan comp 438.68 {Plan 5}'!CQ$15)),"",'III_Plan comp 438.68 {Plan 5}'!CQ$15&amp;analysismethod8)</f>
        <v/>
      </c>
      <c r="EY71" s="254" t="str">
        <f>IF(ISNUMBER(FIND(analysismethod8,'III_Plan comp 438.68 {Plan 5}'!CR$15)),"",'III_Plan comp 438.68 {Plan 5}'!CR$15&amp;analysismethod8)</f>
        <v/>
      </c>
      <c r="EZ71" s="254" t="str">
        <f>IF(ISNUMBER(FIND(analysismethod8,'III_Plan comp 438.68 {Plan 5}'!CS$15)),"",'III_Plan comp 438.68 {Plan 5}'!CS$15&amp;analysismethod8)</f>
        <v/>
      </c>
      <c r="FA71" s="254" t="str">
        <f>IF(ISNUMBER(FIND(analysismethod8,'III_Plan comp 438.68 {Plan 5}'!CT$15)),"",'III_Plan comp 438.68 {Plan 5}'!CT$15&amp;analysismethod8)</f>
        <v/>
      </c>
      <c r="FB71" s="254" t="str">
        <f>IF(ISNUMBER(FIND(analysismethod8,'III_Plan comp 438.68 {Plan 5}'!CU$15)),"",'III_Plan comp 438.68 {Plan 5}'!CU$15&amp;analysismethod8)</f>
        <v/>
      </c>
      <c r="FC71" s="254" t="str">
        <f>IF(ISNUMBER(FIND(analysismethod8,'III_Plan comp 438.68 {Plan 5}'!CV$15)),"",'III_Plan comp 438.68 {Plan 5}'!CV$15&amp;analysismethod8)</f>
        <v/>
      </c>
      <c r="FD71" s="254" t="str">
        <f>IF(ISNUMBER(FIND(analysismethod8,'III_Plan comp 438.68 {Plan 5}'!CW$15)),"",'III_Plan comp 438.68 {Plan 5}'!CW$15&amp;analysismethod8)</f>
        <v/>
      </c>
      <c r="FE71" s="254" t="str">
        <f>IF(ISNUMBER(FIND(analysismethod8,'III_Plan comp 438.68 {Plan 5}'!CX$15)),"",'III_Plan comp 438.68 {Plan 5}'!CX$15&amp;analysismethod8)</f>
        <v/>
      </c>
      <c r="FF71" s="254" t="str">
        <f>IF(ISNUMBER(FIND(analysismethod8,'III_Plan comp 438.68 {Plan 5}'!CY$15)),"",'III_Plan comp 438.68 {Plan 5}'!CY$15&amp;analysismethod8)</f>
        <v/>
      </c>
      <c r="FG71" s="254" t="str">
        <f>IF(ISNUMBER(FIND(analysismethod8,'III_Plan comp 438.68 {Plan 5}'!CZ$15)),"",'III_Plan comp 438.68 {Plan 5}'!CZ$15&amp;analysismethod8)</f>
        <v/>
      </c>
    </row>
    <row r="72" spans="62:163" x14ac:dyDescent="0.2">
      <c r="BK72" s="253" t="str">
        <f>IF('I_State and program information'!$E$85&lt;&gt;"",'I_State and program information'!E146&amp;"; "&amp;CHAR(10)&amp;CHAR(10),"")</f>
        <v/>
      </c>
      <c r="BL72" s="254" t="str">
        <f>IF(ISNUMBER(FIND(analysismethod9,'III_Plan comp 438.68 {Plan 5}'!E$15)),"",'III_Plan comp 438.68 {Plan 5}'!E$15&amp;analysismethod9)</f>
        <v/>
      </c>
      <c r="BM72" s="254" t="str">
        <f>IF(ISNUMBER(FIND(analysismethod9,'III_Plan comp 438.68 {Plan 5}'!F$15)),"",'III_Plan comp 438.68 {Plan 5}'!F$15&amp;analysismethod9)</f>
        <v/>
      </c>
      <c r="BN72" s="254" t="str">
        <f>IF(ISNUMBER(FIND(analysismethod9,'III_Plan comp 438.68 {Plan 5}'!G$15)),"",'III_Plan comp 438.68 {Plan 5}'!G$15&amp;analysismethod9)</f>
        <v/>
      </c>
      <c r="BO72" s="254" t="str">
        <f>IF(ISNUMBER(FIND(analysismethod9,'III_Plan comp 438.68 {Plan 5}'!H$15)),"",'III_Plan comp 438.68 {Plan 5}'!H$15&amp;analysismethod9)</f>
        <v/>
      </c>
      <c r="BP72" s="254" t="str">
        <f>IF(ISNUMBER(FIND(analysismethod9,'III_Plan comp 438.68 {Plan 5}'!I$15)),"",'III_Plan comp 438.68 {Plan 5}'!I$15&amp;analysismethod9)</f>
        <v/>
      </c>
      <c r="BQ72" s="254" t="str">
        <f>IF(ISNUMBER(FIND(analysismethod9,'III_Plan comp 438.68 {Plan 5}'!J$15)),"",'III_Plan comp 438.68 {Plan 5}'!J$15&amp;analysismethod9)</f>
        <v/>
      </c>
      <c r="BR72" s="254" t="str">
        <f>IF(ISNUMBER(FIND(analysismethod9,'III_Plan comp 438.68 {Plan 5}'!K$15)),"",'III_Plan comp 438.68 {Plan 5}'!K$15&amp;analysismethod9)</f>
        <v/>
      </c>
      <c r="BS72" s="254" t="str">
        <f>IF(ISNUMBER(FIND(analysismethod9,'III_Plan comp 438.68 {Plan 5}'!L$15)),"",'III_Plan comp 438.68 {Plan 5}'!L$15&amp;analysismethod9)</f>
        <v/>
      </c>
      <c r="BT72" s="254" t="str">
        <f>IF(ISNUMBER(FIND(analysismethod9,'III_Plan comp 438.68 {Plan 5}'!M$15)),"",'III_Plan comp 438.68 {Plan 5}'!M$15&amp;analysismethod9)</f>
        <v/>
      </c>
      <c r="BU72" s="254" t="str">
        <f>IF(ISNUMBER(FIND(analysismethod9,'III_Plan comp 438.68 {Plan 5}'!N$15)),"",'III_Plan comp 438.68 {Plan 5}'!N$15&amp;analysismethod9)</f>
        <v/>
      </c>
      <c r="BV72" s="254" t="str">
        <f>IF(ISNUMBER(FIND(analysismethod9,'III_Plan comp 438.68 {Plan 5}'!O$15)),"",'III_Plan comp 438.68 {Plan 5}'!O$15&amp;analysismethod9)</f>
        <v/>
      </c>
      <c r="BW72" s="254" t="str">
        <f>IF(ISNUMBER(FIND(analysismethod9,'III_Plan comp 438.68 {Plan 5}'!P$15)),"",'III_Plan comp 438.68 {Plan 5}'!P$15&amp;analysismethod9)</f>
        <v/>
      </c>
      <c r="BX72" s="254" t="str">
        <f>IF(ISNUMBER(FIND(analysismethod9,'III_Plan comp 438.68 {Plan 5}'!Q$15)),"",'III_Plan comp 438.68 {Plan 5}'!Q$15&amp;analysismethod9)</f>
        <v/>
      </c>
      <c r="BY72" s="254" t="str">
        <f>IF(ISNUMBER(FIND(analysismethod9,'III_Plan comp 438.68 {Plan 5}'!R$15)),"",'III_Plan comp 438.68 {Plan 5}'!R$15&amp;analysismethod9)</f>
        <v/>
      </c>
      <c r="BZ72" s="254" t="str">
        <f>IF(ISNUMBER(FIND(analysismethod9,'III_Plan comp 438.68 {Plan 5}'!S$15)),"",'III_Plan comp 438.68 {Plan 5}'!S$15&amp;analysismethod9)</f>
        <v/>
      </c>
      <c r="CA72" s="254" t="str">
        <f>IF(ISNUMBER(FIND(analysismethod9,'III_Plan comp 438.68 {Plan 5}'!T$15)),"",'III_Plan comp 438.68 {Plan 5}'!T$15&amp;analysismethod9)</f>
        <v/>
      </c>
      <c r="CB72" s="254" t="str">
        <f>IF(ISNUMBER(FIND(analysismethod9,'III_Plan comp 438.68 {Plan 5}'!U$15)),"",'III_Plan comp 438.68 {Plan 5}'!U$15&amp;analysismethod9)</f>
        <v/>
      </c>
      <c r="CC72" s="254" t="str">
        <f>IF(ISNUMBER(FIND(analysismethod9,'III_Plan comp 438.68 {Plan 5}'!V$15)),"",'III_Plan comp 438.68 {Plan 5}'!V$15&amp;analysismethod9)</f>
        <v/>
      </c>
      <c r="CD72" s="254" t="str">
        <f>IF(ISNUMBER(FIND(analysismethod9,'III_Plan comp 438.68 {Plan 5}'!W$15)),"",'III_Plan comp 438.68 {Plan 5}'!W$15&amp;analysismethod9)</f>
        <v/>
      </c>
      <c r="CE72" s="254" t="str">
        <f>IF(ISNUMBER(FIND(analysismethod9,'III_Plan comp 438.68 {Plan 5}'!X$15)),"",'III_Plan comp 438.68 {Plan 5}'!X$15&amp;analysismethod9)</f>
        <v/>
      </c>
      <c r="CF72" s="254" t="str">
        <f>IF(ISNUMBER(FIND(analysismethod9,'III_Plan comp 438.68 {Plan 5}'!Y$15)),"",'III_Plan comp 438.68 {Plan 5}'!Y$15&amp;analysismethod9)</f>
        <v/>
      </c>
      <c r="CG72" s="254" t="str">
        <f>IF(ISNUMBER(FIND(analysismethod9,'III_Plan comp 438.68 {Plan 5}'!Z$15)),"",'III_Plan comp 438.68 {Plan 5}'!Z$15&amp;analysismethod9)</f>
        <v/>
      </c>
      <c r="CH72" s="254" t="str">
        <f>IF(ISNUMBER(FIND(analysismethod9,'III_Plan comp 438.68 {Plan 5}'!AA$15)),"",'III_Plan comp 438.68 {Plan 5}'!AA$15&amp;analysismethod9)</f>
        <v/>
      </c>
      <c r="CI72" s="254" t="str">
        <f>IF(ISNUMBER(FIND(analysismethod9,'III_Plan comp 438.68 {Plan 5}'!AB$15)),"",'III_Plan comp 438.68 {Plan 5}'!AB$15&amp;analysismethod9)</f>
        <v/>
      </c>
      <c r="CJ72" s="254" t="str">
        <f>IF(ISNUMBER(FIND(analysismethod9,'III_Plan comp 438.68 {Plan 5}'!AC$15)),"",'III_Plan comp 438.68 {Plan 5}'!AC$15&amp;analysismethod9)</f>
        <v/>
      </c>
      <c r="CK72" s="254" t="str">
        <f>IF(ISNUMBER(FIND(analysismethod9,'III_Plan comp 438.68 {Plan 5}'!AD$15)),"",'III_Plan comp 438.68 {Plan 5}'!AD$15&amp;analysismethod9)</f>
        <v/>
      </c>
      <c r="CL72" s="254" t="str">
        <f>IF(ISNUMBER(FIND(analysismethod9,'III_Plan comp 438.68 {Plan 5}'!AE$15)),"",'III_Plan comp 438.68 {Plan 5}'!AE$15&amp;analysismethod9)</f>
        <v/>
      </c>
      <c r="CM72" s="254" t="str">
        <f>IF(ISNUMBER(FIND(analysismethod9,'III_Plan comp 438.68 {Plan 5}'!AF$15)),"",'III_Plan comp 438.68 {Plan 5}'!AF$15&amp;analysismethod9)</f>
        <v/>
      </c>
      <c r="CN72" s="254" t="str">
        <f>IF(ISNUMBER(FIND(analysismethod9,'III_Plan comp 438.68 {Plan 5}'!AG$15)),"",'III_Plan comp 438.68 {Plan 5}'!AG$15&amp;analysismethod9)</f>
        <v/>
      </c>
      <c r="CO72" s="254" t="str">
        <f>IF(ISNUMBER(FIND(analysismethod9,'III_Plan comp 438.68 {Plan 5}'!AH$15)),"",'III_Plan comp 438.68 {Plan 5}'!AH$15&amp;analysismethod9)</f>
        <v/>
      </c>
      <c r="CP72" s="254" t="str">
        <f>IF(ISNUMBER(FIND(analysismethod9,'III_Plan comp 438.68 {Plan 5}'!AI$15)),"",'III_Plan comp 438.68 {Plan 5}'!AI$15&amp;analysismethod9)</f>
        <v/>
      </c>
      <c r="CQ72" s="254" t="str">
        <f>IF(ISNUMBER(FIND(analysismethod9,'III_Plan comp 438.68 {Plan 5}'!AJ$15)),"",'III_Plan comp 438.68 {Plan 5}'!AJ$15&amp;analysismethod9)</f>
        <v/>
      </c>
      <c r="CR72" s="254" t="str">
        <f>IF(ISNUMBER(FIND(analysismethod9,'III_Plan comp 438.68 {Plan 5}'!AK$15)),"",'III_Plan comp 438.68 {Plan 5}'!AK$15&amp;analysismethod9)</f>
        <v/>
      </c>
      <c r="CS72" s="254" t="str">
        <f>IF(ISNUMBER(FIND(analysismethod9,'III_Plan comp 438.68 {Plan 5}'!AL$15)),"",'III_Plan comp 438.68 {Plan 5}'!AL$15&amp;analysismethod9)</f>
        <v/>
      </c>
      <c r="CT72" s="254" t="str">
        <f>IF(ISNUMBER(FIND(analysismethod9,'III_Plan comp 438.68 {Plan 5}'!AM$15)),"",'III_Plan comp 438.68 {Plan 5}'!AM$15&amp;analysismethod9)</f>
        <v/>
      </c>
      <c r="CU72" s="254" t="str">
        <f>IF(ISNUMBER(FIND(analysismethod9,'III_Plan comp 438.68 {Plan 5}'!AN$15)),"",'III_Plan comp 438.68 {Plan 5}'!AN$15&amp;analysismethod9)</f>
        <v/>
      </c>
      <c r="CV72" s="254" t="str">
        <f>IF(ISNUMBER(FIND(analysismethod9,'III_Plan comp 438.68 {Plan 5}'!AO$15)),"",'III_Plan comp 438.68 {Plan 5}'!AO$15&amp;analysismethod9)</f>
        <v/>
      </c>
      <c r="CW72" s="254" t="str">
        <f>IF(ISNUMBER(FIND(analysismethod9,'III_Plan comp 438.68 {Plan 5}'!AP$15)),"",'III_Plan comp 438.68 {Plan 5}'!AP$15&amp;analysismethod9)</f>
        <v/>
      </c>
      <c r="CX72" s="254" t="str">
        <f>IF(ISNUMBER(FIND(analysismethod9,'III_Plan comp 438.68 {Plan 5}'!AQ$15)),"",'III_Plan comp 438.68 {Plan 5}'!AQ$15&amp;analysismethod9)</f>
        <v/>
      </c>
      <c r="CY72" s="254" t="str">
        <f>IF(ISNUMBER(FIND(analysismethod9,'III_Plan comp 438.68 {Plan 5}'!AR$15)),"",'III_Plan comp 438.68 {Plan 5}'!AR$15&amp;analysismethod9)</f>
        <v/>
      </c>
      <c r="CZ72" s="254" t="str">
        <f>IF(ISNUMBER(FIND(analysismethod9,'III_Plan comp 438.68 {Plan 5}'!AS$15)),"",'III_Plan comp 438.68 {Plan 5}'!AS$15&amp;analysismethod9)</f>
        <v/>
      </c>
      <c r="DA72" s="254" t="str">
        <f>IF(ISNUMBER(FIND(analysismethod9,'III_Plan comp 438.68 {Plan 5}'!AT$15)),"",'III_Plan comp 438.68 {Plan 5}'!AT$15&amp;analysismethod9)</f>
        <v/>
      </c>
      <c r="DB72" s="254" t="str">
        <f>IF(ISNUMBER(FIND(analysismethod9,'III_Plan comp 438.68 {Plan 5}'!AU$15)),"",'III_Plan comp 438.68 {Plan 5}'!AU$15&amp;analysismethod9)</f>
        <v/>
      </c>
      <c r="DC72" s="254" t="str">
        <f>IF(ISNUMBER(FIND(analysismethod9,'III_Plan comp 438.68 {Plan 5}'!AV$15)),"",'III_Plan comp 438.68 {Plan 5}'!AV$15&amp;analysismethod9)</f>
        <v/>
      </c>
      <c r="DD72" s="254" t="str">
        <f>IF(ISNUMBER(FIND(analysismethod9,'III_Plan comp 438.68 {Plan 5}'!AW$15)),"",'III_Plan comp 438.68 {Plan 5}'!AW$15&amp;analysismethod9)</f>
        <v/>
      </c>
      <c r="DE72" s="254" t="str">
        <f>IF(ISNUMBER(FIND(analysismethod9,'III_Plan comp 438.68 {Plan 5}'!AX$15)),"",'III_Plan comp 438.68 {Plan 5}'!AX$15&amp;analysismethod9)</f>
        <v/>
      </c>
      <c r="DF72" s="254" t="str">
        <f>IF(ISNUMBER(FIND(analysismethod9,'III_Plan comp 438.68 {Plan 5}'!AY$15)),"",'III_Plan comp 438.68 {Plan 5}'!AY$15&amp;analysismethod9)</f>
        <v/>
      </c>
      <c r="DG72" s="254" t="str">
        <f>IF(ISNUMBER(FIND(analysismethod9,'III_Plan comp 438.68 {Plan 5}'!AZ$15)),"",'III_Plan comp 438.68 {Plan 5}'!AZ$15&amp;analysismethod9)</f>
        <v/>
      </c>
      <c r="DH72" s="254" t="str">
        <f>IF(ISNUMBER(FIND(analysismethod9,'III_Plan comp 438.68 {Plan 5}'!BA$15)),"",'III_Plan comp 438.68 {Plan 5}'!BA$15&amp;analysismethod9)</f>
        <v/>
      </c>
      <c r="DI72" s="254" t="str">
        <f>IF(ISNUMBER(FIND(analysismethod9,'III_Plan comp 438.68 {Plan 5}'!BB$15)),"",'III_Plan comp 438.68 {Plan 5}'!BB$15&amp;analysismethod9)</f>
        <v/>
      </c>
      <c r="DJ72" s="254" t="str">
        <f>IF(ISNUMBER(FIND(analysismethod9,'III_Plan comp 438.68 {Plan 5}'!BC$15)),"",'III_Plan comp 438.68 {Plan 5}'!BC$15&amp;analysismethod9)</f>
        <v/>
      </c>
      <c r="DK72" s="254" t="str">
        <f>IF(ISNUMBER(FIND(analysismethod9,'III_Plan comp 438.68 {Plan 5}'!BD$15)),"",'III_Plan comp 438.68 {Plan 5}'!BD$15&amp;analysismethod9)</f>
        <v/>
      </c>
      <c r="DL72" s="254" t="str">
        <f>IF(ISNUMBER(FIND(analysismethod9,'III_Plan comp 438.68 {Plan 5}'!BE$15)),"",'III_Plan comp 438.68 {Plan 5}'!BE$15&amp;analysismethod9)</f>
        <v/>
      </c>
      <c r="DM72" s="254" t="str">
        <f>IF(ISNUMBER(FIND(analysismethod9,'III_Plan comp 438.68 {Plan 5}'!BF$15)),"",'III_Plan comp 438.68 {Plan 5}'!BF$15&amp;analysismethod9)</f>
        <v/>
      </c>
      <c r="DN72" s="254" t="str">
        <f>IF(ISNUMBER(FIND(analysismethod9,'III_Plan comp 438.68 {Plan 5}'!BG$15)),"",'III_Plan comp 438.68 {Plan 5}'!BG$15&amp;analysismethod9)</f>
        <v/>
      </c>
      <c r="DO72" s="254" t="str">
        <f>IF(ISNUMBER(FIND(analysismethod9,'III_Plan comp 438.68 {Plan 5}'!BH$15)),"",'III_Plan comp 438.68 {Plan 5}'!BH$15&amp;analysismethod9)</f>
        <v/>
      </c>
      <c r="DP72" s="254" t="str">
        <f>IF(ISNUMBER(FIND(analysismethod9,'III_Plan comp 438.68 {Plan 5}'!BI$15)),"",'III_Plan comp 438.68 {Plan 5}'!BI$15&amp;analysismethod9)</f>
        <v/>
      </c>
      <c r="DQ72" s="254" t="str">
        <f>IF(ISNUMBER(FIND(analysismethod9,'III_Plan comp 438.68 {Plan 5}'!BJ$15)),"",'III_Plan comp 438.68 {Plan 5}'!BJ$15&amp;analysismethod9)</f>
        <v/>
      </c>
      <c r="DR72" s="254" t="str">
        <f>IF(ISNUMBER(FIND(analysismethod9,'III_Plan comp 438.68 {Plan 5}'!BK$15)),"",'III_Plan comp 438.68 {Plan 5}'!BK$15&amp;analysismethod9)</f>
        <v/>
      </c>
      <c r="DS72" s="254" t="str">
        <f>IF(ISNUMBER(FIND(analysismethod9,'III_Plan comp 438.68 {Plan 5}'!BL$15)),"",'III_Plan comp 438.68 {Plan 5}'!BL$15&amp;analysismethod9)</f>
        <v/>
      </c>
      <c r="DT72" s="254" t="str">
        <f>IF(ISNUMBER(FIND(analysismethod9,'III_Plan comp 438.68 {Plan 5}'!BM$15)),"",'III_Plan comp 438.68 {Plan 5}'!BM$15&amp;analysismethod9)</f>
        <v/>
      </c>
      <c r="DU72" s="254" t="str">
        <f>IF(ISNUMBER(FIND(analysismethod9,'III_Plan comp 438.68 {Plan 5}'!BN$15)),"",'III_Plan comp 438.68 {Plan 5}'!BN$15&amp;analysismethod9)</f>
        <v/>
      </c>
      <c r="DV72" s="254" t="str">
        <f>IF(ISNUMBER(FIND(analysismethod9,'III_Plan comp 438.68 {Plan 5}'!BO$15)),"",'III_Plan comp 438.68 {Plan 5}'!BO$15&amp;analysismethod9)</f>
        <v/>
      </c>
      <c r="DW72" s="254" t="str">
        <f>IF(ISNUMBER(FIND(analysismethod9,'III_Plan comp 438.68 {Plan 5}'!BP$15)),"",'III_Plan comp 438.68 {Plan 5}'!BP$15&amp;analysismethod9)</f>
        <v/>
      </c>
      <c r="DX72" s="254" t="str">
        <f>IF(ISNUMBER(FIND(analysismethod9,'III_Plan comp 438.68 {Plan 5}'!BQ$15)),"",'III_Plan comp 438.68 {Plan 5}'!BQ$15&amp;analysismethod9)</f>
        <v/>
      </c>
      <c r="DY72" s="254" t="str">
        <f>IF(ISNUMBER(FIND(analysismethod9,'III_Plan comp 438.68 {Plan 5}'!BR$15)),"",'III_Plan comp 438.68 {Plan 5}'!BR$15&amp;analysismethod9)</f>
        <v/>
      </c>
      <c r="DZ72" s="254" t="str">
        <f>IF(ISNUMBER(FIND(analysismethod9,'III_Plan comp 438.68 {Plan 5}'!BS$15)),"",'III_Plan comp 438.68 {Plan 5}'!BS$15&amp;analysismethod9)</f>
        <v/>
      </c>
      <c r="EA72" s="254" t="str">
        <f>IF(ISNUMBER(FIND(analysismethod9,'III_Plan comp 438.68 {Plan 5}'!BT$15)),"",'III_Plan comp 438.68 {Plan 5}'!BT$15&amp;analysismethod9)</f>
        <v/>
      </c>
      <c r="EB72" s="254" t="str">
        <f>IF(ISNUMBER(FIND(analysismethod9,'III_Plan comp 438.68 {Plan 5}'!BU$15)),"",'III_Plan comp 438.68 {Plan 5}'!BU$15&amp;analysismethod9)</f>
        <v/>
      </c>
      <c r="EC72" s="254" t="str">
        <f>IF(ISNUMBER(FIND(analysismethod9,'III_Plan comp 438.68 {Plan 5}'!BV$15)),"",'III_Plan comp 438.68 {Plan 5}'!BV$15&amp;analysismethod9)</f>
        <v/>
      </c>
      <c r="ED72" s="254" t="str">
        <f>IF(ISNUMBER(FIND(analysismethod9,'III_Plan comp 438.68 {Plan 5}'!BW$15)),"",'III_Plan comp 438.68 {Plan 5}'!BW$15&amp;analysismethod9)</f>
        <v/>
      </c>
      <c r="EE72" s="254" t="str">
        <f>IF(ISNUMBER(FIND(analysismethod9,'III_Plan comp 438.68 {Plan 5}'!BX$15)),"",'III_Plan comp 438.68 {Plan 5}'!BX$15&amp;analysismethod9)</f>
        <v/>
      </c>
      <c r="EF72" s="254" t="str">
        <f>IF(ISNUMBER(FIND(analysismethod9,'III_Plan comp 438.68 {Plan 5}'!BY$15)),"",'III_Plan comp 438.68 {Plan 5}'!BY$15&amp;analysismethod9)</f>
        <v/>
      </c>
      <c r="EG72" s="254" t="str">
        <f>IF(ISNUMBER(FIND(analysismethod9,'III_Plan comp 438.68 {Plan 5}'!BZ$15)),"",'III_Plan comp 438.68 {Plan 5}'!BZ$15&amp;analysismethod9)</f>
        <v/>
      </c>
      <c r="EH72" s="254" t="str">
        <f>IF(ISNUMBER(FIND(analysismethod9,'III_Plan comp 438.68 {Plan 5}'!CA$15)),"",'III_Plan comp 438.68 {Plan 5}'!CA$15&amp;analysismethod9)</f>
        <v/>
      </c>
      <c r="EI72" s="254" t="str">
        <f>IF(ISNUMBER(FIND(analysismethod9,'III_Plan comp 438.68 {Plan 5}'!CB$15)),"",'III_Plan comp 438.68 {Plan 5}'!CB$15&amp;analysismethod9)</f>
        <v/>
      </c>
      <c r="EJ72" s="254" t="str">
        <f>IF(ISNUMBER(FIND(analysismethod9,'III_Plan comp 438.68 {Plan 5}'!CC$15)),"",'III_Plan comp 438.68 {Plan 5}'!CC$15&amp;analysismethod9)</f>
        <v/>
      </c>
      <c r="EK72" s="254" t="str">
        <f>IF(ISNUMBER(FIND(analysismethod9,'III_Plan comp 438.68 {Plan 5}'!CD$15)),"",'III_Plan comp 438.68 {Plan 5}'!CD$15&amp;analysismethod9)</f>
        <v/>
      </c>
      <c r="EL72" s="254" t="str">
        <f>IF(ISNUMBER(FIND(analysismethod9,'III_Plan comp 438.68 {Plan 5}'!CE$15)),"",'III_Plan comp 438.68 {Plan 5}'!CE$15&amp;analysismethod9)</f>
        <v/>
      </c>
      <c r="EM72" s="254" t="str">
        <f>IF(ISNUMBER(FIND(analysismethod9,'III_Plan comp 438.68 {Plan 5}'!CF$15)),"",'III_Plan comp 438.68 {Plan 5}'!CF$15&amp;analysismethod9)</f>
        <v/>
      </c>
      <c r="EN72" s="254" t="str">
        <f>IF(ISNUMBER(FIND(analysismethod9,'III_Plan comp 438.68 {Plan 5}'!CG$15)),"",'III_Plan comp 438.68 {Plan 5}'!CG$15&amp;analysismethod9)</f>
        <v/>
      </c>
      <c r="EO72" s="254" t="str">
        <f>IF(ISNUMBER(FIND(analysismethod9,'III_Plan comp 438.68 {Plan 5}'!CH$15)),"",'III_Plan comp 438.68 {Plan 5}'!CH$15&amp;analysismethod9)</f>
        <v/>
      </c>
      <c r="EP72" s="254" t="str">
        <f>IF(ISNUMBER(FIND(analysismethod9,'III_Plan comp 438.68 {Plan 5}'!CI$15)),"",'III_Plan comp 438.68 {Plan 5}'!CI$15&amp;analysismethod9)</f>
        <v/>
      </c>
      <c r="EQ72" s="254" t="str">
        <f>IF(ISNUMBER(FIND(analysismethod9,'III_Plan comp 438.68 {Plan 5}'!CJ$15)),"",'III_Plan comp 438.68 {Plan 5}'!CJ$15&amp;analysismethod9)</f>
        <v/>
      </c>
      <c r="ER72" s="254" t="str">
        <f>IF(ISNUMBER(FIND(analysismethod9,'III_Plan comp 438.68 {Plan 5}'!CK$15)),"",'III_Plan comp 438.68 {Plan 5}'!CK$15&amp;analysismethod9)</f>
        <v/>
      </c>
      <c r="ES72" s="254" t="str">
        <f>IF(ISNUMBER(FIND(analysismethod9,'III_Plan comp 438.68 {Plan 5}'!CL$15)),"",'III_Plan comp 438.68 {Plan 5}'!CL$15&amp;analysismethod9)</f>
        <v/>
      </c>
      <c r="ET72" s="254" t="str">
        <f>IF(ISNUMBER(FIND(analysismethod9,'III_Plan comp 438.68 {Plan 5}'!CM$15)),"",'III_Plan comp 438.68 {Plan 5}'!CM$15&amp;analysismethod9)</f>
        <v/>
      </c>
      <c r="EU72" s="254" t="str">
        <f>IF(ISNUMBER(FIND(analysismethod9,'III_Plan comp 438.68 {Plan 5}'!CN$15)),"",'III_Plan comp 438.68 {Plan 5}'!CN$15&amp;analysismethod9)</f>
        <v/>
      </c>
      <c r="EV72" s="254" t="str">
        <f>IF(ISNUMBER(FIND(analysismethod9,'III_Plan comp 438.68 {Plan 5}'!CO$15)),"",'III_Plan comp 438.68 {Plan 5}'!CO$15&amp;analysismethod9)</f>
        <v/>
      </c>
      <c r="EW72" s="254" t="str">
        <f>IF(ISNUMBER(FIND(analysismethod9,'III_Plan comp 438.68 {Plan 5}'!CP$15)),"",'III_Plan comp 438.68 {Plan 5}'!CP$15&amp;analysismethod9)</f>
        <v/>
      </c>
      <c r="EX72" s="254" t="str">
        <f>IF(ISNUMBER(FIND(analysismethod9,'III_Plan comp 438.68 {Plan 5}'!CQ$15)),"",'III_Plan comp 438.68 {Plan 5}'!CQ$15&amp;analysismethod9)</f>
        <v/>
      </c>
      <c r="EY72" s="254" t="str">
        <f>IF(ISNUMBER(FIND(analysismethod9,'III_Plan comp 438.68 {Plan 5}'!CR$15)),"",'III_Plan comp 438.68 {Plan 5}'!CR$15&amp;analysismethod9)</f>
        <v/>
      </c>
      <c r="EZ72" s="254" t="str">
        <f>IF(ISNUMBER(FIND(analysismethod9,'III_Plan comp 438.68 {Plan 5}'!CS$15)),"",'III_Plan comp 438.68 {Plan 5}'!CS$15&amp;analysismethod9)</f>
        <v/>
      </c>
      <c r="FA72" s="254" t="str">
        <f>IF(ISNUMBER(FIND(analysismethod9,'III_Plan comp 438.68 {Plan 5}'!CT$15)),"",'III_Plan comp 438.68 {Plan 5}'!CT$15&amp;analysismethod9)</f>
        <v/>
      </c>
      <c r="FB72" s="254" t="str">
        <f>IF(ISNUMBER(FIND(analysismethod9,'III_Plan comp 438.68 {Plan 5}'!CU$15)),"",'III_Plan comp 438.68 {Plan 5}'!CU$15&amp;analysismethod9)</f>
        <v/>
      </c>
      <c r="FC72" s="254" t="str">
        <f>IF(ISNUMBER(FIND(analysismethod9,'III_Plan comp 438.68 {Plan 5}'!CV$15)),"",'III_Plan comp 438.68 {Plan 5}'!CV$15&amp;analysismethod9)</f>
        <v/>
      </c>
      <c r="FD72" s="254" t="str">
        <f>IF(ISNUMBER(FIND(analysismethod9,'III_Plan comp 438.68 {Plan 5}'!CW$15)),"",'III_Plan comp 438.68 {Plan 5}'!CW$15&amp;analysismethod9)</f>
        <v/>
      </c>
      <c r="FE72" s="254" t="str">
        <f>IF(ISNUMBER(FIND(analysismethod9,'III_Plan comp 438.68 {Plan 5}'!CX$15)),"",'III_Plan comp 438.68 {Plan 5}'!CX$15&amp;analysismethod9)</f>
        <v/>
      </c>
      <c r="FF72" s="254" t="str">
        <f>IF(ISNUMBER(FIND(analysismethod9,'III_Plan comp 438.68 {Plan 5}'!CY$15)),"",'III_Plan comp 438.68 {Plan 5}'!CY$15&amp;analysismethod9)</f>
        <v/>
      </c>
      <c r="FG72" s="254" t="str">
        <f>IF(ISNUMBER(FIND(analysismethod9,'III_Plan comp 438.68 {Plan 5}'!CZ$15)),"",'III_Plan comp 438.68 {Plan 5}'!CZ$15&amp;analysismethod9)</f>
        <v/>
      </c>
    </row>
    <row r="73" spans="62:163" ht="15" thickBot="1" x14ac:dyDescent="0.25">
      <c r="BK73" s="256" t="str">
        <f>IF('I_State and program information'!$E$91&lt;&gt;"",'I_State and program information'!E152&amp;"; "&amp;CHAR(10)&amp;CHAR(10),"")</f>
        <v/>
      </c>
      <c r="BL73" s="257" t="str">
        <f>IF(ISNUMBER(FIND(analysismethod10,'III_Plan comp 438.68 {Plan 5}'!E$15)),"",'III_Plan comp 438.68 {Plan 5}'!E$15&amp;analysismethod10)</f>
        <v/>
      </c>
      <c r="BM73" s="257" t="str">
        <f>IF(ISNUMBER(FIND(analysismethod10,'III_Plan comp 438.68 {Plan 5}'!F$15)),"",'III_Plan comp 438.68 {Plan 5}'!F$15&amp;analysismethod10)</f>
        <v/>
      </c>
      <c r="BN73" s="257" t="str">
        <f>IF(ISNUMBER(FIND(analysismethod10,'III_Plan comp 438.68 {Plan 5}'!G$15)),"",'III_Plan comp 438.68 {Plan 5}'!G$15&amp;analysismethod10)</f>
        <v/>
      </c>
      <c r="BO73" s="257" t="str">
        <f>IF(ISNUMBER(FIND(analysismethod10,'III_Plan comp 438.68 {Plan 5}'!H$15)),"",'III_Plan comp 438.68 {Plan 5}'!H$15&amp;analysismethod10)</f>
        <v/>
      </c>
      <c r="BP73" s="257" t="str">
        <f>IF(ISNUMBER(FIND(analysismethod10,'III_Plan comp 438.68 {Plan 5}'!I$15)),"",'III_Plan comp 438.68 {Plan 5}'!I$15&amp;analysismethod10)</f>
        <v/>
      </c>
      <c r="BQ73" s="257" t="str">
        <f>IF(ISNUMBER(FIND(analysismethod10,'III_Plan comp 438.68 {Plan 5}'!J$15)),"",'III_Plan comp 438.68 {Plan 5}'!J$15&amp;analysismethod10)</f>
        <v/>
      </c>
      <c r="BR73" s="257" t="str">
        <f>IF(ISNUMBER(FIND(analysismethod10,'III_Plan comp 438.68 {Plan 5}'!K$15)),"",'III_Plan comp 438.68 {Plan 5}'!K$15&amp;analysismethod10)</f>
        <v/>
      </c>
      <c r="BS73" s="257" t="str">
        <f>IF(ISNUMBER(FIND(analysismethod10,'III_Plan comp 438.68 {Plan 5}'!L$15)),"",'III_Plan comp 438.68 {Plan 5}'!L$15&amp;analysismethod10)</f>
        <v/>
      </c>
      <c r="BT73" s="257" t="str">
        <f>IF(ISNUMBER(FIND(analysismethod10,'III_Plan comp 438.68 {Plan 5}'!M$15)),"",'III_Plan comp 438.68 {Plan 5}'!M$15&amp;analysismethod10)</f>
        <v/>
      </c>
      <c r="BU73" s="257" t="str">
        <f>IF(ISNUMBER(FIND(analysismethod10,'III_Plan comp 438.68 {Plan 5}'!N$15)),"",'III_Plan comp 438.68 {Plan 5}'!N$15&amp;analysismethod10)</f>
        <v/>
      </c>
      <c r="BV73" s="257" t="str">
        <f>IF(ISNUMBER(FIND(analysismethod10,'III_Plan comp 438.68 {Plan 5}'!O$15)),"",'III_Plan comp 438.68 {Plan 5}'!O$15&amp;analysismethod10)</f>
        <v/>
      </c>
      <c r="BW73" s="257" t="str">
        <f>IF(ISNUMBER(FIND(analysismethod10,'III_Plan comp 438.68 {Plan 5}'!P$15)),"",'III_Plan comp 438.68 {Plan 5}'!P$15&amp;analysismethod10)</f>
        <v/>
      </c>
      <c r="BX73" s="257" t="str">
        <f>IF(ISNUMBER(FIND(analysismethod10,'III_Plan comp 438.68 {Plan 5}'!Q$15)),"",'III_Plan comp 438.68 {Plan 5}'!Q$15&amp;analysismethod10)</f>
        <v/>
      </c>
      <c r="BY73" s="257" t="str">
        <f>IF(ISNUMBER(FIND(analysismethod10,'III_Plan comp 438.68 {Plan 5}'!R$15)),"",'III_Plan comp 438.68 {Plan 5}'!R$15&amp;analysismethod10)</f>
        <v/>
      </c>
      <c r="BZ73" s="257" t="str">
        <f>IF(ISNUMBER(FIND(analysismethod10,'III_Plan comp 438.68 {Plan 5}'!S$15)),"",'III_Plan comp 438.68 {Plan 5}'!S$15&amp;analysismethod10)</f>
        <v/>
      </c>
      <c r="CA73" s="257" t="str">
        <f>IF(ISNUMBER(FIND(analysismethod10,'III_Plan comp 438.68 {Plan 5}'!T$15)),"",'III_Plan comp 438.68 {Plan 5}'!T$15&amp;analysismethod10)</f>
        <v/>
      </c>
      <c r="CB73" s="257" t="str">
        <f>IF(ISNUMBER(FIND(analysismethod10,'III_Plan comp 438.68 {Plan 5}'!U$15)),"",'III_Plan comp 438.68 {Plan 5}'!U$15&amp;analysismethod10)</f>
        <v/>
      </c>
      <c r="CC73" s="257" t="str">
        <f>IF(ISNUMBER(FIND(analysismethod10,'III_Plan comp 438.68 {Plan 5}'!V$15)),"",'III_Plan comp 438.68 {Plan 5}'!V$15&amp;analysismethod10)</f>
        <v/>
      </c>
      <c r="CD73" s="257" t="str">
        <f>IF(ISNUMBER(FIND(analysismethod10,'III_Plan comp 438.68 {Plan 5}'!W$15)),"",'III_Plan comp 438.68 {Plan 5}'!W$15&amp;analysismethod10)</f>
        <v/>
      </c>
      <c r="CE73" s="257" t="str">
        <f>IF(ISNUMBER(FIND(analysismethod10,'III_Plan comp 438.68 {Plan 5}'!X$15)),"",'III_Plan comp 438.68 {Plan 5}'!X$15&amp;analysismethod10)</f>
        <v/>
      </c>
      <c r="CF73" s="257" t="str">
        <f>IF(ISNUMBER(FIND(analysismethod10,'III_Plan comp 438.68 {Plan 5}'!Y$15)),"",'III_Plan comp 438.68 {Plan 5}'!Y$15&amp;analysismethod10)</f>
        <v/>
      </c>
      <c r="CG73" s="257" t="str">
        <f>IF(ISNUMBER(FIND(analysismethod10,'III_Plan comp 438.68 {Plan 5}'!Z$15)),"",'III_Plan comp 438.68 {Plan 5}'!Z$15&amp;analysismethod10)</f>
        <v/>
      </c>
      <c r="CH73" s="257" t="str">
        <f>IF(ISNUMBER(FIND(analysismethod10,'III_Plan comp 438.68 {Plan 5}'!AA$15)),"",'III_Plan comp 438.68 {Plan 5}'!AA$15&amp;analysismethod10)</f>
        <v/>
      </c>
      <c r="CI73" s="257" t="str">
        <f>IF(ISNUMBER(FIND(analysismethod10,'III_Plan comp 438.68 {Plan 5}'!AB$15)),"",'III_Plan comp 438.68 {Plan 5}'!AB$15&amp;analysismethod10)</f>
        <v/>
      </c>
      <c r="CJ73" s="257" t="str">
        <f>IF(ISNUMBER(FIND(analysismethod10,'III_Plan comp 438.68 {Plan 5}'!AC$15)),"",'III_Plan comp 438.68 {Plan 5}'!AC$15&amp;analysismethod10)</f>
        <v/>
      </c>
      <c r="CK73" s="257" t="str">
        <f>IF(ISNUMBER(FIND(analysismethod10,'III_Plan comp 438.68 {Plan 5}'!AD$15)),"",'III_Plan comp 438.68 {Plan 5}'!AD$15&amp;analysismethod10)</f>
        <v/>
      </c>
      <c r="CL73" s="257" t="str">
        <f>IF(ISNUMBER(FIND(analysismethod10,'III_Plan comp 438.68 {Plan 5}'!AE$15)),"",'III_Plan comp 438.68 {Plan 5}'!AE$15&amp;analysismethod10)</f>
        <v/>
      </c>
      <c r="CM73" s="257" t="str">
        <f>IF(ISNUMBER(FIND(analysismethod10,'III_Plan comp 438.68 {Plan 5}'!AF$15)),"",'III_Plan comp 438.68 {Plan 5}'!AF$15&amp;analysismethod10)</f>
        <v/>
      </c>
      <c r="CN73" s="257" t="str">
        <f>IF(ISNUMBER(FIND(analysismethod10,'III_Plan comp 438.68 {Plan 5}'!AG$15)),"",'III_Plan comp 438.68 {Plan 5}'!AG$15&amp;analysismethod10)</f>
        <v/>
      </c>
      <c r="CO73" s="257" t="str">
        <f>IF(ISNUMBER(FIND(analysismethod10,'III_Plan comp 438.68 {Plan 5}'!AH$15)),"",'III_Plan comp 438.68 {Plan 5}'!AH$15&amp;analysismethod10)</f>
        <v/>
      </c>
      <c r="CP73" s="257" t="str">
        <f>IF(ISNUMBER(FIND(analysismethod10,'III_Plan comp 438.68 {Plan 5}'!AI$15)),"",'III_Plan comp 438.68 {Plan 5}'!AI$15&amp;analysismethod10)</f>
        <v/>
      </c>
      <c r="CQ73" s="257" t="str">
        <f>IF(ISNUMBER(FIND(analysismethod10,'III_Plan comp 438.68 {Plan 5}'!AJ$15)),"",'III_Plan comp 438.68 {Plan 5}'!AJ$15&amp;analysismethod10)</f>
        <v/>
      </c>
      <c r="CR73" s="257" t="str">
        <f>IF(ISNUMBER(FIND(analysismethod10,'III_Plan comp 438.68 {Plan 5}'!AK$15)),"",'III_Plan comp 438.68 {Plan 5}'!AK$15&amp;analysismethod10)</f>
        <v/>
      </c>
      <c r="CS73" s="257" t="str">
        <f>IF(ISNUMBER(FIND(analysismethod10,'III_Plan comp 438.68 {Plan 5}'!AL$15)),"",'III_Plan comp 438.68 {Plan 5}'!AL$15&amp;analysismethod10)</f>
        <v/>
      </c>
      <c r="CT73" s="257" t="str">
        <f>IF(ISNUMBER(FIND(analysismethod10,'III_Plan comp 438.68 {Plan 5}'!AM$15)),"",'III_Plan comp 438.68 {Plan 5}'!AM$15&amp;analysismethod10)</f>
        <v/>
      </c>
      <c r="CU73" s="257" t="str">
        <f>IF(ISNUMBER(FIND(analysismethod10,'III_Plan comp 438.68 {Plan 5}'!AN$15)),"",'III_Plan comp 438.68 {Plan 5}'!AN$15&amp;analysismethod10)</f>
        <v/>
      </c>
      <c r="CV73" s="257" t="str">
        <f>IF(ISNUMBER(FIND(analysismethod10,'III_Plan comp 438.68 {Plan 5}'!AO$15)),"",'III_Plan comp 438.68 {Plan 5}'!AO$15&amp;analysismethod10)</f>
        <v/>
      </c>
      <c r="CW73" s="257" t="str">
        <f>IF(ISNUMBER(FIND(analysismethod10,'III_Plan comp 438.68 {Plan 5}'!AP$15)),"",'III_Plan comp 438.68 {Plan 5}'!AP$15&amp;analysismethod10)</f>
        <v/>
      </c>
      <c r="CX73" s="257" t="str">
        <f>IF(ISNUMBER(FIND(analysismethod10,'III_Plan comp 438.68 {Plan 5}'!AQ$15)),"",'III_Plan comp 438.68 {Plan 5}'!AQ$15&amp;analysismethod10)</f>
        <v/>
      </c>
      <c r="CY73" s="257" t="str">
        <f>IF(ISNUMBER(FIND(analysismethod10,'III_Plan comp 438.68 {Plan 5}'!AR$15)),"",'III_Plan comp 438.68 {Plan 5}'!AR$15&amp;analysismethod10)</f>
        <v/>
      </c>
      <c r="CZ73" s="257" t="str">
        <f>IF(ISNUMBER(FIND(analysismethod10,'III_Plan comp 438.68 {Plan 5}'!AS$15)),"",'III_Plan comp 438.68 {Plan 5}'!AS$15&amp;analysismethod10)</f>
        <v/>
      </c>
      <c r="DA73" s="257" t="str">
        <f>IF(ISNUMBER(FIND(analysismethod10,'III_Plan comp 438.68 {Plan 5}'!AT$15)),"",'III_Plan comp 438.68 {Plan 5}'!AT$15&amp;analysismethod10)</f>
        <v/>
      </c>
      <c r="DB73" s="257" t="str">
        <f>IF(ISNUMBER(FIND(analysismethod10,'III_Plan comp 438.68 {Plan 5}'!AU$15)),"",'III_Plan comp 438.68 {Plan 5}'!AU$15&amp;analysismethod10)</f>
        <v/>
      </c>
      <c r="DC73" s="257" t="str">
        <f>IF(ISNUMBER(FIND(analysismethod10,'III_Plan comp 438.68 {Plan 5}'!AV$15)),"",'III_Plan comp 438.68 {Plan 5}'!AV$15&amp;analysismethod10)</f>
        <v/>
      </c>
      <c r="DD73" s="257" t="str">
        <f>IF(ISNUMBER(FIND(analysismethod10,'III_Plan comp 438.68 {Plan 5}'!AW$15)),"",'III_Plan comp 438.68 {Plan 5}'!AW$15&amp;analysismethod10)</f>
        <v/>
      </c>
      <c r="DE73" s="257" t="str">
        <f>IF(ISNUMBER(FIND(analysismethod10,'III_Plan comp 438.68 {Plan 5}'!AX$15)),"",'III_Plan comp 438.68 {Plan 5}'!AX$15&amp;analysismethod10)</f>
        <v/>
      </c>
      <c r="DF73" s="257" t="str">
        <f>IF(ISNUMBER(FIND(analysismethod10,'III_Plan comp 438.68 {Plan 5}'!AY$15)),"",'III_Plan comp 438.68 {Plan 5}'!AY$15&amp;analysismethod10)</f>
        <v/>
      </c>
      <c r="DG73" s="257" t="str">
        <f>IF(ISNUMBER(FIND(analysismethod10,'III_Plan comp 438.68 {Plan 5}'!AZ$15)),"",'III_Plan comp 438.68 {Plan 5}'!AZ$15&amp;analysismethod10)</f>
        <v/>
      </c>
      <c r="DH73" s="257" t="str">
        <f>IF(ISNUMBER(FIND(analysismethod10,'III_Plan comp 438.68 {Plan 5}'!BA$15)),"",'III_Plan comp 438.68 {Plan 5}'!BA$15&amp;analysismethod10)</f>
        <v/>
      </c>
      <c r="DI73" s="257" t="str">
        <f>IF(ISNUMBER(FIND(analysismethod10,'III_Plan comp 438.68 {Plan 5}'!BB$15)),"",'III_Plan comp 438.68 {Plan 5}'!BB$15&amp;analysismethod10)</f>
        <v/>
      </c>
      <c r="DJ73" s="257" t="str">
        <f>IF(ISNUMBER(FIND(analysismethod10,'III_Plan comp 438.68 {Plan 5}'!BC$15)),"",'III_Plan comp 438.68 {Plan 5}'!BC$15&amp;analysismethod10)</f>
        <v/>
      </c>
      <c r="DK73" s="257" t="str">
        <f>IF(ISNUMBER(FIND(analysismethod10,'III_Plan comp 438.68 {Plan 5}'!BD$15)),"",'III_Plan comp 438.68 {Plan 5}'!BD$15&amp;analysismethod10)</f>
        <v/>
      </c>
      <c r="DL73" s="257" t="str">
        <f>IF(ISNUMBER(FIND(analysismethod10,'III_Plan comp 438.68 {Plan 5}'!BE$15)),"",'III_Plan comp 438.68 {Plan 5}'!BE$15&amp;analysismethod10)</f>
        <v/>
      </c>
      <c r="DM73" s="257" t="str">
        <f>IF(ISNUMBER(FIND(analysismethod10,'III_Plan comp 438.68 {Plan 5}'!BF$15)),"",'III_Plan comp 438.68 {Plan 5}'!BF$15&amp;analysismethod10)</f>
        <v/>
      </c>
      <c r="DN73" s="257" t="str">
        <f>IF(ISNUMBER(FIND(analysismethod10,'III_Plan comp 438.68 {Plan 5}'!BG$15)),"",'III_Plan comp 438.68 {Plan 5}'!BG$15&amp;analysismethod10)</f>
        <v/>
      </c>
      <c r="DO73" s="257" t="str">
        <f>IF(ISNUMBER(FIND(analysismethod10,'III_Plan comp 438.68 {Plan 5}'!BH$15)),"",'III_Plan comp 438.68 {Plan 5}'!BH$15&amp;analysismethod10)</f>
        <v/>
      </c>
      <c r="DP73" s="257" t="str">
        <f>IF(ISNUMBER(FIND(analysismethod10,'III_Plan comp 438.68 {Plan 5}'!BI$15)),"",'III_Plan comp 438.68 {Plan 5}'!BI$15&amp;analysismethod10)</f>
        <v/>
      </c>
      <c r="DQ73" s="257" t="str">
        <f>IF(ISNUMBER(FIND(analysismethod10,'III_Plan comp 438.68 {Plan 5}'!BJ$15)),"",'III_Plan comp 438.68 {Plan 5}'!BJ$15&amp;analysismethod10)</f>
        <v/>
      </c>
      <c r="DR73" s="257" t="str">
        <f>IF(ISNUMBER(FIND(analysismethod10,'III_Plan comp 438.68 {Plan 5}'!BK$15)),"",'III_Plan comp 438.68 {Plan 5}'!BK$15&amp;analysismethod10)</f>
        <v/>
      </c>
      <c r="DS73" s="257" t="str">
        <f>IF(ISNUMBER(FIND(analysismethod10,'III_Plan comp 438.68 {Plan 5}'!BL$15)),"",'III_Plan comp 438.68 {Plan 5}'!BL$15&amp;analysismethod10)</f>
        <v/>
      </c>
      <c r="DT73" s="257" t="str">
        <f>IF(ISNUMBER(FIND(analysismethod10,'III_Plan comp 438.68 {Plan 5}'!BM$15)),"",'III_Plan comp 438.68 {Plan 5}'!BM$15&amp;analysismethod10)</f>
        <v/>
      </c>
      <c r="DU73" s="257" t="str">
        <f>IF(ISNUMBER(FIND(analysismethod10,'III_Plan comp 438.68 {Plan 5}'!BN$15)),"",'III_Plan comp 438.68 {Plan 5}'!BN$15&amp;analysismethod10)</f>
        <v/>
      </c>
      <c r="DV73" s="257" t="str">
        <f>IF(ISNUMBER(FIND(analysismethod10,'III_Plan comp 438.68 {Plan 5}'!BO$15)),"",'III_Plan comp 438.68 {Plan 5}'!BO$15&amp;analysismethod10)</f>
        <v/>
      </c>
      <c r="DW73" s="257" t="str">
        <f>IF(ISNUMBER(FIND(analysismethod10,'III_Plan comp 438.68 {Plan 5}'!BP$15)),"",'III_Plan comp 438.68 {Plan 5}'!BP$15&amp;analysismethod10)</f>
        <v/>
      </c>
      <c r="DX73" s="257" t="str">
        <f>IF(ISNUMBER(FIND(analysismethod10,'III_Plan comp 438.68 {Plan 5}'!BQ$15)),"",'III_Plan comp 438.68 {Plan 5}'!BQ$15&amp;analysismethod10)</f>
        <v/>
      </c>
      <c r="DY73" s="257" t="str">
        <f>IF(ISNUMBER(FIND(analysismethod10,'III_Plan comp 438.68 {Plan 5}'!BR$15)),"",'III_Plan comp 438.68 {Plan 5}'!BR$15&amp;analysismethod10)</f>
        <v/>
      </c>
      <c r="DZ73" s="257" t="str">
        <f>IF(ISNUMBER(FIND(analysismethod10,'III_Plan comp 438.68 {Plan 5}'!BS$15)),"",'III_Plan comp 438.68 {Plan 5}'!BS$15&amp;analysismethod10)</f>
        <v/>
      </c>
      <c r="EA73" s="257" t="str">
        <f>IF(ISNUMBER(FIND(analysismethod10,'III_Plan comp 438.68 {Plan 5}'!BT$15)),"",'III_Plan comp 438.68 {Plan 5}'!BT$15&amp;analysismethod10)</f>
        <v/>
      </c>
      <c r="EB73" s="257" t="str">
        <f>IF(ISNUMBER(FIND(analysismethod10,'III_Plan comp 438.68 {Plan 5}'!BU$15)),"",'III_Plan comp 438.68 {Plan 5}'!BU$15&amp;analysismethod10)</f>
        <v/>
      </c>
      <c r="EC73" s="257" t="str">
        <f>IF(ISNUMBER(FIND(analysismethod10,'III_Plan comp 438.68 {Plan 5}'!BV$15)),"",'III_Plan comp 438.68 {Plan 5}'!BV$15&amp;analysismethod10)</f>
        <v/>
      </c>
      <c r="ED73" s="257" t="str">
        <f>IF(ISNUMBER(FIND(analysismethod10,'III_Plan comp 438.68 {Plan 5}'!BW$15)),"",'III_Plan comp 438.68 {Plan 5}'!BW$15&amp;analysismethod10)</f>
        <v/>
      </c>
      <c r="EE73" s="257" t="str">
        <f>IF(ISNUMBER(FIND(analysismethod10,'III_Plan comp 438.68 {Plan 5}'!BX$15)),"",'III_Plan comp 438.68 {Plan 5}'!BX$15&amp;analysismethod10)</f>
        <v/>
      </c>
      <c r="EF73" s="257" t="str">
        <f>IF(ISNUMBER(FIND(analysismethod10,'III_Plan comp 438.68 {Plan 5}'!BY$15)),"",'III_Plan comp 438.68 {Plan 5}'!BY$15&amp;analysismethod10)</f>
        <v/>
      </c>
      <c r="EG73" s="257" t="str">
        <f>IF(ISNUMBER(FIND(analysismethod10,'III_Plan comp 438.68 {Plan 5}'!BZ$15)),"",'III_Plan comp 438.68 {Plan 5}'!BZ$15&amp;analysismethod10)</f>
        <v/>
      </c>
      <c r="EH73" s="257" t="str">
        <f>IF(ISNUMBER(FIND(analysismethod10,'III_Plan comp 438.68 {Plan 5}'!CA$15)),"",'III_Plan comp 438.68 {Plan 5}'!CA$15&amp;analysismethod10)</f>
        <v/>
      </c>
      <c r="EI73" s="257" t="str">
        <f>IF(ISNUMBER(FIND(analysismethod10,'III_Plan comp 438.68 {Plan 5}'!CB$15)),"",'III_Plan comp 438.68 {Plan 5}'!CB$15&amp;analysismethod10)</f>
        <v/>
      </c>
      <c r="EJ73" s="257" t="str">
        <f>IF(ISNUMBER(FIND(analysismethod10,'III_Plan comp 438.68 {Plan 5}'!CC$15)),"",'III_Plan comp 438.68 {Plan 5}'!CC$15&amp;analysismethod10)</f>
        <v/>
      </c>
      <c r="EK73" s="257" t="str">
        <f>IF(ISNUMBER(FIND(analysismethod10,'III_Plan comp 438.68 {Plan 5}'!CD$15)),"",'III_Plan comp 438.68 {Plan 5}'!CD$15&amp;analysismethod10)</f>
        <v/>
      </c>
      <c r="EL73" s="257" t="str">
        <f>IF(ISNUMBER(FIND(analysismethod10,'III_Plan comp 438.68 {Plan 5}'!CE$15)),"",'III_Plan comp 438.68 {Plan 5}'!CE$15&amp;analysismethod10)</f>
        <v/>
      </c>
      <c r="EM73" s="257" t="str">
        <f>IF(ISNUMBER(FIND(analysismethod10,'III_Plan comp 438.68 {Plan 5}'!CF$15)),"",'III_Plan comp 438.68 {Plan 5}'!CF$15&amp;analysismethod10)</f>
        <v/>
      </c>
      <c r="EN73" s="257" t="str">
        <f>IF(ISNUMBER(FIND(analysismethod10,'III_Plan comp 438.68 {Plan 5}'!CG$15)),"",'III_Plan comp 438.68 {Plan 5}'!CG$15&amp;analysismethod10)</f>
        <v/>
      </c>
      <c r="EO73" s="257" t="str">
        <f>IF(ISNUMBER(FIND(analysismethod10,'III_Plan comp 438.68 {Plan 5}'!CH$15)),"",'III_Plan comp 438.68 {Plan 5}'!CH$15&amp;analysismethod10)</f>
        <v/>
      </c>
      <c r="EP73" s="257" t="str">
        <f>IF(ISNUMBER(FIND(analysismethod10,'III_Plan comp 438.68 {Plan 5}'!CI$15)),"",'III_Plan comp 438.68 {Plan 5}'!CI$15&amp;analysismethod10)</f>
        <v/>
      </c>
      <c r="EQ73" s="257" t="str">
        <f>IF(ISNUMBER(FIND(analysismethod10,'III_Plan comp 438.68 {Plan 5}'!CJ$15)),"",'III_Plan comp 438.68 {Plan 5}'!CJ$15&amp;analysismethod10)</f>
        <v/>
      </c>
      <c r="ER73" s="257" t="str">
        <f>IF(ISNUMBER(FIND(analysismethod10,'III_Plan comp 438.68 {Plan 5}'!CK$15)),"",'III_Plan comp 438.68 {Plan 5}'!CK$15&amp;analysismethod10)</f>
        <v/>
      </c>
      <c r="ES73" s="257" t="str">
        <f>IF(ISNUMBER(FIND(analysismethod10,'III_Plan comp 438.68 {Plan 5}'!CL$15)),"",'III_Plan comp 438.68 {Plan 5}'!CL$15&amp;analysismethod10)</f>
        <v/>
      </c>
      <c r="ET73" s="257" t="str">
        <f>IF(ISNUMBER(FIND(analysismethod10,'III_Plan comp 438.68 {Plan 5}'!CM$15)),"",'III_Plan comp 438.68 {Plan 5}'!CM$15&amp;analysismethod10)</f>
        <v/>
      </c>
      <c r="EU73" s="257" t="str">
        <f>IF(ISNUMBER(FIND(analysismethod10,'III_Plan comp 438.68 {Plan 5}'!CN$15)),"",'III_Plan comp 438.68 {Plan 5}'!CN$15&amp;analysismethod10)</f>
        <v/>
      </c>
      <c r="EV73" s="257" t="str">
        <f>IF(ISNUMBER(FIND(analysismethod10,'III_Plan comp 438.68 {Plan 5}'!CO$15)),"",'III_Plan comp 438.68 {Plan 5}'!CO$15&amp;analysismethod10)</f>
        <v/>
      </c>
      <c r="EW73" s="257" t="str">
        <f>IF(ISNUMBER(FIND(analysismethod10,'III_Plan comp 438.68 {Plan 5}'!CP$15)),"",'III_Plan comp 438.68 {Plan 5}'!CP$15&amp;analysismethod10)</f>
        <v/>
      </c>
      <c r="EX73" s="257" t="str">
        <f>IF(ISNUMBER(FIND(analysismethod10,'III_Plan comp 438.68 {Plan 5}'!CQ$15)),"",'III_Plan comp 438.68 {Plan 5}'!CQ$15&amp;analysismethod10)</f>
        <v/>
      </c>
      <c r="EY73" s="257" t="str">
        <f>IF(ISNUMBER(FIND(analysismethod10,'III_Plan comp 438.68 {Plan 5}'!CR$15)),"",'III_Plan comp 438.68 {Plan 5}'!CR$15&amp;analysismethod10)</f>
        <v/>
      </c>
      <c r="EZ73" s="257" t="str">
        <f>IF(ISNUMBER(FIND(analysismethod10,'III_Plan comp 438.68 {Plan 5}'!CS$15)),"",'III_Plan comp 438.68 {Plan 5}'!CS$15&amp;analysismethod10)</f>
        <v/>
      </c>
      <c r="FA73" s="257" t="str">
        <f>IF(ISNUMBER(FIND(analysismethod10,'III_Plan comp 438.68 {Plan 5}'!CT$15)),"",'III_Plan comp 438.68 {Plan 5}'!CT$15&amp;analysismethod10)</f>
        <v/>
      </c>
      <c r="FB73" s="257" t="str">
        <f>IF(ISNUMBER(FIND(analysismethod10,'III_Plan comp 438.68 {Plan 5}'!CU$15)),"",'III_Plan comp 438.68 {Plan 5}'!CU$15&amp;analysismethod10)</f>
        <v/>
      </c>
      <c r="FC73" s="257" t="str">
        <f>IF(ISNUMBER(FIND(analysismethod10,'III_Plan comp 438.68 {Plan 5}'!CV$15)),"",'III_Plan comp 438.68 {Plan 5}'!CV$15&amp;analysismethod10)</f>
        <v/>
      </c>
      <c r="FD73" s="257" t="str">
        <f>IF(ISNUMBER(FIND(analysismethod10,'III_Plan comp 438.68 {Plan 5}'!CW$15)),"",'III_Plan comp 438.68 {Plan 5}'!CW$15&amp;analysismethod10)</f>
        <v/>
      </c>
      <c r="FE73" s="257" t="str">
        <f>IF(ISNUMBER(FIND(analysismethod10,'III_Plan comp 438.68 {Plan 5}'!CX$15)),"",'III_Plan comp 438.68 {Plan 5}'!CX$15&amp;analysismethod10)</f>
        <v/>
      </c>
      <c r="FF73" s="257" t="str">
        <f>IF(ISNUMBER(FIND(analysismethod10,'III_Plan comp 438.68 {Plan 5}'!CY$15)),"",'III_Plan comp 438.68 {Plan 5}'!CY$15&amp;analysismethod10)</f>
        <v/>
      </c>
      <c r="FG73" s="257" t="str">
        <f>IF(ISNUMBER(FIND(analysismethod10,'III_Plan comp 438.68 {Plan 5}'!CZ$15)),"",'III_Plan comp 438.68 {Plan 5}'!CZ$15&amp;analysismethod10)</f>
        <v/>
      </c>
    </row>
    <row r="74" spans="62:163" ht="15" thickTop="1" x14ac:dyDescent="0.2"/>
    <row r="75" spans="62:163" ht="15" thickBot="1" x14ac:dyDescent="0.25"/>
    <row r="76" spans="62:163" ht="15.75" thickTop="1" x14ac:dyDescent="0.25">
      <c r="BJ76" s="271" t="s">
        <v>156</v>
      </c>
      <c r="BK76" s="250" t="str">
        <f>IF('I_State and program information'!$E$50="Yes","Geomapping"&amp;"; "&amp;CHAR(10)&amp;CHAR(10),"")</f>
        <v xml:space="preserve">Geomapping; 
</v>
      </c>
      <c r="BL76" s="251" t="str">
        <f>IF(ISNUMBER(FIND(analysismethod1,'III_Plan comp 438.68 {Plan 6}'!E$15)),"",'III_Plan comp 438.68 {Plan 6}'!E$15&amp;analysismethod1)</f>
        <v xml:space="preserve">Geomapping; 
</v>
      </c>
      <c r="BM76" s="251" t="str">
        <f>IF(ISNUMBER(FIND(analysismethod1,'III_Plan comp 438.68 {Plan 6}'!F$15)),"",'III_Plan comp 438.68 {Plan 6}'!F$15&amp;analysismethod1)</f>
        <v xml:space="preserve">Geomapping; 
</v>
      </c>
      <c r="BN76" s="251" t="str">
        <f>IF(ISNUMBER(FIND(analysismethod1,'III_Plan comp 438.68 {Plan 6}'!G$15)),"",'III_Plan comp 438.68 {Plan 6}'!G$15&amp;analysismethod1)</f>
        <v xml:space="preserve">Geomapping; 
</v>
      </c>
      <c r="BO76" s="251" t="str">
        <f>IF(ISNUMBER(FIND(analysismethod1,'III_Plan comp 438.68 {Plan 6}'!H$15)),"",'III_Plan comp 438.68 {Plan 6}'!H$15&amp;analysismethod1)</f>
        <v xml:space="preserve">Geomapping; 
</v>
      </c>
      <c r="BP76" s="251" t="str">
        <f>IF(ISNUMBER(FIND(analysismethod1,'III_Plan comp 438.68 {Plan 6}'!I$15)),"",'III_Plan comp 438.68 {Plan 6}'!I$15&amp;analysismethod1)</f>
        <v xml:space="preserve">Geomapping; 
</v>
      </c>
      <c r="BQ76" s="251" t="str">
        <f>IF(ISNUMBER(FIND(analysismethod1,'III_Plan comp 438.68 {Plan 6}'!J$15)),"",'III_Plan comp 438.68 {Plan 6}'!J$15&amp;analysismethod1)</f>
        <v xml:space="preserve">Geomapping; 
</v>
      </c>
      <c r="BR76" s="251" t="str">
        <f>IF(ISNUMBER(FIND(analysismethod1,'III_Plan comp 438.68 {Plan 6}'!K$15)),"",'III_Plan comp 438.68 {Plan 6}'!K$15&amp;analysismethod1)</f>
        <v xml:space="preserve">Geomapping; 
</v>
      </c>
      <c r="BS76" s="251" t="str">
        <f>IF(ISNUMBER(FIND(analysismethod1,'III_Plan comp 438.68 {Plan 6}'!L$15)),"",'III_Plan comp 438.68 {Plan 6}'!L$15&amp;analysismethod1)</f>
        <v xml:space="preserve">Geomapping; 
</v>
      </c>
      <c r="BT76" s="251" t="str">
        <f>IF(ISNUMBER(FIND(analysismethod1,'III_Plan comp 438.68 {Plan 6}'!M$15)),"",'III_Plan comp 438.68 {Plan 6}'!M$15&amp;analysismethod1)</f>
        <v xml:space="preserve">Geomapping; 
</v>
      </c>
      <c r="BU76" s="251" t="str">
        <f>IF(ISNUMBER(FIND(analysismethod1,'III_Plan comp 438.68 {Plan 6}'!N$15)),"",'III_Plan comp 438.68 {Plan 6}'!N$15&amp;analysismethod1)</f>
        <v xml:space="preserve">Geomapping; 
</v>
      </c>
      <c r="BV76" s="251" t="str">
        <f>IF(ISNUMBER(FIND(analysismethod1,'III_Plan comp 438.68 {Plan 6}'!O$15)),"",'III_Plan comp 438.68 {Plan 6}'!O$15&amp;analysismethod1)</f>
        <v xml:space="preserve">Geomapping; 
</v>
      </c>
      <c r="BW76" s="251" t="str">
        <f>IF(ISNUMBER(FIND(analysismethod1,'III_Plan comp 438.68 {Plan 6}'!P$15)),"",'III_Plan comp 438.68 {Plan 6}'!P$15&amp;analysismethod1)</f>
        <v xml:space="preserve">Geomapping; 
</v>
      </c>
      <c r="BX76" s="251" t="str">
        <f>IF(ISNUMBER(FIND(analysismethod1,'III_Plan comp 438.68 {Plan 6}'!Q$15)),"",'III_Plan comp 438.68 {Plan 6}'!Q$15&amp;analysismethod1)</f>
        <v xml:space="preserve">Geomapping; 
</v>
      </c>
      <c r="BY76" s="251" t="str">
        <f>IF(ISNUMBER(FIND(analysismethod1,'III_Plan comp 438.68 {Plan 6}'!R$15)),"",'III_Plan comp 438.68 {Plan 6}'!R$15&amp;analysismethod1)</f>
        <v xml:space="preserve">Geomapping; 
</v>
      </c>
      <c r="BZ76" s="251" t="str">
        <f>IF(ISNUMBER(FIND(analysismethod1,'III_Plan comp 438.68 {Plan 6}'!S$15)),"",'III_Plan comp 438.68 {Plan 6}'!S$15&amp;analysismethod1)</f>
        <v xml:space="preserve">Geomapping; 
</v>
      </c>
      <c r="CA76" s="251" t="str">
        <f>IF(ISNUMBER(FIND(analysismethod1,'III_Plan comp 438.68 {Plan 6}'!T$15)),"",'III_Plan comp 438.68 {Plan 6}'!T$15&amp;analysismethod1)</f>
        <v xml:space="preserve">Geomapping; 
</v>
      </c>
      <c r="CB76" s="251" t="str">
        <f>IF(ISNUMBER(FIND(analysismethod1,'III_Plan comp 438.68 {Plan 6}'!U$15)),"",'III_Plan comp 438.68 {Plan 6}'!U$15&amp;analysismethod1)</f>
        <v xml:space="preserve">Geomapping; 
</v>
      </c>
      <c r="CC76" s="251" t="str">
        <f>IF(ISNUMBER(FIND(analysismethod1,'III_Plan comp 438.68 {Plan 6}'!V$15)),"",'III_Plan comp 438.68 {Plan 6}'!V$15&amp;analysismethod1)</f>
        <v xml:space="preserve">Geomapping; 
</v>
      </c>
      <c r="CD76" s="251" t="str">
        <f>IF(ISNUMBER(FIND(analysismethod1,'III_Plan comp 438.68 {Plan 6}'!W$15)),"",'III_Plan comp 438.68 {Plan 6}'!W$15&amp;analysismethod1)</f>
        <v xml:space="preserve">Geomapping; 
</v>
      </c>
      <c r="CE76" s="251" t="str">
        <f>IF(ISNUMBER(FIND(analysismethod1,'III_Plan comp 438.68 {Plan 6}'!X$15)),"",'III_Plan comp 438.68 {Plan 6}'!X$15&amp;analysismethod1)</f>
        <v xml:space="preserve">Geomapping; 
</v>
      </c>
      <c r="CF76" s="251" t="str">
        <f>IF(ISNUMBER(FIND(analysismethod1,'III_Plan comp 438.68 {Plan 6}'!Y$15)),"",'III_Plan comp 438.68 {Plan 6}'!Y$15&amp;analysismethod1)</f>
        <v xml:space="preserve">Geomapping; 
</v>
      </c>
      <c r="CG76" s="251" t="str">
        <f>IF(ISNUMBER(FIND(analysismethod1,'III_Plan comp 438.68 {Plan 6}'!Z$15)),"",'III_Plan comp 438.68 {Plan 6}'!Z$15&amp;analysismethod1)</f>
        <v xml:space="preserve">Geomapping; 
</v>
      </c>
      <c r="CH76" s="251" t="str">
        <f>IF(ISNUMBER(FIND(analysismethod1,'III_Plan comp 438.68 {Plan 6}'!AA$15)),"",'III_Plan comp 438.68 {Plan 6}'!AA$15&amp;analysismethod1)</f>
        <v xml:space="preserve">Geomapping; 
</v>
      </c>
      <c r="CI76" s="251" t="str">
        <f>IF(ISNUMBER(FIND(analysismethod1,'III_Plan comp 438.68 {Plan 6}'!AB$15)),"",'III_Plan comp 438.68 {Plan 6}'!AB$15&amp;analysismethod1)</f>
        <v xml:space="preserve">Geomapping; 
</v>
      </c>
      <c r="CJ76" s="251" t="str">
        <f>IF(ISNUMBER(FIND(analysismethod1,'III_Plan comp 438.68 {Plan 6}'!AC$15)),"",'III_Plan comp 438.68 {Plan 6}'!AC$15&amp;analysismethod1)</f>
        <v xml:space="preserve">Geomapping; 
</v>
      </c>
      <c r="CK76" s="251" t="str">
        <f>IF(ISNUMBER(FIND(analysismethod1,'III_Plan comp 438.68 {Plan 6}'!AD$15)),"",'III_Plan comp 438.68 {Plan 6}'!AD$15&amp;analysismethod1)</f>
        <v xml:space="preserve">Geomapping; 
</v>
      </c>
      <c r="CL76" s="251" t="str">
        <f>IF(ISNUMBER(FIND(analysismethod1,'III_Plan comp 438.68 {Plan 6}'!AE$15)),"",'III_Plan comp 438.68 {Plan 6}'!AE$15&amp;analysismethod1)</f>
        <v xml:space="preserve">Geomapping; 
</v>
      </c>
      <c r="CM76" s="251" t="str">
        <f>IF(ISNUMBER(FIND(analysismethod1,'III_Plan comp 438.68 {Plan 6}'!AF$15)),"",'III_Plan comp 438.68 {Plan 6}'!AF$15&amp;analysismethod1)</f>
        <v xml:space="preserve">Geomapping; 
</v>
      </c>
      <c r="CN76" s="251" t="str">
        <f>IF(ISNUMBER(FIND(analysismethod1,'III_Plan comp 438.68 {Plan 6}'!AG$15)),"",'III_Plan comp 438.68 {Plan 6}'!AG$15&amp;analysismethod1)</f>
        <v xml:space="preserve">Geomapping; 
</v>
      </c>
      <c r="CO76" s="251" t="str">
        <f>IF(ISNUMBER(FIND(analysismethod1,'III_Plan comp 438.68 {Plan 6}'!AH$15)),"",'III_Plan comp 438.68 {Plan 6}'!AH$15&amp;analysismethod1)</f>
        <v xml:space="preserve">Geomapping; 
</v>
      </c>
      <c r="CP76" s="251" t="str">
        <f>IF(ISNUMBER(FIND(analysismethod1,'III_Plan comp 438.68 {Plan 6}'!AI$15)),"",'III_Plan comp 438.68 {Plan 6}'!AI$15&amp;analysismethod1)</f>
        <v xml:space="preserve">Geomapping; 
</v>
      </c>
      <c r="CQ76" s="251" t="str">
        <f>IF(ISNUMBER(FIND(analysismethod1,'III_Plan comp 438.68 {Plan 6}'!AJ$15)),"",'III_Plan comp 438.68 {Plan 6}'!AJ$15&amp;analysismethod1)</f>
        <v xml:space="preserve">Geomapping; 
</v>
      </c>
      <c r="CR76" s="251" t="str">
        <f>IF(ISNUMBER(FIND(analysismethod1,'III_Plan comp 438.68 {Plan 6}'!AK$15)),"",'III_Plan comp 438.68 {Plan 6}'!AK$15&amp;analysismethod1)</f>
        <v xml:space="preserve">Geomapping; 
</v>
      </c>
      <c r="CS76" s="251" t="str">
        <f>IF(ISNUMBER(FIND(analysismethod1,'III_Plan comp 438.68 {Plan 6}'!AL$15)),"",'III_Plan comp 438.68 {Plan 6}'!AL$15&amp;analysismethod1)</f>
        <v xml:space="preserve">Geomapping; 
</v>
      </c>
      <c r="CT76" s="251" t="str">
        <f>IF(ISNUMBER(FIND(analysismethod1,'III_Plan comp 438.68 {Plan 6}'!AM$15)),"",'III_Plan comp 438.68 {Plan 6}'!AM$15&amp;analysismethod1)</f>
        <v xml:space="preserve">Geomapping; 
</v>
      </c>
      <c r="CU76" s="251" t="str">
        <f>IF(ISNUMBER(FIND(analysismethod1,'III_Plan comp 438.68 {Plan 6}'!AN$15)),"",'III_Plan comp 438.68 {Plan 6}'!AN$15&amp;analysismethod1)</f>
        <v xml:space="preserve">Geomapping; 
</v>
      </c>
      <c r="CV76" s="251" t="str">
        <f>IF(ISNUMBER(FIND(analysismethod1,'III_Plan comp 438.68 {Plan 6}'!AO$15)),"",'III_Plan comp 438.68 {Plan 6}'!AO$15&amp;analysismethod1)</f>
        <v xml:space="preserve">Geomapping; 
</v>
      </c>
      <c r="CW76" s="251" t="str">
        <f>IF(ISNUMBER(FIND(analysismethod1,'III_Plan comp 438.68 {Plan 6}'!AP$15)),"",'III_Plan comp 438.68 {Plan 6}'!AP$15&amp;analysismethod1)</f>
        <v xml:space="preserve">Geomapping; 
</v>
      </c>
      <c r="CX76" s="251" t="str">
        <f>IF(ISNUMBER(FIND(analysismethod1,'III_Plan comp 438.68 {Plan 6}'!AQ$15)),"",'III_Plan comp 438.68 {Plan 6}'!AQ$15&amp;analysismethod1)</f>
        <v xml:space="preserve">Geomapping; 
</v>
      </c>
      <c r="CY76" s="251" t="str">
        <f>IF(ISNUMBER(FIND(analysismethod1,'III_Plan comp 438.68 {Plan 6}'!AR$15)),"",'III_Plan comp 438.68 {Plan 6}'!AR$15&amp;analysismethod1)</f>
        <v xml:space="preserve">Geomapping; 
</v>
      </c>
      <c r="CZ76" s="251" t="str">
        <f>IF(ISNUMBER(FIND(analysismethod1,'III_Plan comp 438.68 {Plan 6}'!AS$15)),"",'III_Plan comp 438.68 {Plan 6}'!AS$15&amp;analysismethod1)</f>
        <v xml:space="preserve">Geomapping; 
</v>
      </c>
      <c r="DA76" s="251" t="str">
        <f>IF(ISNUMBER(FIND(analysismethod1,'III_Plan comp 438.68 {Plan 6}'!AT$15)),"",'III_Plan comp 438.68 {Plan 6}'!AT$15&amp;analysismethod1)</f>
        <v xml:space="preserve">Geomapping; 
</v>
      </c>
      <c r="DB76" s="251" t="str">
        <f>IF(ISNUMBER(FIND(analysismethod1,'III_Plan comp 438.68 {Plan 6}'!AU$15)),"",'III_Plan comp 438.68 {Plan 6}'!AU$15&amp;analysismethod1)</f>
        <v xml:space="preserve">Geomapping; 
</v>
      </c>
      <c r="DC76" s="251" t="str">
        <f>IF(ISNUMBER(FIND(analysismethod1,'III_Plan comp 438.68 {Plan 6}'!AV$15)),"",'III_Plan comp 438.68 {Plan 6}'!AV$15&amp;analysismethod1)</f>
        <v xml:space="preserve">Geomapping; 
</v>
      </c>
      <c r="DD76" s="251" t="str">
        <f>IF(ISNUMBER(FIND(analysismethod1,'III_Plan comp 438.68 {Plan 6}'!AW$15)),"",'III_Plan comp 438.68 {Plan 6}'!AW$15&amp;analysismethod1)</f>
        <v xml:space="preserve">Geomapping; 
</v>
      </c>
      <c r="DE76" s="251" t="str">
        <f>IF(ISNUMBER(FIND(analysismethod1,'III_Plan comp 438.68 {Plan 6}'!AX$15)),"",'III_Plan comp 438.68 {Plan 6}'!AX$15&amp;analysismethod1)</f>
        <v xml:space="preserve">Geomapping; 
</v>
      </c>
      <c r="DF76" s="251" t="str">
        <f>IF(ISNUMBER(FIND(analysismethod1,'III_Plan comp 438.68 {Plan 6}'!AY$15)),"",'III_Plan comp 438.68 {Plan 6}'!AY$15&amp;analysismethod1)</f>
        <v xml:space="preserve">Geomapping; 
</v>
      </c>
      <c r="DG76" s="251" t="str">
        <f>IF(ISNUMBER(FIND(analysismethod1,'III_Plan comp 438.68 {Plan 6}'!AZ$15)),"",'III_Plan comp 438.68 {Plan 6}'!AZ$15&amp;analysismethod1)</f>
        <v xml:space="preserve">Geomapping; 
</v>
      </c>
      <c r="DH76" s="251" t="str">
        <f>IF(ISNUMBER(FIND(analysismethod1,'III_Plan comp 438.68 {Plan 6}'!BA$15)),"",'III_Plan comp 438.68 {Plan 6}'!BA$15&amp;analysismethod1)</f>
        <v xml:space="preserve">Geomapping; 
</v>
      </c>
      <c r="DI76" s="251" t="str">
        <f>IF(ISNUMBER(FIND(analysismethod1,'III_Plan comp 438.68 {Plan 6}'!BB$15)),"",'III_Plan comp 438.68 {Plan 6}'!BB$15&amp;analysismethod1)</f>
        <v xml:space="preserve">Geomapping; 
</v>
      </c>
      <c r="DJ76" s="251" t="str">
        <f>IF(ISNUMBER(FIND(analysismethod1,'III_Plan comp 438.68 {Plan 6}'!BC$15)),"",'III_Plan comp 438.68 {Plan 6}'!BC$15&amp;analysismethod1)</f>
        <v xml:space="preserve">Geomapping; 
</v>
      </c>
      <c r="DK76" s="251" t="str">
        <f>IF(ISNUMBER(FIND(analysismethod1,'III_Plan comp 438.68 {Plan 6}'!BD$15)),"",'III_Plan comp 438.68 {Plan 6}'!BD$15&amp;analysismethod1)</f>
        <v xml:space="preserve">Geomapping; 
</v>
      </c>
      <c r="DL76" s="251" t="str">
        <f>IF(ISNUMBER(FIND(analysismethod1,'III_Plan comp 438.68 {Plan 6}'!BE$15)),"",'III_Plan comp 438.68 {Plan 6}'!BE$15&amp;analysismethod1)</f>
        <v xml:space="preserve">Geomapping; 
</v>
      </c>
      <c r="DM76" s="251" t="str">
        <f>IF(ISNUMBER(FIND(analysismethod1,'III_Plan comp 438.68 {Plan 6}'!BF$15)),"",'III_Plan comp 438.68 {Plan 6}'!BF$15&amp;analysismethod1)</f>
        <v xml:space="preserve">Geomapping; 
</v>
      </c>
      <c r="DN76" s="251" t="str">
        <f>IF(ISNUMBER(FIND(analysismethod1,'III_Plan comp 438.68 {Plan 6}'!BG$15)),"",'III_Plan comp 438.68 {Plan 6}'!BG$15&amp;analysismethod1)</f>
        <v xml:space="preserve">Geomapping; 
</v>
      </c>
      <c r="DO76" s="251" t="str">
        <f>IF(ISNUMBER(FIND(analysismethod1,'III_Plan comp 438.68 {Plan 6}'!BH$15)),"",'III_Plan comp 438.68 {Plan 6}'!BH$15&amp;analysismethod1)</f>
        <v xml:space="preserve">Geomapping; 
</v>
      </c>
      <c r="DP76" s="251" t="str">
        <f>IF(ISNUMBER(FIND(analysismethod1,'III_Plan comp 438.68 {Plan 6}'!BI$15)),"",'III_Plan comp 438.68 {Plan 6}'!BI$15&amp;analysismethod1)</f>
        <v xml:space="preserve">Geomapping; 
</v>
      </c>
      <c r="DQ76" s="251" t="str">
        <f>IF(ISNUMBER(FIND(analysismethod1,'III_Plan comp 438.68 {Plan 6}'!BJ$15)),"",'III_Plan comp 438.68 {Plan 6}'!BJ$15&amp;analysismethod1)</f>
        <v xml:space="preserve">Geomapping; 
</v>
      </c>
      <c r="DR76" s="251" t="str">
        <f>IF(ISNUMBER(FIND(analysismethod1,'III_Plan comp 438.68 {Plan 6}'!BK$15)),"",'III_Plan comp 438.68 {Plan 6}'!BK$15&amp;analysismethod1)</f>
        <v xml:space="preserve">Geomapping; 
</v>
      </c>
      <c r="DS76" s="251" t="str">
        <f>IF(ISNUMBER(FIND(analysismethod1,'III_Plan comp 438.68 {Plan 6}'!BL$15)),"",'III_Plan comp 438.68 {Plan 6}'!BL$15&amp;analysismethod1)</f>
        <v xml:space="preserve">Geomapping; 
</v>
      </c>
      <c r="DT76" s="251" t="str">
        <f>IF(ISNUMBER(FIND(analysismethod1,'III_Plan comp 438.68 {Plan 6}'!BM$15)),"",'III_Plan comp 438.68 {Plan 6}'!BM$15&amp;analysismethod1)</f>
        <v xml:space="preserve">Geomapping; 
</v>
      </c>
      <c r="DU76" s="251" t="str">
        <f>IF(ISNUMBER(FIND(analysismethod1,'III_Plan comp 438.68 {Plan 6}'!BN$15)),"",'III_Plan comp 438.68 {Plan 6}'!BN$15&amp;analysismethod1)</f>
        <v xml:space="preserve">Geomapping; 
</v>
      </c>
      <c r="DV76" s="251" t="str">
        <f>IF(ISNUMBER(FIND(analysismethod1,'III_Plan comp 438.68 {Plan 6}'!BO$15)),"",'III_Plan comp 438.68 {Plan 6}'!BO$15&amp;analysismethod1)</f>
        <v xml:space="preserve">Geomapping; 
</v>
      </c>
      <c r="DW76" s="251" t="str">
        <f>IF(ISNUMBER(FIND(analysismethod1,'III_Plan comp 438.68 {Plan 6}'!BP$15)),"",'III_Plan comp 438.68 {Plan 6}'!BP$15&amp;analysismethod1)</f>
        <v xml:space="preserve">Geomapping; 
</v>
      </c>
      <c r="DX76" s="251" t="str">
        <f>IF(ISNUMBER(FIND(analysismethod1,'III_Plan comp 438.68 {Plan 6}'!BQ$15)),"",'III_Plan comp 438.68 {Plan 6}'!BQ$15&amp;analysismethod1)</f>
        <v xml:space="preserve">Geomapping; 
</v>
      </c>
      <c r="DY76" s="251" t="str">
        <f>IF(ISNUMBER(FIND(analysismethod1,'III_Plan comp 438.68 {Plan 6}'!BR$15)),"",'III_Plan comp 438.68 {Plan 6}'!BR$15&amp;analysismethod1)</f>
        <v xml:space="preserve">Geomapping; 
</v>
      </c>
      <c r="DZ76" s="251" t="str">
        <f>IF(ISNUMBER(FIND(analysismethod1,'III_Plan comp 438.68 {Plan 6}'!BS$15)),"",'III_Plan comp 438.68 {Plan 6}'!BS$15&amp;analysismethod1)</f>
        <v xml:space="preserve">Geomapping; 
</v>
      </c>
      <c r="EA76" s="251" t="str">
        <f>IF(ISNUMBER(FIND(analysismethod1,'III_Plan comp 438.68 {Plan 6}'!BT$15)),"",'III_Plan comp 438.68 {Plan 6}'!BT$15&amp;analysismethod1)</f>
        <v xml:space="preserve">Geomapping; 
</v>
      </c>
      <c r="EB76" s="251" t="str">
        <f>IF(ISNUMBER(FIND(analysismethod1,'III_Plan comp 438.68 {Plan 6}'!BU$15)),"",'III_Plan comp 438.68 {Plan 6}'!BU$15&amp;analysismethod1)</f>
        <v xml:space="preserve">Geomapping; 
</v>
      </c>
      <c r="EC76" s="251" t="str">
        <f>IF(ISNUMBER(FIND(analysismethod1,'III_Plan comp 438.68 {Plan 6}'!BV$15)),"",'III_Plan comp 438.68 {Plan 6}'!BV$15&amp;analysismethod1)</f>
        <v xml:space="preserve">Geomapping; 
</v>
      </c>
      <c r="ED76" s="251" t="str">
        <f>IF(ISNUMBER(FIND(analysismethod1,'III_Plan comp 438.68 {Plan 6}'!BW$15)),"",'III_Plan comp 438.68 {Plan 6}'!BW$15&amp;analysismethod1)</f>
        <v xml:space="preserve">Geomapping; 
</v>
      </c>
      <c r="EE76" s="251" t="str">
        <f>IF(ISNUMBER(FIND(analysismethod1,'III_Plan comp 438.68 {Plan 6}'!BX$15)),"",'III_Plan comp 438.68 {Plan 6}'!BX$15&amp;analysismethod1)</f>
        <v xml:space="preserve">Geomapping; 
</v>
      </c>
      <c r="EF76" s="251" t="str">
        <f>IF(ISNUMBER(FIND(analysismethod1,'III_Plan comp 438.68 {Plan 6}'!BY$15)),"",'III_Plan comp 438.68 {Plan 6}'!BY$15&amp;analysismethod1)</f>
        <v xml:space="preserve">Geomapping; 
</v>
      </c>
      <c r="EG76" s="251" t="str">
        <f>IF(ISNUMBER(FIND(analysismethod1,'III_Plan comp 438.68 {Plan 6}'!BZ$15)),"",'III_Plan comp 438.68 {Plan 6}'!BZ$15&amp;analysismethod1)</f>
        <v xml:space="preserve">Geomapping; 
</v>
      </c>
      <c r="EH76" s="251" t="str">
        <f>IF(ISNUMBER(FIND(analysismethod1,'III_Plan comp 438.68 {Plan 6}'!CA$15)),"",'III_Plan comp 438.68 {Plan 6}'!CA$15&amp;analysismethod1)</f>
        <v xml:space="preserve">Geomapping; 
</v>
      </c>
      <c r="EI76" s="251" t="str">
        <f>IF(ISNUMBER(FIND(analysismethod1,'III_Plan comp 438.68 {Plan 6}'!CB$15)),"",'III_Plan comp 438.68 {Plan 6}'!CB$15&amp;analysismethod1)</f>
        <v xml:space="preserve">Geomapping; 
</v>
      </c>
      <c r="EJ76" s="251" t="str">
        <f>IF(ISNUMBER(FIND(analysismethod1,'III_Plan comp 438.68 {Plan 6}'!CC$15)),"",'III_Plan comp 438.68 {Plan 6}'!CC$15&amp;analysismethod1)</f>
        <v xml:space="preserve">Geomapping; 
</v>
      </c>
      <c r="EK76" s="251" t="str">
        <f>IF(ISNUMBER(FIND(analysismethod1,'III_Plan comp 438.68 {Plan 6}'!CD$15)),"",'III_Plan comp 438.68 {Plan 6}'!CD$15&amp;analysismethod1)</f>
        <v xml:space="preserve">Geomapping; 
</v>
      </c>
      <c r="EL76" s="251" t="str">
        <f>IF(ISNUMBER(FIND(analysismethod1,'III_Plan comp 438.68 {Plan 6}'!CE$15)),"",'III_Plan comp 438.68 {Plan 6}'!CE$15&amp;analysismethod1)</f>
        <v xml:space="preserve">Geomapping; 
</v>
      </c>
      <c r="EM76" s="251" t="str">
        <f>IF(ISNUMBER(FIND(analysismethod1,'III_Plan comp 438.68 {Plan 6}'!CF$15)),"",'III_Plan comp 438.68 {Plan 6}'!CF$15&amp;analysismethod1)</f>
        <v xml:space="preserve">Geomapping; 
</v>
      </c>
      <c r="EN76" s="251" t="str">
        <f>IF(ISNUMBER(FIND(analysismethod1,'III_Plan comp 438.68 {Plan 6}'!CG$15)),"",'III_Plan comp 438.68 {Plan 6}'!CG$15&amp;analysismethod1)</f>
        <v xml:space="preserve">Geomapping; 
</v>
      </c>
      <c r="EO76" s="251" t="str">
        <f>IF(ISNUMBER(FIND(analysismethod1,'III_Plan comp 438.68 {Plan 6}'!CH$15)),"",'III_Plan comp 438.68 {Plan 6}'!CH$15&amp;analysismethod1)</f>
        <v xml:space="preserve">Geomapping; 
</v>
      </c>
      <c r="EP76" s="251" t="str">
        <f>IF(ISNUMBER(FIND(analysismethod1,'III_Plan comp 438.68 {Plan 6}'!CI$15)),"",'III_Plan comp 438.68 {Plan 6}'!CI$15&amp;analysismethod1)</f>
        <v xml:space="preserve">Geomapping; 
</v>
      </c>
      <c r="EQ76" s="251" t="str">
        <f>IF(ISNUMBER(FIND(analysismethod1,'III_Plan comp 438.68 {Plan 6}'!CJ$15)),"",'III_Plan comp 438.68 {Plan 6}'!CJ$15&amp;analysismethod1)</f>
        <v xml:space="preserve">Geomapping; 
</v>
      </c>
      <c r="ER76" s="251" t="str">
        <f>IF(ISNUMBER(FIND(analysismethod1,'III_Plan comp 438.68 {Plan 6}'!CK$15)),"",'III_Plan comp 438.68 {Plan 6}'!CK$15&amp;analysismethod1)</f>
        <v xml:space="preserve">Geomapping; 
</v>
      </c>
      <c r="ES76" s="251" t="str">
        <f>IF(ISNUMBER(FIND(analysismethod1,'III_Plan comp 438.68 {Plan 6}'!CL$15)),"",'III_Plan comp 438.68 {Plan 6}'!CL$15&amp;analysismethod1)</f>
        <v xml:space="preserve">Geomapping; 
</v>
      </c>
      <c r="ET76" s="251" t="str">
        <f>IF(ISNUMBER(FIND(analysismethod1,'III_Plan comp 438.68 {Plan 6}'!CM$15)),"",'III_Plan comp 438.68 {Plan 6}'!CM$15&amp;analysismethod1)</f>
        <v xml:space="preserve">Geomapping; 
</v>
      </c>
      <c r="EU76" s="251" t="str">
        <f>IF(ISNUMBER(FIND(analysismethod1,'III_Plan comp 438.68 {Plan 6}'!CN$15)),"",'III_Plan comp 438.68 {Plan 6}'!CN$15&amp;analysismethod1)</f>
        <v xml:space="preserve">Geomapping; 
</v>
      </c>
      <c r="EV76" s="251" t="str">
        <f>IF(ISNUMBER(FIND(analysismethod1,'III_Plan comp 438.68 {Plan 6}'!CO$15)),"",'III_Plan comp 438.68 {Plan 6}'!CO$15&amp;analysismethod1)</f>
        <v xml:space="preserve">Geomapping; 
</v>
      </c>
      <c r="EW76" s="251" t="str">
        <f>IF(ISNUMBER(FIND(analysismethod1,'III_Plan comp 438.68 {Plan 6}'!CP$15)),"",'III_Plan comp 438.68 {Plan 6}'!CP$15&amp;analysismethod1)</f>
        <v xml:space="preserve">Geomapping; 
</v>
      </c>
      <c r="EX76" s="251" t="str">
        <f>IF(ISNUMBER(FIND(analysismethod1,'III_Plan comp 438.68 {Plan 6}'!CQ$15)),"",'III_Plan comp 438.68 {Plan 6}'!CQ$15&amp;analysismethod1)</f>
        <v xml:space="preserve">Geomapping; 
</v>
      </c>
      <c r="EY76" s="251" t="str">
        <f>IF(ISNUMBER(FIND(analysismethod1,'III_Plan comp 438.68 {Plan 6}'!CR$15)),"",'III_Plan comp 438.68 {Plan 6}'!CR$15&amp;analysismethod1)</f>
        <v xml:space="preserve">Geomapping; 
</v>
      </c>
      <c r="EZ76" s="251" t="str">
        <f>IF(ISNUMBER(FIND(analysismethod1,'III_Plan comp 438.68 {Plan 6}'!CS$15)),"",'III_Plan comp 438.68 {Plan 6}'!CS$15&amp;analysismethod1)</f>
        <v xml:space="preserve">Geomapping; 
</v>
      </c>
      <c r="FA76" s="251" t="str">
        <f>IF(ISNUMBER(FIND(analysismethod1,'III_Plan comp 438.68 {Plan 6}'!CT$15)),"",'III_Plan comp 438.68 {Plan 6}'!CT$15&amp;analysismethod1)</f>
        <v xml:space="preserve">Geomapping; 
</v>
      </c>
      <c r="FB76" s="251" t="str">
        <f>IF(ISNUMBER(FIND(analysismethod1,'III_Plan comp 438.68 {Plan 6}'!CU$15)),"",'III_Plan comp 438.68 {Plan 6}'!CU$15&amp;analysismethod1)</f>
        <v xml:space="preserve">Geomapping; 
</v>
      </c>
      <c r="FC76" s="251" t="str">
        <f>IF(ISNUMBER(FIND(analysismethod1,'III_Plan comp 438.68 {Plan 6}'!CV$15)),"",'III_Plan comp 438.68 {Plan 6}'!CV$15&amp;analysismethod1)</f>
        <v xml:space="preserve">Geomapping; 
</v>
      </c>
      <c r="FD76" s="251" t="str">
        <f>IF(ISNUMBER(FIND(analysismethod1,'III_Plan comp 438.68 {Plan 6}'!CW$15)),"",'III_Plan comp 438.68 {Plan 6}'!CW$15&amp;analysismethod1)</f>
        <v xml:space="preserve">Geomapping; 
</v>
      </c>
      <c r="FE76" s="251" t="str">
        <f>IF(ISNUMBER(FIND(analysismethod1,'III_Plan comp 438.68 {Plan 6}'!CX$15)),"",'III_Plan comp 438.68 {Plan 6}'!CX$15&amp;analysismethod1)</f>
        <v xml:space="preserve">Geomapping; 
</v>
      </c>
      <c r="FF76" s="251" t="str">
        <f>IF(ISNUMBER(FIND(analysismethod1,'III_Plan comp 438.68 {Plan 6}'!CY$15)),"",'III_Plan comp 438.68 {Plan 6}'!CY$15&amp;analysismethod1)</f>
        <v xml:space="preserve">Geomapping; 
</v>
      </c>
      <c r="FG76" s="251" t="str">
        <f>IF(ISNUMBER(FIND(analysismethod1,'III_Plan comp 438.68 {Plan 6}'!CZ$15)),"",'III_Plan comp 438.68 {Plan 6}'!CZ$15&amp;analysismethod1)</f>
        <v xml:space="preserve">Geomapping; 
</v>
      </c>
    </row>
    <row r="77" spans="62:163" x14ac:dyDescent="0.2">
      <c r="BK77" s="253" t="str">
        <f>IF('I_State and program information'!$E$54="Yes","Plan Provider Directory Review"&amp;"; "&amp;CHAR(10)&amp;CHAR(10),"")</f>
        <v xml:space="preserve">Plan Provider Directory Review; 
</v>
      </c>
      <c r="BL77" s="254" t="str">
        <f>IF(ISNUMBER(FIND(analysismethod2,'III_Plan comp 438.68 {Plan 6}'!E$15)),"",'III_Plan comp 438.68 {Plan 6}'!E$15&amp;analysismethod2)</f>
        <v xml:space="preserve">Plan Provider Directory Review; 
</v>
      </c>
      <c r="BM77" s="254" t="str">
        <f>IF(ISNUMBER(FIND(analysismethod2,'III_Plan comp 438.68 {Plan 6}'!F$15)),"",'III_Plan comp 438.68 {Plan 6}'!F$15&amp;analysismethod2)</f>
        <v xml:space="preserve">Plan Provider Directory Review; 
</v>
      </c>
      <c r="BN77" s="254" t="str">
        <f>IF(ISNUMBER(FIND(analysismethod2,'III_Plan comp 438.68 {Plan 6}'!G$15)),"",'III_Plan comp 438.68 {Plan 6}'!G$15&amp;analysismethod2)</f>
        <v xml:space="preserve">Plan Provider Directory Review; 
</v>
      </c>
      <c r="BO77" s="254" t="str">
        <f>IF(ISNUMBER(FIND(analysismethod2,'III_Plan comp 438.68 {Plan 6}'!H$15)),"",'III_Plan comp 438.68 {Plan 6}'!H$15&amp;analysismethod2)</f>
        <v xml:space="preserve">Plan Provider Directory Review; 
</v>
      </c>
      <c r="BP77" s="254" t="str">
        <f>IF(ISNUMBER(FIND(analysismethod2,'III_Plan comp 438.68 {Plan 6}'!I$15)),"",'III_Plan comp 438.68 {Plan 6}'!I$15&amp;analysismethod2)</f>
        <v xml:space="preserve">Plan Provider Directory Review; 
</v>
      </c>
      <c r="BQ77" s="254" t="str">
        <f>IF(ISNUMBER(FIND(analysismethod2,'III_Plan comp 438.68 {Plan 6}'!J$15)),"",'III_Plan comp 438.68 {Plan 6}'!J$15&amp;analysismethod2)</f>
        <v xml:space="preserve">Plan Provider Directory Review; 
</v>
      </c>
      <c r="BR77" s="254" t="str">
        <f>IF(ISNUMBER(FIND(analysismethod2,'III_Plan comp 438.68 {Plan 6}'!K$15)),"",'III_Plan comp 438.68 {Plan 6}'!K$15&amp;analysismethod2)</f>
        <v xml:space="preserve">Plan Provider Directory Review; 
</v>
      </c>
      <c r="BS77" s="254" t="str">
        <f>IF(ISNUMBER(FIND(analysismethod2,'III_Plan comp 438.68 {Plan 6}'!L$15)),"",'III_Plan comp 438.68 {Plan 6}'!L$15&amp;analysismethod2)</f>
        <v xml:space="preserve">Plan Provider Directory Review; 
</v>
      </c>
      <c r="BT77" s="254" t="str">
        <f>IF(ISNUMBER(FIND(analysismethod2,'III_Plan comp 438.68 {Plan 6}'!M$15)),"",'III_Plan comp 438.68 {Plan 6}'!M$15&amp;analysismethod2)</f>
        <v xml:space="preserve">Plan Provider Directory Review; 
</v>
      </c>
      <c r="BU77" s="254" t="str">
        <f>IF(ISNUMBER(FIND(analysismethod2,'III_Plan comp 438.68 {Plan 6}'!N$15)),"",'III_Plan comp 438.68 {Plan 6}'!N$15&amp;analysismethod2)</f>
        <v xml:space="preserve">Plan Provider Directory Review; 
</v>
      </c>
      <c r="BV77" s="254" t="str">
        <f>IF(ISNUMBER(FIND(analysismethod2,'III_Plan comp 438.68 {Plan 6}'!O$15)),"",'III_Plan comp 438.68 {Plan 6}'!O$15&amp;analysismethod2)</f>
        <v xml:space="preserve">Plan Provider Directory Review; 
</v>
      </c>
      <c r="BW77" s="254" t="str">
        <f>IF(ISNUMBER(FIND(analysismethod2,'III_Plan comp 438.68 {Plan 6}'!P$15)),"",'III_Plan comp 438.68 {Plan 6}'!P$15&amp;analysismethod2)</f>
        <v xml:space="preserve">Plan Provider Directory Review; 
</v>
      </c>
      <c r="BX77" s="254" t="str">
        <f>IF(ISNUMBER(FIND(analysismethod2,'III_Plan comp 438.68 {Plan 6}'!Q$15)),"",'III_Plan comp 438.68 {Plan 6}'!Q$15&amp;analysismethod2)</f>
        <v xml:space="preserve">Plan Provider Directory Review; 
</v>
      </c>
      <c r="BY77" s="254" t="str">
        <f>IF(ISNUMBER(FIND(analysismethod2,'III_Plan comp 438.68 {Plan 6}'!R$15)),"",'III_Plan comp 438.68 {Plan 6}'!R$15&amp;analysismethod2)</f>
        <v xml:space="preserve">Plan Provider Directory Review; 
</v>
      </c>
      <c r="BZ77" s="254" t="str">
        <f>IF(ISNUMBER(FIND(analysismethod2,'III_Plan comp 438.68 {Plan 6}'!S$15)),"",'III_Plan comp 438.68 {Plan 6}'!S$15&amp;analysismethod2)</f>
        <v xml:space="preserve">Plan Provider Directory Review; 
</v>
      </c>
      <c r="CA77" s="254" t="str">
        <f>IF(ISNUMBER(FIND(analysismethod2,'III_Plan comp 438.68 {Plan 6}'!T$15)),"",'III_Plan comp 438.68 {Plan 6}'!T$15&amp;analysismethod2)</f>
        <v xml:space="preserve">Plan Provider Directory Review; 
</v>
      </c>
      <c r="CB77" s="254" t="str">
        <f>IF(ISNUMBER(FIND(analysismethod2,'III_Plan comp 438.68 {Plan 6}'!U$15)),"",'III_Plan comp 438.68 {Plan 6}'!U$15&amp;analysismethod2)</f>
        <v xml:space="preserve">Plan Provider Directory Review; 
</v>
      </c>
      <c r="CC77" s="254" t="str">
        <f>IF(ISNUMBER(FIND(analysismethod2,'III_Plan comp 438.68 {Plan 6}'!V$15)),"",'III_Plan comp 438.68 {Plan 6}'!V$15&amp;analysismethod2)</f>
        <v xml:space="preserve">Plan Provider Directory Review; 
</v>
      </c>
      <c r="CD77" s="254" t="str">
        <f>IF(ISNUMBER(FIND(analysismethod2,'III_Plan comp 438.68 {Plan 6}'!W$15)),"",'III_Plan comp 438.68 {Plan 6}'!W$15&amp;analysismethod2)</f>
        <v xml:space="preserve">Plan Provider Directory Review; 
</v>
      </c>
      <c r="CE77" s="254" t="str">
        <f>IF(ISNUMBER(FIND(analysismethod2,'III_Plan comp 438.68 {Plan 6}'!X$15)),"",'III_Plan comp 438.68 {Plan 6}'!X$15&amp;analysismethod2)</f>
        <v xml:space="preserve">Plan Provider Directory Review; 
</v>
      </c>
      <c r="CF77" s="254" t="str">
        <f>IF(ISNUMBER(FIND(analysismethod2,'III_Plan comp 438.68 {Plan 6}'!Y$15)),"",'III_Plan comp 438.68 {Plan 6}'!Y$15&amp;analysismethod2)</f>
        <v xml:space="preserve">Plan Provider Directory Review; 
</v>
      </c>
      <c r="CG77" s="254" t="str">
        <f>IF(ISNUMBER(FIND(analysismethod2,'III_Plan comp 438.68 {Plan 6}'!Z$15)),"",'III_Plan comp 438.68 {Plan 6}'!Z$15&amp;analysismethod2)</f>
        <v xml:space="preserve">Plan Provider Directory Review; 
</v>
      </c>
      <c r="CH77" s="254" t="str">
        <f>IF(ISNUMBER(FIND(analysismethod2,'III_Plan comp 438.68 {Plan 6}'!AA$15)),"",'III_Plan comp 438.68 {Plan 6}'!AA$15&amp;analysismethod2)</f>
        <v xml:space="preserve">Plan Provider Directory Review; 
</v>
      </c>
      <c r="CI77" s="254" t="str">
        <f>IF(ISNUMBER(FIND(analysismethod2,'III_Plan comp 438.68 {Plan 6}'!AB$15)),"",'III_Plan comp 438.68 {Plan 6}'!AB$15&amp;analysismethod2)</f>
        <v xml:space="preserve">Plan Provider Directory Review; 
</v>
      </c>
      <c r="CJ77" s="254" t="str">
        <f>IF(ISNUMBER(FIND(analysismethod2,'III_Plan comp 438.68 {Plan 6}'!AC$15)),"",'III_Plan comp 438.68 {Plan 6}'!AC$15&amp;analysismethod2)</f>
        <v xml:space="preserve">Plan Provider Directory Review; 
</v>
      </c>
      <c r="CK77" s="254" t="str">
        <f>IF(ISNUMBER(FIND(analysismethod2,'III_Plan comp 438.68 {Plan 6}'!AD$15)),"",'III_Plan comp 438.68 {Plan 6}'!AD$15&amp;analysismethod2)</f>
        <v xml:space="preserve">Plan Provider Directory Review; 
</v>
      </c>
      <c r="CL77" s="254" t="str">
        <f>IF(ISNUMBER(FIND(analysismethod2,'III_Plan comp 438.68 {Plan 6}'!AE$15)),"",'III_Plan comp 438.68 {Plan 6}'!AE$15&amp;analysismethod2)</f>
        <v xml:space="preserve">Plan Provider Directory Review; 
</v>
      </c>
      <c r="CM77" s="254" t="str">
        <f>IF(ISNUMBER(FIND(analysismethod2,'III_Plan comp 438.68 {Plan 6}'!AF$15)),"",'III_Plan comp 438.68 {Plan 6}'!AF$15&amp;analysismethod2)</f>
        <v xml:space="preserve">Plan Provider Directory Review; 
</v>
      </c>
      <c r="CN77" s="254" t="str">
        <f>IF(ISNUMBER(FIND(analysismethod2,'III_Plan comp 438.68 {Plan 6}'!AG$15)),"",'III_Plan comp 438.68 {Plan 6}'!AG$15&amp;analysismethod2)</f>
        <v xml:space="preserve">Plan Provider Directory Review; 
</v>
      </c>
      <c r="CO77" s="254" t="str">
        <f>IF(ISNUMBER(FIND(analysismethod2,'III_Plan comp 438.68 {Plan 6}'!AH$15)),"",'III_Plan comp 438.68 {Plan 6}'!AH$15&amp;analysismethod2)</f>
        <v xml:space="preserve">Plan Provider Directory Review; 
</v>
      </c>
      <c r="CP77" s="254" t="str">
        <f>IF(ISNUMBER(FIND(analysismethod2,'III_Plan comp 438.68 {Plan 6}'!AI$15)),"",'III_Plan comp 438.68 {Plan 6}'!AI$15&amp;analysismethod2)</f>
        <v xml:space="preserve">Plan Provider Directory Review; 
</v>
      </c>
      <c r="CQ77" s="254" t="str">
        <f>IF(ISNUMBER(FIND(analysismethod2,'III_Plan comp 438.68 {Plan 6}'!AJ$15)),"",'III_Plan comp 438.68 {Plan 6}'!AJ$15&amp;analysismethod2)</f>
        <v xml:space="preserve">Plan Provider Directory Review; 
</v>
      </c>
      <c r="CR77" s="254" t="str">
        <f>IF(ISNUMBER(FIND(analysismethod2,'III_Plan comp 438.68 {Plan 6}'!AK$15)),"",'III_Plan comp 438.68 {Plan 6}'!AK$15&amp;analysismethod2)</f>
        <v xml:space="preserve">Plan Provider Directory Review; 
</v>
      </c>
      <c r="CS77" s="254" t="str">
        <f>IF(ISNUMBER(FIND(analysismethod2,'III_Plan comp 438.68 {Plan 6}'!AL$15)),"",'III_Plan comp 438.68 {Plan 6}'!AL$15&amp;analysismethod2)</f>
        <v xml:space="preserve">Plan Provider Directory Review; 
</v>
      </c>
      <c r="CT77" s="254" t="str">
        <f>IF(ISNUMBER(FIND(analysismethod2,'III_Plan comp 438.68 {Plan 6}'!AM$15)),"",'III_Plan comp 438.68 {Plan 6}'!AM$15&amp;analysismethod2)</f>
        <v xml:space="preserve">Plan Provider Directory Review; 
</v>
      </c>
      <c r="CU77" s="254" t="str">
        <f>IF(ISNUMBER(FIND(analysismethod2,'III_Plan comp 438.68 {Plan 6}'!AN$15)),"",'III_Plan comp 438.68 {Plan 6}'!AN$15&amp;analysismethod2)</f>
        <v xml:space="preserve">Plan Provider Directory Review; 
</v>
      </c>
      <c r="CV77" s="254" t="str">
        <f>IF(ISNUMBER(FIND(analysismethod2,'III_Plan comp 438.68 {Plan 6}'!AO$15)),"",'III_Plan comp 438.68 {Plan 6}'!AO$15&amp;analysismethod2)</f>
        <v xml:space="preserve">Plan Provider Directory Review; 
</v>
      </c>
      <c r="CW77" s="254" t="str">
        <f>IF(ISNUMBER(FIND(analysismethod2,'III_Plan comp 438.68 {Plan 6}'!AP$15)),"",'III_Plan comp 438.68 {Plan 6}'!AP$15&amp;analysismethod2)</f>
        <v xml:space="preserve">Plan Provider Directory Review; 
</v>
      </c>
      <c r="CX77" s="254" t="str">
        <f>IF(ISNUMBER(FIND(analysismethod2,'III_Plan comp 438.68 {Plan 6}'!AQ$15)),"",'III_Plan comp 438.68 {Plan 6}'!AQ$15&amp;analysismethod2)</f>
        <v xml:space="preserve">Plan Provider Directory Review; 
</v>
      </c>
      <c r="CY77" s="254" t="str">
        <f>IF(ISNUMBER(FIND(analysismethod2,'III_Plan comp 438.68 {Plan 6}'!AR$15)),"",'III_Plan comp 438.68 {Plan 6}'!AR$15&amp;analysismethod2)</f>
        <v xml:space="preserve">Plan Provider Directory Review; 
</v>
      </c>
      <c r="CZ77" s="254" t="str">
        <f>IF(ISNUMBER(FIND(analysismethod2,'III_Plan comp 438.68 {Plan 6}'!AS$15)),"",'III_Plan comp 438.68 {Plan 6}'!AS$15&amp;analysismethod2)</f>
        <v xml:space="preserve">Plan Provider Directory Review; 
</v>
      </c>
      <c r="DA77" s="254" t="str">
        <f>IF(ISNUMBER(FIND(analysismethod2,'III_Plan comp 438.68 {Plan 6}'!AT$15)),"",'III_Plan comp 438.68 {Plan 6}'!AT$15&amp;analysismethod2)</f>
        <v xml:space="preserve">Plan Provider Directory Review; 
</v>
      </c>
      <c r="DB77" s="254" t="str">
        <f>IF(ISNUMBER(FIND(analysismethod2,'III_Plan comp 438.68 {Plan 6}'!AU$15)),"",'III_Plan comp 438.68 {Plan 6}'!AU$15&amp;analysismethod2)</f>
        <v xml:space="preserve">Plan Provider Directory Review; 
</v>
      </c>
      <c r="DC77" s="254" t="str">
        <f>IF(ISNUMBER(FIND(analysismethod2,'III_Plan comp 438.68 {Plan 6}'!AV$15)),"",'III_Plan comp 438.68 {Plan 6}'!AV$15&amp;analysismethod2)</f>
        <v xml:space="preserve">Plan Provider Directory Review; 
</v>
      </c>
      <c r="DD77" s="254" t="str">
        <f>IF(ISNUMBER(FIND(analysismethod2,'III_Plan comp 438.68 {Plan 6}'!AW$15)),"",'III_Plan comp 438.68 {Plan 6}'!AW$15&amp;analysismethod2)</f>
        <v xml:space="preserve">Plan Provider Directory Review; 
</v>
      </c>
      <c r="DE77" s="254" t="str">
        <f>IF(ISNUMBER(FIND(analysismethod2,'III_Plan comp 438.68 {Plan 6}'!AX$15)),"",'III_Plan comp 438.68 {Plan 6}'!AX$15&amp;analysismethod2)</f>
        <v xml:space="preserve">Plan Provider Directory Review; 
</v>
      </c>
      <c r="DF77" s="254" t="str">
        <f>IF(ISNUMBER(FIND(analysismethod2,'III_Plan comp 438.68 {Plan 6}'!AY$15)),"",'III_Plan comp 438.68 {Plan 6}'!AY$15&amp;analysismethod2)</f>
        <v xml:space="preserve">Plan Provider Directory Review; 
</v>
      </c>
      <c r="DG77" s="254" t="str">
        <f>IF(ISNUMBER(FIND(analysismethod2,'III_Plan comp 438.68 {Plan 6}'!AZ$15)),"",'III_Plan comp 438.68 {Plan 6}'!AZ$15&amp;analysismethod2)</f>
        <v xml:space="preserve">Plan Provider Directory Review; 
</v>
      </c>
      <c r="DH77" s="254" t="str">
        <f>IF(ISNUMBER(FIND(analysismethod2,'III_Plan comp 438.68 {Plan 6}'!BA$15)),"",'III_Plan comp 438.68 {Plan 6}'!BA$15&amp;analysismethod2)</f>
        <v xml:space="preserve">Plan Provider Directory Review; 
</v>
      </c>
      <c r="DI77" s="254" t="str">
        <f>IF(ISNUMBER(FIND(analysismethod2,'III_Plan comp 438.68 {Plan 6}'!BB$15)),"",'III_Plan comp 438.68 {Plan 6}'!BB$15&amp;analysismethod2)</f>
        <v xml:space="preserve">Plan Provider Directory Review; 
</v>
      </c>
      <c r="DJ77" s="254" t="str">
        <f>IF(ISNUMBER(FIND(analysismethod2,'III_Plan comp 438.68 {Plan 6}'!BC$15)),"",'III_Plan comp 438.68 {Plan 6}'!BC$15&amp;analysismethod2)</f>
        <v xml:space="preserve">Plan Provider Directory Review; 
</v>
      </c>
      <c r="DK77" s="254" t="str">
        <f>IF(ISNUMBER(FIND(analysismethod2,'III_Plan comp 438.68 {Plan 6}'!BD$15)),"",'III_Plan comp 438.68 {Plan 6}'!BD$15&amp;analysismethod2)</f>
        <v xml:space="preserve">Plan Provider Directory Review; 
</v>
      </c>
      <c r="DL77" s="254" t="str">
        <f>IF(ISNUMBER(FIND(analysismethod2,'III_Plan comp 438.68 {Plan 6}'!BE$15)),"",'III_Plan comp 438.68 {Plan 6}'!BE$15&amp;analysismethod2)</f>
        <v xml:space="preserve">Plan Provider Directory Review; 
</v>
      </c>
      <c r="DM77" s="254" t="str">
        <f>IF(ISNUMBER(FIND(analysismethod2,'III_Plan comp 438.68 {Plan 6}'!BF$15)),"",'III_Plan comp 438.68 {Plan 6}'!BF$15&amp;analysismethod2)</f>
        <v xml:space="preserve">Plan Provider Directory Review; 
</v>
      </c>
      <c r="DN77" s="254" t="str">
        <f>IF(ISNUMBER(FIND(analysismethod2,'III_Plan comp 438.68 {Plan 6}'!BG$15)),"",'III_Plan comp 438.68 {Plan 6}'!BG$15&amp;analysismethod2)</f>
        <v xml:space="preserve">Plan Provider Directory Review; 
</v>
      </c>
      <c r="DO77" s="254" t="str">
        <f>IF(ISNUMBER(FIND(analysismethod2,'III_Plan comp 438.68 {Plan 6}'!BH$15)),"",'III_Plan comp 438.68 {Plan 6}'!BH$15&amp;analysismethod2)</f>
        <v xml:space="preserve">Plan Provider Directory Review; 
</v>
      </c>
      <c r="DP77" s="254" t="str">
        <f>IF(ISNUMBER(FIND(analysismethod2,'III_Plan comp 438.68 {Plan 6}'!BI$15)),"",'III_Plan comp 438.68 {Plan 6}'!BI$15&amp;analysismethod2)</f>
        <v xml:space="preserve">Plan Provider Directory Review; 
</v>
      </c>
      <c r="DQ77" s="254" t="str">
        <f>IF(ISNUMBER(FIND(analysismethod2,'III_Plan comp 438.68 {Plan 6}'!BJ$15)),"",'III_Plan comp 438.68 {Plan 6}'!BJ$15&amp;analysismethod2)</f>
        <v xml:space="preserve">Plan Provider Directory Review; 
</v>
      </c>
      <c r="DR77" s="254" t="str">
        <f>IF(ISNUMBER(FIND(analysismethod2,'III_Plan comp 438.68 {Plan 6}'!BK$15)),"",'III_Plan comp 438.68 {Plan 6}'!BK$15&amp;analysismethod2)</f>
        <v xml:space="preserve">Plan Provider Directory Review; 
</v>
      </c>
      <c r="DS77" s="254" t="str">
        <f>IF(ISNUMBER(FIND(analysismethod2,'III_Plan comp 438.68 {Plan 6}'!BL$15)),"",'III_Plan comp 438.68 {Plan 6}'!BL$15&amp;analysismethod2)</f>
        <v xml:space="preserve">Plan Provider Directory Review; 
</v>
      </c>
      <c r="DT77" s="254" t="str">
        <f>IF(ISNUMBER(FIND(analysismethod2,'III_Plan comp 438.68 {Plan 6}'!BM$15)),"",'III_Plan comp 438.68 {Plan 6}'!BM$15&amp;analysismethod2)</f>
        <v xml:space="preserve">Plan Provider Directory Review; 
</v>
      </c>
      <c r="DU77" s="254" t="str">
        <f>IF(ISNUMBER(FIND(analysismethod2,'III_Plan comp 438.68 {Plan 6}'!BN$15)),"",'III_Plan comp 438.68 {Plan 6}'!BN$15&amp;analysismethod2)</f>
        <v xml:space="preserve">Plan Provider Directory Review; 
</v>
      </c>
      <c r="DV77" s="254" t="str">
        <f>IF(ISNUMBER(FIND(analysismethod2,'III_Plan comp 438.68 {Plan 6}'!BO$15)),"",'III_Plan comp 438.68 {Plan 6}'!BO$15&amp;analysismethod2)</f>
        <v xml:space="preserve">Plan Provider Directory Review; 
</v>
      </c>
      <c r="DW77" s="254" t="str">
        <f>IF(ISNUMBER(FIND(analysismethod2,'III_Plan comp 438.68 {Plan 6}'!BP$15)),"",'III_Plan comp 438.68 {Plan 6}'!BP$15&amp;analysismethod2)</f>
        <v xml:space="preserve">Plan Provider Directory Review; 
</v>
      </c>
      <c r="DX77" s="254" t="str">
        <f>IF(ISNUMBER(FIND(analysismethod2,'III_Plan comp 438.68 {Plan 6}'!BQ$15)),"",'III_Plan comp 438.68 {Plan 6}'!BQ$15&amp;analysismethod2)</f>
        <v xml:space="preserve">Plan Provider Directory Review; 
</v>
      </c>
      <c r="DY77" s="254" t="str">
        <f>IF(ISNUMBER(FIND(analysismethod2,'III_Plan comp 438.68 {Plan 6}'!BR$15)),"",'III_Plan comp 438.68 {Plan 6}'!BR$15&amp;analysismethod2)</f>
        <v xml:space="preserve">Plan Provider Directory Review; 
</v>
      </c>
      <c r="DZ77" s="254" t="str">
        <f>IF(ISNUMBER(FIND(analysismethod2,'III_Plan comp 438.68 {Plan 6}'!BS$15)),"",'III_Plan comp 438.68 {Plan 6}'!BS$15&amp;analysismethod2)</f>
        <v xml:space="preserve">Plan Provider Directory Review; 
</v>
      </c>
      <c r="EA77" s="254" t="str">
        <f>IF(ISNUMBER(FIND(analysismethod2,'III_Plan comp 438.68 {Plan 6}'!BT$15)),"",'III_Plan comp 438.68 {Plan 6}'!BT$15&amp;analysismethod2)</f>
        <v xml:space="preserve">Plan Provider Directory Review; 
</v>
      </c>
      <c r="EB77" s="254" t="str">
        <f>IF(ISNUMBER(FIND(analysismethod2,'III_Plan comp 438.68 {Plan 6}'!BU$15)),"",'III_Plan comp 438.68 {Plan 6}'!BU$15&amp;analysismethod2)</f>
        <v xml:space="preserve">Plan Provider Directory Review; 
</v>
      </c>
      <c r="EC77" s="254" t="str">
        <f>IF(ISNUMBER(FIND(analysismethod2,'III_Plan comp 438.68 {Plan 6}'!BV$15)),"",'III_Plan comp 438.68 {Plan 6}'!BV$15&amp;analysismethod2)</f>
        <v xml:space="preserve">Plan Provider Directory Review; 
</v>
      </c>
      <c r="ED77" s="254" t="str">
        <f>IF(ISNUMBER(FIND(analysismethod2,'III_Plan comp 438.68 {Plan 6}'!BW$15)),"",'III_Plan comp 438.68 {Plan 6}'!BW$15&amp;analysismethod2)</f>
        <v xml:space="preserve">Plan Provider Directory Review; 
</v>
      </c>
      <c r="EE77" s="254" t="str">
        <f>IF(ISNUMBER(FIND(analysismethod2,'III_Plan comp 438.68 {Plan 6}'!BX$15)),"",'III_Plan comp 438.68 {Plan 6}'!BX$15&amp;analysismethod2)</f>
        <v xml:space="preserve">Plan Provider Directory Review; 
</v>
      </c>
      <c r="EF77" s="254" t="str">
        <f>IF(ISNUMBER(FIND(analysismethod2,'III_Plan comp 438.68 {Plan 6}'!BY$15)),"",'III_Plan comp 438.68 {Plan 6}'!BY$15&amp;analysismethod2)</f>
        <v xml:space="preserve">Plan Provider Directory Review; 
</v>
      </c>
      <c r="EG77" s="254" t="str">
        <f>IF(ISNUMBER(FIND(analysismethod2,'III_Plan comp 438.68 {Plan 6}'!BZ$15)),"",'III_Plan comp 438.68 {Plan 6}'!BZ$15&amp;analysismethod2)</f>
        <v xml:space="preserve">Plan Provider Directory Review; 
</v>
      </c>
      <c r="EH77" s="254" t="str">
        <f>IF(ISNUMBER(FIND(analysismethod2,'III_Plan comp 438.68 {Plan 6}'!CA$15)),"",'III_Plan comp 438.68 {Plan 6}'!CA$15&amp;analysismethod2)</f>
        <v xml:space="preserve">Plan Provider Directory Review; 
</v>
      </c>
      <c r="EI77" s="254" t="str">
        <f>IF(ISNUMBER(FIND(analysismethod2,'III_Plan comp 438.68 {Plan 6}'!CB$15)),"",'III_Plan comp 438.68 {Plan 6}'!CB$15&amp;analysismethod2)</f>
        <v xml:space="preserve">Plan Provider Directory Review; 
</v>
      </c>
      <c r="EJ77" s="254" t="str">
        <f>IF(ISNUMBER(FIND(analysismethod2,'III_Plan comp 438.68 {Plan 6}'!CC$15)),"",'III_Plan comp 438.68 {Plan 6}'!CC$15&amp;analysismethod2)</f>
        <v xml:space="preserve">Plan Provider Directory Review; 
</v>
      </c>
      <c r="EK77" s="254" t="str">
        <f>IF(ISNUMBER(FIND(analysismethod2,'III_Plan comp 438.68 {Plan 6}'!CD$15)),"",'III_Plan comp 438.68 {Plan 6}'!CD$15&amp;analysismethod2)</f>
        <v xml:space="preserve">Plan Provider Directory Review; 
</v>
      </c>
      <c r="EL77" s="254" t="str">
        <f>IF(ISNUMBER(FIND(analysismethod2,'III_Plan comp 438.68 {Plan 6}'!CE$15)),"",'III_Plan comp 438.68 {Plan 6}'!CE$15&amp;analysismethod2)</f>
        <v xml:space="preserve">Plan Provider Directory Review; 
</v>
      </c>
      <c r="EM77" s="254" t="str">
        <f>IF(ISNUMBER(FIND(analysismethod2,'III_Plan comp 438.68 {Plan 6}'!CF$15)),"",'III_Plan comp 438.68 {Plan 6}'!CF$15&amp;analysismethod2)</f>
        <v xml:space="preserve">Plan Provider Directory Review; 
</v>
      </c>
      <c r="EN77" s="254" t="str">
        <f>IF(ISNUMBER(FIND(analysismethod2,'III_Plan comp 438.68 {Plan 6}'!CG$15)),"",'III_Plan comp 438.68 {Plan 6}'!CG$15&amp;analysismethod2)</f>
        <v xml:space="preserve">Plan Provider Directory Review; 
</v>
      </c>
      <c r="EO77" s="254" t="str">
        <f>IF(ISNUMBER(FIND(analysismethod2,'III_Plan comp 438.68 {Plan 6}'!CH$15)),"",'III_Plan comp 438.68 {Plan 6}'!CH$15&amp;analysismethod2)</f>
        <v xml:space="preserve">Plan Provider Directory Review; 
</v>
      </c>
      <c r="EP77" s="254" t="str">
        <f>IF(ISNUMBER(FIND(analysismethod2,'III_Plan comp 438.68 {Plan 6}'!CI$15)),"",'III_Plan comp 438.68 {Plan 6}'!CI$15&amp;analysismethod2)</f>
        <v xml:space="preserve">Plan Provider Directory Review; 
</v>
      </c>
      <c r="EQ77" s="254" t="str">
        <f>IF(ISNUMBER(FIND(analysismethod2,'III_Plan comp 438.68 {Plan 6}'!CJ$15)),"",'III_Plan comp 438.68 {Plan 6}'!CJ$15&amp;analysismethod2)</f>
        <v xml:space="preserve">Plan Provider Directory Review; 
</v>
      </c>
      <c r="ER77" s="254" t="str">
        <f>IF(ISNUMBER(FIND(analysismethod2,'III_Plan comp 438.68 {Plan 6}'!CK$15)),"",'III_Plan comp 438.68 {Plan 6}'!CK$15&amp;analysismethod2)</f>
        <v xml:space="preserve">Plan Provider Directory Review; 
</v>
      </c>
      <c r="ES77" s="254" t="str">
        <f>IF(ISNUMBER(FIND(analysismethod2,'III_Plan comp 438.68 {Plan 6}'!CL$15)),"",'III_Plan comp 438.68 {Plan 6}'!CL$15&amp;analysismethod2)</f>
        <v xml:space="preserve">Plan Provider Directory Review; 
</v>
      </c>
      <c r="ET77" s="254" t="str">
        <f>IF(ISNUMBER(FIND(analysismethod2,'III_Plan comp 438.68 {Plan 6}'!CM$15)),"",'III_Plan comp 438.68 {Plan 6}'!CM$15&amp;analysismethod2)</f>
        <v xml:space="preserve">Plan Provider Directory Review; 
</v>
      </c>
      <c r="EU77" s="254" t="str">
        <f>IF(ISNUMBER(FIND(analysismethod2,'III_Plan comp 438.68 {Plan 6}'!CN$15)),"",'III_Plan comp 438.68 {Plan 6}'!CN$15&amp;analysismethod2)</f>
        <v xml:space="preserve">Plan Provider Directory Review; 
</v>
      </c>
      <c r="EV77" s="254" t="str">
        <f>IF(ISNUMBER(FIND(analysismethod2,'III_Plan comp 438.68 {Plan 6}'!CO$15)),"",'III_Plan comp 438.68 {Plan 6}'!CO$15&amp;analysismethod2)</f>
        <v xml:space="preserve">Plan Provider Directory Review; 
</v>
      </c>
      <c r="EW77" s="254" t="str">
        <f>IF(ISNUMBER(FIND(analysismethod2,'III_Plan comp 438.68 {Plan 6}'!CP$15)),"",'III_Plan comp 438.68 {Plan 6}'!CP$15&amp;analysismethod2)</f>
        <v xml:space="preserve">Plan Provider Directory Review; 
</v>
      </c>
      <c r="EX77" s="254" t="str">
        <f>IF(ISNUMBER(FIND(analysismethod2,'III_Plan comp 438.68 {Plan 6}'!CQ$15)),"",'III_Plan comp 438.68 {Plan 6}'!CQ$15&amp;analysismethod2)</f>
        <v xml:space="preserve">Plan Provider Directory Review; 
</v>
      </c>
      <c r="EY77" s="254" t="str">
        <f>IF(ISNUMBER(FIND(analysismethod2,'III_Plan comp 438.68 {Plan 6}'!CR$15)),"",'III_Plan comp 438.68 {Plan 6}'!CR$15&amp;analysismethod2)</f>
        <v xml:space="preserve">Plan Provider Directory Review; 
</v>
      </c>
      <c r="EZ77" s="254" t="str">
        <f>IF(ISNUMBER(FIND(analysismethod2,'III_Plan comp 438.68 {Plan 6}'!CS$15)),"",'III_Plan comp 438.68 {Plan 6}'!CS$15&amp;analysismethod2)</f>
        <v xml:space="preserve">Plan Provider Directory Review; 
</v>
      </c>
      <c r="FA77" s="254" t="str">
        <f>IF(ISNUMBER(FIND(analysismethod2,'III_Plan comp 438.68 {Plan 6}'!CT$15)),"",'III_Plan comp 438.68 {Plan 6}'!CT$15&amp;analysismethod2)</f>
        <v xml:space="preserve">Plan Provider Directory Review; 
</v>
      </c>
      <c r="FB77" s="254" t="str">
        <f>IF(ISNUMBER(FIND(analysismethod2,'III_Plan comp 438.68 {Plan 6}'!CU$15)),"",'III_Plan comp 438.68 {Plan 6}'!CU$15&amp;analysismethod2)</f>
        <v xml:space="preserve">Plan Provider Directory Review; 
</v>
      </c>
      <c r="FC77" s="254" t="str">
        <f>IF(ISNUMBER(FIND(analysismethod2,'III_Plan comp 438.68 {Plan 6}'!CV$15)),"",'III_Plan comp 438.68 {Plan 6}'!CV$15&amp;analysismethod2)</f>
        <v xml:space="preserve">Plan Provider Directory Review; 
</v>
      </c>
      <c r="FD77" s="254" t="str">
        <f>IF(ISNUMBER(FIND(analysismethod2,'III_Plan comp 438.68 {Plan 6}'!CW$15)),"",'III_Plan comp 438.68 {Plan 6}'!CW$15&amp;analysismethod2)</f>
        <v xml:space="preserve">Plan Provider Directory Review; 
</v>
      </c>
      <c r="FE77" s="254" t="str">
        <f>IF(ISNUMBER(FIND(analysismethod2,'III_Plan comp 438.68 {Plan 6}'!CX$15)),"",'III_Plan comp 438.68 {Plan 6}'!CX$15&amp;analysismethod2)</f>
        <v xml:space="preserve">Plan Provider Directory Review; 
</v>
      </c>
      <c r="FF77" s="254" t="str">
        <f>IF(ISNUMBER(FIND(analysismethod2,'III_Plan comp 438.68 {Plan 6}'!CY$15)),"",'III_Plan comp 438.68 {Plan 6}'!CY$15&amp;analysismethod2)</f>
        <v xml:space="preserve">Plan Provider Directory Review; 
</v>
      </c>
      <c r="FG77" s="254" t="str">
        <f>IF(ISNUMBER(FIND(analysismethod2,'III_Plan comp 438.68 {Plan 6}'!CZ$15)),"",'III_Plan comp 438.68 {Plan 6}'!CZ$15&amp;analysismethod2)</f>
        <v xml:space="preserve">Plan Provider Directory Review; 
</v>
      </c>
    </row>
    <row r="78" spans="62:163" x14ac:dyDescent="0.2">
      <c r="BK78" s="253" t="str">
        <f>IF('I_State and program information'!$E$58="Yes","Secret Shopper: Network Participation"&amp;"; "&amp;CHAR(10)&amp;CHAR(10),"")</f>
        <v/>
      </c>
      <c r="BL78" s="254" t="str">
        <f>IF(ISNUMBER(FIND(analysismethod3,'III_Plan comp 438.68 {Plan 6}'!E$15)),"",'III_Plan comp 438.68 {Plan 6}'!E$15&amp;analysismethod3)</f>
        <v/>
      </c>
      <c r="BM78" s="254" t="str">
        <f>IF(ISNUMBER(FIND(analysismethod3,'III_Plan comp 438.68 {Plan 6}'!F$15)),"",'III_Plan comp 438.68 {Plan 6}'!F$15&amp;analysismethod3)</f>
        <v/>
      </c>
      <c r="BN78" s="254" t="str">
        <f>IF(ISNUMBER(FIND(analysismethod3,'III_Plan comp 438.68 {Plan 6}'!G$15)),"",'III_Plan comp 438.68 {Plan 6}'!G$15&amp;analysismethod3)</f>
        <v/>
      </c>
      <c r="BO78" s="254" t="str">
        <f>IF(ISNUMBER(FIND(analysismethod3,'III_Plan comp 438.68 {Plan 6}'!H$15)),"",'III_Plan comp 438.68 {Plan 6}'!H$15&amp;analysismethod3)</f>
        <v/>
      </c>
      <c r="BP78" s="254" t="str">
        <f>IF(ISNUMBER(FIND(analysismethod3,'III_Plan comp 438.68 {Plan 6}'!I$15)),"",'III_Plan comp 438.68 {Plan 6}'!I$15&amp;analysismethod3)</f>
        <v/>
      </c>
      <c r="BQ78" s="254" t="str">
        <f>IF(ISNUMBER(FIND(analysismethod3,'III_Plan comp 438.68 {Plan 6}'!J$15)),"",'III_Plan comp 438.68 {Plan 6}'!J$15&amp;analysismethod3)</f>
        <v/>
      </c>
      <c r="BR78" s="254" t="str">
        <f>IF(ISNUMBER(FIND(analysismethod3,'III_Plan comp 438.68 {Plan 6}'!K$15)),"",'III_Plan comp 438.68 {Plan 6}'!K$15&amp;analysismethod3)</f>
        <v/>
      </c>
      <c r="BS78" s="254" t="str">
        <f>IF(ISNUMBER(FIND(analysismethod3,'III_Plan comp 438.68 {Plan 6}'!L$15)),"",'III_Plan comp 438.68 {Plan 6}'!L$15&amp;analysismethod3)</f>
        <v/>
      </c>
      <c r="BT78" s="254" t="str">
        <f>IF(ISNUMBER(FIND(analysismethod3,'III_Plan comp 438.68 {Plan 6}'!M$15)),"",'III_Plan comp 438.68 {Plan 6}'!M$15&amp;analysismethod3)</f>
        <v/>
      </c>
      <c r="BU78" s="254" t="str">
        <f>IF(ISNUMBER(FIND(analysismethod3,'III_Plan comp 438.68 {Plan 6}'!N$15)),"",'III_Plan comp 438.68 {Plan 6}'!N$15&amp;analysismethod3)</f>
        <v/>
      </c>
      <c r="BV78" s="254" t="str">
        <f>IF(ISNUMBER(FIND(analysismethod3,'III_Plan comp 438.68 {Plan 6}'!O$15)),"",'III_Plan comp 438.68 {Plan 6}'!O$15&amp;analysismethod3)</f>
        <v/>
      </c>
      <c r="BW78" s="254" t="str">
        <f>IF(ISNUMBER(FIND(analysismethod3,'III_Plan comp 438.68 {Plan 6}'!P$15)),"",'III_Plan comp 438.68 {Plan 6}'!P$15&amp;analysismethod3)</f>
        <v/>
      </c>
      <c r="BX78" s="254" t="str">
        <f>IF(ISNUMBER(FIND(analysismethod3,'III_Plan comp 438.68 {Plan 6}'!Q$15)),"",'III_Plan comp 438.68 {Plan 6}'!Q$15&amp;analysismethod3)</f>
        <v/>
      </c>
      <c r="BY78" s="254" t="str">
        <f>IF(ISNUMBER(FIND(analysismethod3,'III_Plan comp 438.68 {Plan 6}'!R$15)),"",'III_Plan comp 438.68 {Plan 6}'!R$15&amp;analysismethod3)</f>
        <v/>
      </c>
      <c r="BZ78" s="254" t="str">
        <f>IF(ISNUMBER(FIND(analysismethod3,'III_Plan comp 438.68 {Plan 6}'!S$15)),"",'III_Plan comp 438.68 {Plan 6}'!S$15&amp;analysismethod3)</f>
        <v/>
      </c>
      <c r="CA78" s="254" t="str">
        <f>IF(ISNUMBER(FIND(analysismethod3,'III_Plan comp 438.68 {Plan 6}'!T$15)),"",'III_Plan comp 438.68 {Plan 6}'!T$15&amp;analysismethod3)</f>
        <v/>
      </c>
      <c r="CB78" s="254" t="str">
        <f>IF(ISNUMBER(FIND(analysismethod3,'III_Plan comp 438.68 {Plan 6}'!U$15)),"",'III_Plan comp 438.68 {Plan 6}'!U$15&amp;analysismethod3)</f>
        <v/>
      </c>
      <c r="CC78" s="254" t="str">
        <f>IF(ISNUMBER(FIND(analysismethod3,'III_Plan comp 438.68 {Plan 6}'!V$15)),"",'III_Plan comp 438.68 {Plan 6}'!V$15&amp;analysismethod3)</f>
        <v/>
      </c>
      <c r="CD78" s="254" t="str">
        <f>IF(ISNUMBER(FIND(analysismethod3,'III_Plan comp 438.68 {Plan 6}'!W$15)),"",'III_Plan comp 438.68 {Plan 6}'!W$15&amp;analysismethod3)</f>
        <v/>
      </c>
      <c r="CE78" s="254" t="str">
        <f>IF(ISNUMBER(FIND(analysismethod3,'III_Plan comp 438.68 {Plan 6}'!X$15)),"",'III_Plan comp 438.68 {Plan 6}'!X$15&amp;analysismethod3)</f>
        <v/>
      </c>
      <c r="CF78" s="254" t="str">
        <f>IF(ISNUMBER(FIND(analysismethod3,'III_Plan comp 438.68 {Plan 6}'!Y$15)),"",'III_Plan comp 438.68 {Plan 6}'!Y$15&amp;analysismethod3)</f>
        <v/>
      </c>
      <c r="CG78" s="254" t="str">
        <f>IF(ISNUMBER(FIND(analysismethod3,'III_Plan comp 438.68 {Plan 6}'!Z$15)),"",'III_Plan comp 438.68 {Plan 6}'!Z$15&amp;analysismethod3)</f>
        <v/>
      </c>
      <c r="CH78" s="254" t="str">
        <f>IF(ISNUMBER(FIND(analysismethod3,'III_Plan comp 438.68 {Plan 6}'!AA$15)),"",'III_Plan comp 438.68 {Plan 6}'!AA$15&amp;analysismethod3)</f>
        <v/>
      </c>
      <c r="CI78" s="254" t="str">
        <f>IF(ISNUMBER(FIND(analysismethod3,'III_Plan comp 438.68 {Plan 6}'!AB$15)),"",'III_Plan comp 438.68 {Plan 6}'!AB$15&amp;analysismethod3)</f>
        <v/>
      </c>
      <c r="CJ78" s="254" t="str">
        <f>IF(ISNUMBER(FIND(analysismethod3,'III_Plan comp 438.68 {Plan 6}'!AC$15)),"",'III_Plan comp 438.68 {Plan 6}'!AC$15&amp;analysismethod3)</f>
        <v/>
      </c>
      <c r="CK78" s="254" t="str">
        <f>IF(ISNUMBER(FIND(analysismethod3,'III_Plan comp 438.68 {Plan 6}'!AD$15)),"",'III_Plan comp 438.68 {Plan 6}'!AD$15&amp;analysismethod3)</f>
        <v/>
      </c>
      <c r="CL78" s="254" t="str">
        <f>IF(ISNUMBER(FIND(analysismethod3,'III_Plan comp 438.68 {Plan 6}'!AE$15)),"",'III_Plan comp 438.68 {Plan 6}'!AE$15&amp;analysismethod3)</f>
        <v/>
      </c>
      <c r="CM78" s="254" t="str">
        <f>IF(ISNUMBER(FIND(analysismethod3,'III_Plan comp 438.68 {Plan 6}'!AF$15)),"",'III_Plan comp 438.68 {Plan 6}'!AF$15&amp;analysismethod3)</f>
        <v/>
      </c>
      <c r="CN78" s="254" t="str">
        <f>IF(ISNUMBER(FIND(analysismethod3,'III_Plan comp 438.68 {Plan 6}'!AG$15)),"",'III_Plan comp 438.68 {Plan 6}'!AG$15&amp;analysismethod3)</f>
        <v/>
      </c>
      <c r="CO78" s="254" t="str">
        <f>IF(ISNUMBER(FIND(analysismethod3,'III_Plan comp 438.68 {Plan 6}'!AH$15)),"",'III_Plan comp 438.68 {Plan 6}'!AH$15&amp;analysismethod3)</f>
        <v/>
      </c>
      <c r="CP78" s="254" t="str">
        <f>IF(ISNUMBER(FIND(analysismethod3,'III_Plan comp 438.68 {Plan 6}'!AI$15)),"",'III_Plan comp 438.68 {Plan 6}'!AI$15&amp;analysismethod3)</f>
        <v/>
      </c>
      <c r="CQ78" s="254" t="str">
        <f>IF(ISNUMBER(FIND(analysismethod3,'III_Plan comp 438.68 {Plan 6}'!AJ$15)),"",'III_Plan comp 438.68 {Plan 6}'!AJ$15&amp;analysismethod3)</f>
        <v/>
      </c>
      <c r="CR78" s="254" t="str">
        <f>IF(ISNUMBER(FIND(analysismethod3,'III_Plan comp 438.68 {Plan 6}'!AK$15)),"",'III_Plan comp 438.68 {Plan 6}'!AK$15&amp;analysismethod3)</f>
        <v/>
      </c>
      <c r="CS78" s="254" t="str">
        <f>IF(ISNUMBER(FIND(analysismethod3,'III_Plan comp 438.68 {Plan 6}'!AL$15)),"",'III_Plan comp 438.68 {Plan 6}'!AL$15&amp;analysismethod3)</f>
        <v/>
      </c>
      <c r="CT78" s="254" t="str">
        <f>IF(ISNUMBER(FIND(analysismethod3,'III_Plan comp 438.68 {Plan 6}'!AM$15)),"",'III_Plan comp 438.68 {Plan 6}'!AM$15&amp;analysismethod3)</f>
        <v/>
      </c>
      <c r="CU78" s="254" t="str">
        <f>IF(ISNUMBER(FIND(analysismethod3,'III_Plan comp 438.68 {Plan 6}'!AN$15)),"",'III_Plan comp 438.68 {Plan 6}'!AN$15&amp;analysismethod3)</f>
        <v/>
      </c>
      <c r="CV78" s="254" t="str">
        <f>IF(ISNUMBER(FIND(analysismethod3,'III_Plan comp 438.68 {Plan 6}'!AO$15)),"",'III_Plan comp 438.68 {Plan 6}'!AO$15&amp;analysismethod3)</f>
        <v/>
      </c>
      <c r="CW78" s="254" t="str">
        <f>IF(ISNUMBER(FIND(analysismethod3,'III_Plan comp 438.68 {Plan 6}'!AP$15)),"",'III_Plan comp 438.68 {Plan 6}'!AP$15&amp;analysismethod3)</f>
        <v/>
      </c>
      <c r="CX78" s="254" t="str">
        <f>IF(ISNUMBER(FIND(analysismethod3,'III_Plan comp 438.68 {Plan 6}'!AQ$15)),"",'III_Plan comp 438.68 {Plan 6}'!AQ$15&amp;analysismethod3)</f>
        <v/>
      </c>
      <c r="CY78" s="254" t="str">
        <f>IF(ISNUMBER(FIND(analysismethod3,'III_Plan comp 438.68 {Plan 6}'!AR$15)),"",'III_Plan comp 438.68 {Plan 6}'!AR$15&amp;analysismethod3)</f>
        <v/>
      </c>
      <c r="CZ78" s="254" t="str">
        <f>IF(ISNUMBER(FIND(analysismethod3,'III_Plan comp 438.68 {Plan 6}'!AS$15)),"",'III_Plan comp 438.68 {Plan 6}'!AS$15&amp;analysismethod3)</f>
        <v/>
      </c>
      <c r="DA78" s="254" t="str">
        <f>IF(ISNUMBER(FIND(analysismethod3,'III_Plan comp 438.68 {Plan 6}'!AT$15)),"",'III_Plan comp 438.68 {Plan 6}'!AT$15&amp;analysismethod3)</f>
        <v/>
      </c>
      <c r="DB78" s="254" t="str">
        <f>IF(ISNUMBER(FIND(analysismethod3,'III_Plan comp 438.68 {Plan 6}'!AU$15)),"",'III_Plan comp 438.68 {Plan 6}'!AU$15&amp;analysismethod3)</f>
        <v/>
      </c>
      <c r="DC78" s="254" t="str">
        <f>IF(ISNUMBER(FIND(analysismethod3,'III_Plan comp 438.68 {Plan 6}'!AV$15)),"",'III_Plan comp 438.68 {Plan 6}'!AV$15&amp;analysismethod3)</f>
        <v/>
      </c>
      <c r="DD78" s="254" t="str">
        <f>IF(ISNUMBER(FIND(analysismethod3,'III_Plan comp 438.68 {Plan 6}'!AW$15)),"",'III_Plan comp 438.68 {Plan 6}'!AW$15&amp;analysismethod3)</f>
        <v/>
      </c>
      <c r="DE78" s="254" t="str">
        <f>IF(ISNUMBER(FIND(analysismethod3,'III_Plan comp 438.68 {Plan 6}'!AX$15)),"",'III_Plan comp 438.68 {Plan 6}'!AX$15&amp;analysismethod3)</f>
        <v/>
      </c>
      <c r="DF78" s="254" t="str">
        <f>IF(ISNUMBER(FIND(analysismethod3,'III_Plan comp 438.68 {Plan 6}'!AY$15)),"",'III_Plan comp 438.68 {Plan 6}'!AY$15&amp;analysismethod3)</f>
        <v/>
      </c>
      <c r="DG78" s="254" t="str">
        <f>IF(ISNUMBER(FIND(analysismethod3,'III_Plan comp 438.68 {Plan 6}'!AZ$15)),"",'III_Plan comp 438.68 {Plan 6}'!AZ$15&amp;analysismethod3)</f>
        <v/>
      </c>
      <c r="DH78" s="254" t="str">
        <f>IF(ISNUMBER(FIND(analysismethod3,'III_Plan comp 438.68 {Plan 6}'!BA$15)),"",'III_Plan comp 438.68 {Plan 6}'!BA$15&amp;analysismethod3)</f>
        <v/>
      </c>
      <c r="DI78" s="254" t="str">
        <f>IF(ISNUMBER(FIND(analysismethod3,'III_Plan comp 438.68 {Plan 6}'!BB$15)),"",'III_Plan comp 438.68 {Plan 6}'!BB$15&amp;analysismethod3)</f>
        <v/>
      </c>
      <c r="DJ78" s="254" t="str">
        <f>IF(ISNUMBER(FIND(analysismethod3,'III_Plan comp 438.68 {Plan 6}'!BC$15)),"",'III_Plan comp 438.68 {Plan 6}'!BC$15&amp;analysismethod3)</f>
        <v/>
      </c>
      <c r="DK78" s="254" t="str">
        <f>IF(ISNUMBER(FIND(analysismethod3,'III_Plan comp 438.68 {Plan 6}'!BD$15)),"",'III_Plan comp 438.68 {Plan 6}'!BD$15&amp;analysismethod3)</f>
        <v/>
      </c>
      <c r="DL78" s="254" t="str">
        <f>IF(ISNUMBER(FIND(analysismethod3,'III_Plan comp 438.68 {Plan 6}'!BE$15)),"",'III_Plan comp 438.68 {Plan 6}'!BE$15&amp;analysismethod3)</f>
        <v/>
      </c>
      <c r="DM78" s="254" t="str">
        <f>IF(ISNUMBER(FIND(analysismethod3,'III_Plan comp 438.68 {Plan 6}'!BF$15)),"",'III_Plan comp 438.68 {Plan 6}'!BF$15&amp;analysismethod3)</f>
        <v/>
      </c>
      <c r="DN78" s="254" t="str">
        <f>IF(ISNUMBER(FIND(analysismethod3,'III_Plan comp 438.68 {Plan 6}'!BG$15)),"",'III_Plan comp 438.68 {Plan 6}'!BG$15&amp;analysismethod3)</f>
        <v/>
      </c>
      <c r="DO78" s="254" t="str">
        <f>IF(ISNUMBER(FIND(analysismethod3,'III_Plan comp 438.68 {Plan 6}'!BH$15)),"",'III_Plan comp 438.68 {Plan 6}'!BH$15&amp;analysismethod3)</f>
        <v/>
      </c>
      <c r="DP78" s="254" t="str">
        <f>IF(ISNUMBER(FIND(analysismethod3,'III_Plan comp 438.68 {Plan 6}'!BI$15)),"",'III_Plan comp 438.68 {Plan 6}'!BI$15&amp;analysismethod3)</f>
        <v/>
      </c>
      <c r="DQ78" s="254" t="str">
        <f>IF(ISNUMBER(FIND(analysismethod3,'III_Plan comp 438.68 {Plan 6}'!BJ$15)),"",'III_Plan comp 438.68 {Plan 6}'!BJ$15&amp;analysismethod3)</f>
        <v/>
      </c>
      <c r="DR78" s="254" t="str">
        <f>IF(ISNUMBER(FIND(analysismethod3,'III_Plan comp 438.68 {Plan 6}'!BK$15)),"",'III_Plan comp 438.68 {Plan 6}'!BK$15&amp;analysismethod3)</f>
        <v/>
      </c>
      <c r="DS78" s="254" t="str">
        <f>IF(ISNUMBER(FIND(analysismethod3,'III_Plan comp 438.68 {Plan 6}'!BL$15)),"",'III_Plan comp 438.68 {Plan 6}'!BL$15&amp;analysismethod3)</f>
        <v/>
      </c>
      <c r="DT78" s="254" t="str">
        <f>IF(ISNUMBER(FIND(analysismethod3,'III_Plan comp 438.68 {Plan 6}'!BM$15)),"",'III_Plan comp 438.68 {Plan 6}'!BM$15&amp;analysismethod3)</f>
        <v/>
      </c>
      <c r="DU78" s="254" t="str">
        <f>IF(ISNUMBER(FIND(analysismethod3,'III_Plan comp 438.68 {Plan 6}'!BN$15)),"",'III_Plan comp 438.68 {Plan 6}'!BN$15&amp;analysismethod3)</f>
        <v/>
      </c>
      <c r="DV78" s="254" t="str">
        <f>IF(ISNUMBER(FIND(analysismethod3,'III_Plan comp 438.68 {Plan 6}'!BO$15)),"",'III_Plan comp 438.68 {Plan 6}'!BO$15&amp;analysismethod3)</f>
        <v/>
      </c>
      <c r="DW78" s="254" t="str">
        <f>IF(ISNUMBER(FIND(analysismethod3,'III_Plan comp 438.68 {Plan 6}'!BP$15)),"",'III_Plan comp 438.68 {Plan 6}'!BP$15&amp;analysismethod3)</f>
        <v/>
      </c>
      <c r="DX78" s="254" t="str">
        <f>IF(ISNUMBER(FIND(analysismethod3,'III_Plan comp 438.68 {Plan 6}'!BQ$15)),"",'III_Plan comp 438.68 {Plan 6}'!BQ$15&amp;analysismethod3)</f>
        <v/>
      </c>
      <c r="DY78" s="254" t="str">
        <f>IF(ISNUMBER(FIND(analysismethod3,'III_Plan comp 438.68 {Plan 6}'!BR$15)),"",'III_Plan comp 438.68 {Plan 6}'!BR$15&amp;analysismethod3)</f>
        <v/>
      </c>
      <c r="DZ78" s="254" t="str">
        <f>IF(ISNUMBER(FIND(analysismethod3,'III_Plan comp 438.68 {Plan 6}'!BS$15)),"",'III_Plan comp 438.68 {Plan 6}'!BS$15&amp;analysismethod3)</f>
        <v/>
      </c>
      <c r="EA78" s="254" t="str">
        <f>IF(ISNUMBER(FIND(analysismethod3,'III_Plan comp 438.68 {Plan 6}'!BT$15)),"",'III_Plan comp 438.68 {Plan 6}'!BT$15&amp;analysismethod3)</f>
        <v/>
      </c>
      <c r="EB78" s="254" t="str">
        <f>IF(ISNUMBER(FIND(analysismethod3,'III_Plan comp 438.68 {Plan 6}'!BU$15)),"",'III_Plan comp 438.68 {Plan 6}'!BU$15&amp;analysismethod3)</f>
        <v/>
      </c>
      <c r="EC78" s="254" t="str">
        <f>IF(ISNUMBER(FIND(analysismethod3,'III_Plan comp 438.68 {Plan 6}'!BV$15)),"",'III_Plan comp 438.68 {Plan 6}'!BV$15&amp;analysismethod3)</f>
        <v/>
      </c>
      <c r="ED78" s="254" t="str">
        <f>IF(ISNUMBER(FIND(analysismethod3,'III_Plan comp 438.68 {Plan 6}'!BW$15)),"",'III_Plan comp 438.68 {Plan 6}'!BW$15&amp;analysismethod3)</f>
        <v/>
      </c>
      <c r="EE78" s="254" t="str">
        <f>IF(ISNUMBER(FIND(analysismethod3,'III_Plan comp 438.68 {Plan 6}'!BX$15)),"",'III_Plan comp 438.68 {Plan 6}'!BX$15&amp;analysismethod3)</f>
        <v/>
      </c>
      <c r="EF78" s="254" t="str">
        <f>IF(ISNUMBER(FIND(analysismethod3,'III_Plan comp 438.68 {Plan 6}'!BY$15)),"",'III_Plan comp 438.68 {Plan 6}'!BY$15&amp;analysismethod3)</f>
        <v/>
      </c>
      <c r="EG78" s="254" t="str">
        <f>IF(ISNUMBER(FIND(analysismethod3,'III_Plan comp 438.68 {Plan 6}'!BZ$15)),"",'III_Plan comp 438.68 {Plan 6}'!BZ$15&amp;analysismethod3)</f>
        <v/>
      </c>
      <c r="EH78" s="254" t="str">
        <f>IF(ISNUMBER(FIND(analysismethod3,'III_Plan comp 438.68 {Plan 6}'!CA$15)),"",'III_Plan comp 438.68 {Plan 6}'!CA$15&amp;analysismethod3)</f>
        <v/>
      </c>
      <c r="EI78" s="254" t="str">
        <f>IF(ISNUMBER(FIND(analysismethod3,'III_Plan comp 438.68 {Plan 6}'!CB$15)),"",'III_Plan comp 438.68 {Plan 6}'!CB$15&amp;analysismethod3)</f>
        <v/>
      </c>
      <c r="EJ78" s="254" t="str">
        <f>IF(ISNUMBER(FIND(analysismethod3,'III_Plan comp 438.68 {Plan 6}'!CC$15)),"",'III_Plan comp 438.68 {Plan 6}'!CC$15&amp;analysismethod3)</f>
        <v/>
      </c>
      <c r="EK78" s="254" t="str">
        <f>IF(ISNUMBER(FIND(analysismethod3,'III_Plan comp 438.68 {Plan 6}'!CD$15)),"",'III_Plan comp 438.68 {Plan 6}'!CD$15&amp;analysismethod3)</f>
        <v/>
      </c>
      <c r="EL78" s="254" t="str">
        <f>IF(ISNUMBER(FIND(analysismethod3,'III_Plan comp 438.68 {Plan 6}'!CE$15)),"",'III_Plan comp 438.68 {Plan 6}'!CE$15&amp;analysismethod3)</f>
        <v/>
      </c>
      <c r="EM78" s="254" t="str">
        <f>IF(ISNUMBER(FIND(analysismethod3,'III_Plan comp 438.68 {Plan 6}'!CF$15)),"",'III_Plan comp 438.68 {Plan 6}'!CF$15&amp;analysismethod3)</f>
        <v/>
      </c>
      <c r="EN78" s="254" t="str">
        <f>IF(ISNUMBER(FIND(analysismethod3,'III_Plan comp 438.68 {Plan 6}'!CG$15)),"",'III_Plan comp 438.68 {Plan 6}'!CG$15&amp;analysismethod3)</f>
        <v/>
      </c>
      <c r="EO78" s="254" t="str">
        <f>IF(ISNUMBER(FIND(analysismethod3,'III_Plan comp 438.68 {Plan 6}'!CH$15)),"",'III_Plan comp 438.68 {Plan 6}'!CH$15&amp;analysismethod3)</f>
        <v/>
      </c>
      <c r="EP78" s="254" t="str">
        <f>IF(ISNUMBER(FIND(analysismethod3,'III_Plan comp 438.68 {Plan 6}'!CI$15)),"",'III_Plan comp 438.68 {Plan 6}'!CI$15&amp;analysismethod3)</f>
        <v/>
      </c>
      <c r="EQ78" s="254" t="str">
        <f>IF(ISNUMBER(FIND(analysismethod3,'III_Plan comp 438.68 {Plan 6}'!CJ$15)),"",'III_Plan comp 438.68 {Plan 6}'!CJ$15&amp;analysismethod3)</f>
        <v/>
      </c>
      <c r="ER78" s="254" t="str">
        <f>IF(ISNUMBER(FIND(analysismethod3,'III_Plan comp 438.68 {Plan 6}'!CK$15)),"",'III_Plan comp 438.68 {Plan 6}'!CK$15&amp;analysismethod3)</f>
        <v/>
      </c>
      <c r="ES78" s="254" t="str">
        <f>IF(ISNUMBER(FIND(analysismethod3,'III_Plan comp 438.68 {Plan 6}'!CL$15)),"",'III_Plan comp 438.68 {Plan 6}'!CL$15&amp;analysismethod3)</f>
        <v/>
      </c>
      <c r="ET78" s="254" t="str">
        <f>IF(ISNUMBER(FIND(analysismethod3,'III_Plan comp 438.68 {Plan 6}'!CM$15)),"",'III_Plan comp 438.68 {Plan 6}'!CM$15&amp;analysismethod3)</f>
        <v/>
      </c>
      <c r="EU78" s="254" t="str">
        <f>IF(ISNUMBER(FIND(analysismethod3,'III_Plan comp 438.68 {Plan 6}'!CN$15)),"",'III_Plan comp 438.68 {Plan 6}'!CN$15&amp;analysismethod3)</f>
        <v/>
      </c>
      <c r="EV78" s="254" t="str">
        <f>IF(ISNUMBER(FIND(analysismethod3,'III_Plan comp 438.68 {Plan 6}'!CO$15)),"",'III_Plan comp 438.68 {Plan 6}'!CO$15&amp;analysismethod3)</f>
        <v/>
      </c>
      <c r="EW78" s="254" t="str">
        <f>IF(ISNUMBER(FIND(analysismethod3,'III_Plan comp 438.68 {Plan 6}'!CP$15)),"",'III_Plan comp 438.68 {Plan 6}'!CP$15&amp;analysismethod3)</f>
        <v/>
      </c>
      <c r="EX78" s="254" t="str">
        <f>IF(ISNUMBER(FIND(analysismethod3,'III_Plan comp 438.68 {Plan 6}'!CQ$15)),"",'III_Plan comp 438.68 {Plan 6}'!CQ$15&amp;analysismethod3)</f>
        <v/>
      </c>
      <c r="EY78" s="254" t="str">
        <f>IF(ISNUMBER(FIND(analysismethod3,'III_Plan comp 438.68 {Plan 6}'!CR$15)),"",'III_Plan comp 438.68 {Plan 6}'!CR$15&amp;analysismethod3)</f>
        <v/>
      </c>
      <c r="EZ78" s="254" t="str">
        <f>IF(ISNUMBER(FIND(analysismethod3,'III_Plan comp 438.68 {Plan 6}'!CS$15)),"",'III_Plan comp 438.68 {Plan 6}'!CS$15&amp;analysismethod3)</f>
        <v/>
      </c>
      <c r="FA78" s="254" t="str">
        <f>IF(ISNUMBER(FIND(analysismethod3,'III_Plan comp 438.68 {Plan 6}'!CT$15)),"",'III_Plan comp 438.68 {Plan 6}'!CT$15&amp;analysismethod3)</f>
        <v/>
      </c>
      <c r="FB78" s="254" t="str">
        <f>IF(ISNUMBER(FIND(analysismethod3,'III_Plan comp 438.68 {Plan 6}'!CU$15)),"",'III_Plan comp 438.68 {Plan 6}'!CU$15&amp;analysismethod3)</f>
        <v/>
      </c>
      <c r="FC78" s="254" t="str">
        <f>IF(ISNUMBER(FIND(analysismethod3,'III_Plan comp 438.68 {Plan 6}'!CV$15)),"",'III_Plan comp 438.68 {Plan 6}'!CV$15&amp;analysismethod3)</f>
        <v/>
      </c>
      <c r="FD78" s="254" t="str">
        <f>IF(ISNUMBER(FIND(analysismethod3,'III_Plan comp 438.68 {Plan 6}'!CW$15)),"",'III_Plan comp 438.68 {Plan 6}'!CW$15&amp;analysismethod3)</f>
        <v/>
      </c>
      <c r="FE78" s="254" t="str">
        <f>IF(ISNUMBER(FIND(analysismethod3,'III_Plan comp 438.68 {Plan 6}'!CX$15)),"",'III_Plan comp 438.68 {Plan 6}'!CX$15&amp;analysismethod3)</f>
        <v/>
      </c>
      <c r="FF78" s="254" t="str">
        <f>IF(ISNUMBER(FIND(analysismethod3,'III_Plan comp 438.68 {Plan 6}'!CY$15)),"",'III_Plan comp 438.68 {Plan 6}'!CY$15&amp;analysismethod3)</f>
        <v/>
      </c>
      <c r="FG78" s="254" t="str">
        <f>IF(ISNUMBER(FIND(analysismethod3,'III_Plan comp 438.68 {Plan 6}'!CZ$15)),"",'III_Plan comp 438.68 {Plan 6}'!CZ$15&amp;analysismethod3)</f>
        <v/>
      </c>
    </row>
    <row r="79" spans="62:163" x14ac:dyDescent="0.2">
      <c r="BK79" s="253" t="str">
        <f>IF('I_State and program information'!$E$62="Yes","Secret Shopper: Appointment Availability"&amp;"; "&amp;CHAR(10)&amp;CHAR(10),"")</f>
        <v/>
      </c>
      <c r="BL79" s="254" t="str">
        <f>IF(ISNUMBER(FIND(analysismethod4,'III_Plan comp 438.68 {Plan 6}'!E$15)),"",'III_Plan comp 438.68 {Plan 6}'!E$15&amp;analysismethod4)</f>
        <v/>
      </c>
      <c r="BM79" s="254" t="str">
        <f>IF(ISNUMBER(FIND(analysismethod4,'III_Plan comp 438.68 {Plan 6}'!F$15)),"",'III_Plan comp 438.68 {Plan 6}'!F$15&amp;analysismethod4)</f>
        <v/>
      </c>
      <c r="BN79" s="254" t="str">
        <f>IF(ISNUMBER(FIND(analysismethod4,'III_Plan comp 438.68 {Plan 6}'!G$15)),"",'III_Plan comp 438.68 {Plan 6}'!G$15&amp;analysismethod4)</f>
        <v/>
      </c>
      <c r="BO79" s="254" t="str">
        <f>IF(ISNUMBER(FIND(analysismethod4,'III_Plan comp 438.68 {Plan 6}'!H$15)),"",'III_Plan comp 438.68 {Plan 6}'!H$15&amp;analysismethod4)</f>
        <v/>
      </c>
      <c r="BP79" s="254" t="str">
        <f>IF(ISNUMBER(FIND(analysismethod4,'III_Plan comp 438.68 {Plan 6}'!I$15)),"",'III_Plan comp 438.68 {Plan 6}'!I$15&amp;analysismethod4)</f>
        <v/>
      </c>
      <c r="BQ79" s="254" t="str">
        <f>IF(ISNUMBER(FIND(analysismethod4,'III_Plan comp 438.68 {Plan 6}'!J$15)),"",'III_Plan comp 438.68 {Plan 6}'!J$15&amp;analysismethod4)</f>
        <v/>
      </c>
      <c r="BR79" s="254" t="str">
        <f>IF(ISNUMBER(FIND(analysismethod4,'III_Plan comp 438.68 {Plan 6}'!K$15)),"",'III_Plan comp 438.68 {Plan 6}'!K$15&amp;analysismethod4)</f>
        <v/>
      </c>
      <c r="BS79" s="254" t="str">
        <f>IF(ISNUMBER(FIND(analysismethod4,'III_Plan comp 438.68 {Plan 6}'!L$15)),"",'III_Plan comp 438.68 {Plan 6}'!L$15&amp;analysismethod4)</f>
        <v/>
      </c>
      <c r="BT79" s="254" t="str">
        <f>IF(ISNUMBER(FIND(analysismethod4,'III_Plan comp 438.68 {Plan 6}'!M$15)),"",'III_Plan comp 438.68 {Plan 6}'!M$15&amp;analysismethod4)</f>
        <v/>
      </c>
      <c r="BU79" s="254" t="str">
        <f>IF(ISNUMBER(FIND(analysismethod4,'III_Plan comp 438.68 {Plan 6}'!N$15)),"",'III_Plan comp 438.68 {Plan 6}'!N$15&amp;analysismethod4)</f>
        <v/>
      </c>
      <c r="BV79" s="254" t="str">
        <f>IF(ISNUMBER(FIND(analysismethod4,'III_Plan comp 438.68 {Plan 6}'!O$15)),"",'III_Plan comp 438.68 {Plan 6}'!O$15&amp;analysismethod4)</f>
        <v/>
      </c>
      <c r="BW79" s="254" t="str">
        <f>IF(ISNUMBER(FIND(analysismethod4,'III_Plan comp 438.68 {Plan 6}'!P$15)),"",'III_Plan comp 438.68 {Plan 6}'!P$15&amp;analysismethod4)</f>
        <v/>
      </c>
      <c r="BX79" s="254" t="str">
        <f>IF(ISNUMBER(FIND(analysismethod4,'III_Plan comp 438.68 {Plan 6}'!Q$15)),"",'III_Plan comp 438.68 {Plan 6}'!Q$15&amp;analysismethod4)</f>
        <v/>
      </c>
      <c r="BY79" s="254" t="str">
        <f>IF(ISNUMBER(FIND(analysismethod4,'III_Plan comp 438.68 {Plan 6}'!R$15)),"",'III_Plan comp 438.68 {Plan 6}'!R$15&amp;analysismethod4)</f>
        <v/>
      </c>
      <c r="BZ79" s="254" t="str">
        <f>IF(ISNUMBER(FIND(analysismethod4,'III_Plan comp 438.68 {Plan 6}'!S$15)),"",'III_Plan comp 438.68 {Plan 6}'!S$15&amp;analysismethod4)</f>
        <v/>
      </c>
      <c r="CA79" s="254" t="str">
        <f>IF(ISNUMBER(FIND(analysismethod4,'III_Plan comp 438.68 {Plan 6}'!T$15)),"",'III_Plan comp 438.68 {Plan 6}'!T$15&amp;analysismethod4)</f>
        <v/>
      </c>
      <c r="CB79" s="254" t="str">
        <f>IF(ISNUMBER(FIND(analysismethod4,'III_Plan comp 438.68 {Plan 6}'!U$15)),"",'III_Plan comp 438.68 {Plan 6}'!U$15&amp;analysismethod4)</f>
        <v/>
      </c>
      <c r="CC79" s="254" t="str">
        <f>IF(ISNUMBER(FIND(analysismethod4,'III_Plan comp 438.68 {Plan 6}'!V$15)),"",'III_Plan comp 438.68 {Plan 6}'!V$15&amp;analysismethod4)</f>
        <v/>
      </c>
      <c r="CD79" s="254" t="str">
        <f>IF(ISNUMBER(FIND(analysismethod4,'III_Plan comp 438.68 {Plan 6}'!W$15)),"",'III_Plan comp 438.68 {Plan 6}'!W$15&amp;analysismethod4)</f>
        <v/>
      </c>
      <c r="CE79" s="254" t="str">
        <f>IF(ISNUMBER(FIND(analysismethod4,'III_Plan comp 438.68 {Plan 6}'!X$15)),"",'III_Plan comp 438.68 {Plan 6}'!X$15&amp;analysismethod4)</f>
        <v/>
      </c>
      <c r="CF79" s="254" t="str">
        <f>IF(ISNUMBER(FIND(analysismethod4,'III_Plan comp 438.68 {Plan 6}'!Y$15)),"",'III_Plan comp 438.68 {Plan 6}'!Y$15&amp;analysismethod4)</f>
        <v/>
      </c>
      <c r="CG79" s="254" t="str">
        <f>IF(ISNUMBER(FIND(analysismethod4,'III_Plan comp 438.68 {Plan 6}'!Z$15)),"",'III_Plan comp 438.68 {Plan 6}'!Z$15&amp;analysismethod4)</f>
        <v/>
      </c>
      <c r="CH79" s="254" t="str">
        <f>IF(ISNUMBER(FIND(analysismethod4,'III_Plan comp 438.68 {Plan 6}'!AA$15)),"",'III_Plan comp 438.68 {Plan 6}'!AA$15&amp;analysismethod4)</f>
        <v/>
      </c>
      <c r="CI79" s="254" t="str">
        <f>IF(ISNUMBER(FIND(analysismethod4,'III_Plan comp 438.68 {Plan 6}'!AB$15)),"",'III_Plan comp 438.68 {Plan 6}'!AB$15&amp;analysismethod4)</f>
        <v/>
      </c>
      <c r="CJ79" s="254" t="str">
        <f>IF(ISNUMBER(FIND(analysismethod4,'III_Plan comp 438.68 {Plan 6}'!AC$15)),"",'III_Plan comp 438.68 {Plan 6}'!AC$15&amp;analysismethod4)</f>
        <v/>
      </c>
      <c r="CK79" s="254" t="str">
        <f>IF(ISNUMBER(FIND(analysismethod4,'III_Plan comp 438.68 {Plan 6}'!AD$15)),"",'III_Plan comp 438.68 {Plan 6}'!AD$15&amp;analysismethod4)</f>
        <v/>
      </c>
      <c r="CL79" s="254" t="str">
        <f>IF(ISNUMBER(FIND(analysismethod4,'III_Plan comp 438.68 {Plan 6}'!AE$15)),"",'III_Plan comp 438.68 {Plan 6}'!AE$15&amp;analysismethod4)</f>
        <v/>
      </c>
      <c r="CM79" s="254" t="str">
        <f>IF(ISNUMBER(FIND(analysismethod4,'III_Plan comp 438.68 {Plan 6}'!AF$15)),"",'III_Plan comp 438.68 {Plan 6}'!AF$15&amp;analysismethod4)</f>
        <v/>
      </c>
      <c r="CN79" s="254" t="str">
        <f>IF(ISNUMBER(FIND(analysismethod4,'III_Plan comp 438.68 {Plan 6}'!AG$15)),"",'III_Plan comp 438.68 {Plan 6}'!AG$15&amp;analysismethod4)</f>
        <v/>
      </c>
      <c r="CO79" s="254" t="str">
        <f>IF(ISNUMBER(FIND(analysismethod4,'III_Plan comp 438.68 {Plan 6}'!AH$15)),"",'III_Plan comp 438.68 {Plan 6}'!AH$15&amp;analysismethod4)</f>
        <v/>
      </c>
      <c r="CP79" s="254" t="str">
        <f>IF(ISNUMBER(FIND(analysismethod4,'III_Plan comp 438.68 {Plan 6}'!AI$15)),"",'III_Plan comp 438.68 {Plan 6}'!AI$15&amp;analysismethod4)</f>
        <v/>
      </c>
      <c r="CQ79" s="254" t="str">
        <f>IF(ISNUMBER(FIND(analysismethod4,'III_Plan comp 438.68 {Plan 6}'!AJ$15)),"",'III_Plan comp 438.68 {Plan 6}'!AJ$15&amp;analysismethod4)</f>
        <v/>
      </c>
      <c r="CR79" s="254" t="str">
        <f>IF(ISNUMBER(FIND(analysismethod4,'III_Plan comp 438.68 {Plan 6}'!AK$15)),"",'III_Plan comp 438.68 {Plan 6}'!AK$15&amp;analysismethod4)</f>
        <v/>
      </c>
      <c r="CS79" s="254" t="str">
        <f>IF(ISNUMBER(FIND(analysismethod4,'III_Plan comp 438.68 {Plan 6}'!AL$15)),"",'III_Plan comp 438.68 {Plan 6}'!AL$15&amp;analysismethod4)</f>
        <v/>
      </c>
      <c r="CT79" s="254" t="str">
        <f>IF(ISNUMBER(FIND(analysismethod4,'III_Plan comp 438.68 {Plan 6}'!AM$15)),"",'III_Plan comp 438.68 {Plan 6}'!AM$15&amp;analysismethod4)</f>
        <v/>
      </c>
      <c r="CU79" s="254" t="str">
        <f>IF(ISNUMBER(FIND(analysismethod4,'III_Plan comp 438.68 {Plan 6}'!AN$15)),"",'III_Plan comp 438.68 {Plan 6}'!AN$15&amp;analysismethod4)</f>
        <v/>
      </c>
      <c r="CV79" s="254" t="str">
        <f>IF(ISNUMBER(FIND(analysismethod4,'III_Plan comp 438.68 {Plan 6}'!AO$15)),"",'III_Plan comp 438.68 {Plan 6}'!AO$15&amp;analysismethod4)</f>
        <v/>
      </c>
      <c r="CW79" s="254" t="str">
        <f>IF(ISNUMBER(FIND(analysismethod4,'III_Plan comp 438.68 {Plan 6}'!AP$15)),"",'III_Plan comp 438.68 {Plan 6}'!AP$15&amp;analysismethod4)</f>
        <v/>
      </c>
      <c r="CX79" s="254" t="str">
        <f>IF(ISNUMBER(FIND(analysismethod4,'III_Plan comp 438.68 {Plan 6}'!AQ$15)),"",'III_Plan comp 438.68 {Plan 6}'!AQ$15&amp;analysismethod4)</f>
        <v/>
      </c>
      <c r="CY79" s="254" t="str">
        <f>IF(ISNUMBER(FIND(analysismethod4,'III_Plan comp 438.68 {Plan 6}'!AR$15)),"",'III_Plan comp 438.68 {Plan 6}'!AR$15&amp;analysismethod4)</f>
        <v/>
      </c>
      <c r="CZ79" s="254" t="str">
        <f>IF(ISNUMBER(FIND(analysismethod4,'III_Plan comp 438.68 {Plan 6}'!AS$15)),"",'III_Plan comp 438.68 {Plan 6}'!AS$15&amp;analysismethod4)</f>
        <v/>
      </c>
      <c r="DA79" s="254" t="str">
        <f>IF(ISNUMBER(FIND(analysismethod4,'III_Plan comp 438.68 {Plan 6}'!AT$15)),"",'III_Plan comp 438.68 {Plan 6}'!AT$15&amp;analysismethod4)</f>
        <v/>
      </c>
      <c r="DB79" s="254" t="str">
        <f>IF(ISNUMBER(FIND(analysismethod4,'III_Plan comp 438.68 {Plan 6}'!AU$15)),"",'III_Plan comp 438.68 {Plan 6}'!AU$15&amp;analysismethod4)</f>
        <v/>
      </c>
      <c r="DC79" s="254" t="str">
        <f>IF(ISNUMBER(FIND(analysismethod4,'III_Plan comp 438.68 {Plan 6}'!AV$15)),"",'III_Plan comp 438.68 {Plan 6}'!AV$15&amp;analysismethod4)</f>
        <v/>
      </c>
      <c r="DD79" s="254" t="str">
        <f>IF(ISNUMBER(FIND(analysismethod4,'III_Plan comp 438.68 {Plan 6}'!AW$15)),"",'III_Plan comp 438.68 {Plan 6}'!AW$15&amp;analysismethod4)</f>
        <v/>
      </c>
      <c r="DE79" s="254" t="str">
        <f>IF(ISNUMBER(FIND(analysismethod4,'III_Plan comp 438.68 {Plan 6}'!AX$15)),"",'III_Plan comp 438.68 {Plan 6}'!AX$15&amp;analysismethod4)</f>
        <v/>
      </c>
      <c r="DF79" s="254" t="str">
        <f>IF(ISNUMBER(FIND(analysismethod4,'III_Plan comp 438.68 {Plan 6}'!AY$15)),"",'III_Plan comp 438.68 {Plan 6}'!AY$15&amp;analysismethod4)</f>
        <v/>
      </c>
      <c r="DG79" s="254" t="str">
        <f>IF(ISNUMBER(FIND(analysismethod4,'III_Plan comp 438.68 {Plan 6}'!AZ$15)),"",'III_Plan comp 438.68 {Plan 6}'!AZ$15&amp;analysismethod4)</f>
        <v/>
      </c>
      <c r="DH79" s="254" t="str">
        <f>IF(ISNUMBER(FIND(analysismethod4,'III_Plan comp 438.68 {Plan 6}'!BA$15)),"",'III_Plan comp 438.68 {Plan 6}'!BA$15&amp;analysismethod4)</f>
        <v/>
      </c>
      <c r="DI79" s="254" t="str">
        <f>IF(ISNUMBER(FIND(analysismethod4,'III_Plan comp 438.68 {Plan 6}'!BB$15)),"",'III_Plan comp 438.68 {Plan 6}'!BB$15&amp;analysismethod4)</f>
        <v/>
      </c>
      <c r="DJ79" s="254" t="str">
        <f>IF(ISNUMBER(FIND(analysismethod4,'III_Plan comp 438.68 {Plan 6}'!BC$15)),"",'III_Plan comp 438.68 {Plan 6}'!BC$15&amp;analysismethod4)</f>
        <v/>
      </c>
      <c r="DK79" s="254" t="str">
        <f>IF(ISNUMBER(FIND(analysismethod4,'III_Plan comp 438.68 {Plan 6}'!BD$15)),"",'III_Plan comp 438.68 {Plan 6}'!BD$15&amp;analysismethod4)</f>
        <v/>
      </c>
      <c r="DL79" s="254" t="str">
        <f>IF(ISNUMBER(FIND(analysismethod4,'III_Plan comp 438.68 {Plan 6}'!BE$15)),"",'III_Plan comp 438.68 {Plan 6}'!BE$15&amp;analysismethod4)</f>
        <v/>
      </c>
      <c r="DM79" s="254" t="str">
        <f>IF(ISNUMBER(FIND(analysismethod4,'III_Plan comp 438.68 {Plan 6}'!BF$15)),"",'III_Plan comp 438.68 {Plan 6}'!BF$15&amp;analysismethod4)</f>
        <v/>
      </c>
      <c r="DN79" s="254" t="str">
        <f>IF(ISNUMBER(FIND(analysismethod4,'III_Plan comp 438.68 {Plan 6}'!BG$15)),"",'III_Plan comp 438.68 {Plan 6}'!BG$15&amp;analysismethod4)</f>
        <v/>
      </c>
      <c r="DO79" s="254" t="str">
        <f>IF(ISNUMBER(FIND(analysismethod4,'III_Plan comp 438.68 {Plan 6}'!BH$15)),"",'III_Plan comp 438.68 {Plan 6}'!BH$15&amp;analysismethod4)</f>
        <v/>
      </c>
      <c r="DP79" s="254" t="str">
        <f>IF(ISNUMBER(FIND(analysismethod4,'III_Plan comp 438.68 {Plan 6}'!BI$15)),"",'III_Plan comp 438.68 {Plan 6}'!BI$15&amp;analysismethod4)</f>
        <v/>
      </c>
      <c r="DQ79" s="254" t="str">
        <f>IF(ISNUMBER(FIND(analysismethod4,'III_Plan comp 438.68 {Plan 6}'!BJ$15)),"",'III_Plan comp 438.68 {Plan 6}'!BJ$15&amp;analysismethod4)</f>
        <v/>
      </c>
      <c r="DR79" s="254" t="str">
        <f>IF(ISNUMBER(FIND(analysismethod4,'III_Plan comp 438.68 {Plan 6}'!BK$15)),"",'III_Plan comp 438.68 {Plan 6}'!BK$15&amp;analysismethod4)</f>
        <v/>
      </c>
      <c r="DS79" s="254" t="str">
        <f>IF(ISNUMBER(FIND(analysismethod4,'III_Plan comp 438.68 {Plan 6}'!BL$15)),"",'III_Plan comp 438.68 {Plan 6}'!BL$15&amp;analysismethod4)</f>
        <v/>
      </c>
      <c r="DT79" s="254" t="str">
        <f>IF(ISNUMBER(FIND(analysismethod4,'III_Plan comp 438.68 {Plan 6}'!BM$15)),"",'III_Plan comp 438.68 {Plan 6}'!BM$15&amp;analysismethod4)</f>
        <v/>
      </c>
      <c r="DU79" s="254" t="str">
        <f>IF(ISNUMBER(FIND(analysismethod4,'III_Plan comp 438.68 {Plan 6}'!BN$15)),"",'III_Plan comp 438.68 {Plan 6}'!BN$15&amp;analysismethod4)</f>
        <v/>
      </c>
      <c r="DV79" s="254" t="str">
        <f>IF(ISNUMBER(FIND(analysismethod4,'III_Plan comp 438.68 {Plan 6}'!BO$15)),"",'III_Plan comp 438.68 {Plan 6}'!BO$15&amp;analysismethod4)</f>
        <v/>
      </c>
      <c r="DW79" s="254" t="str">
        <f>IF(ISNUMBER(FIND(analysismethod4,'III_Plan comp 438.68 {Plan 6}'!BP$15)),"",'III_Plan comp 438.68 {Plan 6}'!BP$15&amp;analysismethod4)</f>
        <v/>
      </c>
      <c r="DX79" s="254" t="str">
        <f>IF(ISNUMBER(FIND(analysismethod4,'III_Plan comp 438.68 {Plan 6}'!BQ$15)),"",'III_Plan comp 438.68 {Plan 6}'!BQ$15&amp;analysismethod4)</f>
        <v/>
      </c>
      <c r="DY79" s="254" t="str">
        <f>IF(ISNUMBER(FIND(analysismethod4,'III_Plan comp 438.68 {Plan 6}'!BR$15)),"",'III_Plan comp 438.68 {Plan 6}'!BR$15&amp;analysismethod4)</f>
        <v/>
      </c>
      <c r="DZ79" s="254" t="str">
        <f>IF(ISNUMBER(FIND(analysismethod4,'III_Plan comp 438.68 {Plan 6}'!BS$15)),"",'III_Plan comp 438.68 {Plan 6}'!BS$15&amp;analysismethod4)</f>
        <v/>
      </c>
      <c r="EA79" s="254" t="str">
        <f>IF(ISNUMBER(FIND(analysismethod4,'III_Plan comp 438.68 {Plan 6}'!BT$15)),"",'III_Plan comp 438.68 {Plan 6}'!BT$15&amp;analysismethod4)</f>
        <v/>
      </c>
      <c r="EB79" s="254" t="str">
        <f>IF(ISNUMBER(FIND(analysismethod4,'III_Plan comp 438.68 {Plan 6}'!BU$15)),"",'III_Plan comp 438.68 {Plan 6}'!BU$15&amp;analysismethod4)</f>
        <v/>
      </c>
      <c r="EC79" s="254" t="str">
        <f>IF(ISNUMBER(FIND(analysismethod4,'III_Plan comp 438.68 {Plan 6}'!BV$15)),"",'III_Plan comp 438.68 {Plan 6}'!BV$15&amp;analysismethod4)</f>
        <v/>
      </c>
      <c r="ED79" s="254" t="str">
        <f>IF(ISNUMBER(FIND(analysismethod4,'III_Plan comp 438.68 {Plan 6}'!BW$15)),"",'III_Plan comp 438.68 {Plan 6}'!BW$15&amp;analysismethod4)</f>
        <v/>
      </c>
      <c r="EE79" s="254" t="str">
        <f>IF(ISNUMBER(FIND(analysismethod4,'III_Plan comp 438.68 {Plan 6}'!BX$15)),"",'III_Plan comp 438.68 {Plan 6}'!BX$15&amp;analysismethod4)</f>
        <v/>
      </c>
      <c r="EF79" s="254" t="str">
        <f>IF(ISNUMBER(FIND(analysismethod4,'III_Plan comp 438.68 {Plan 6}'!BY$15)),"",'III_Plan comp 438.68 {Plan 6}'!BY$15&amp;analysismethod4)</f>
        <v/>
      </c>
      <c r="EG79" s="254" t="str">
        <f>IF(ISNUMBER(FIND(analysismethod4,'III_Plan comp 438.68 {Plan 6}'!BZ$15)),"",'III_Plan comp 438.68 {Plan 6}'!BZ$15&amp;analysismethod4)</f>
        <v/>
      </c>
      <c r="EH79" s="254" t="str">
        <f>IF(ISNUMBER(FIND(analysismethod4,'III_Plan comp 438.68 {Plan 6}'!CA$15)),"",'III_Plan comp 438.68 {Plan 6}'!CA$15&amp;analysismethod4)</f>
        <v/>
      </c>
      <c r="EI79" s="254" t="str">
        <f>IF(ISNUMBER(FIND(analysismethod4,'III_Plan comp 438.68 {Plan 6}'!CB$15)),"",'III_Plan comp 438.68 {Plan 6}'!CB$15&amp;analysismethod4)</f>
        <v/>
      </c>
      <c r="EJ79" s="254" t="str">
        <f>IF(ISNUMBER(FIND(analysismethod4,'III_Plan comp 438.68 {Plan 6}'!CC$15)),"",'III_Plan comp 438.68 {Plan 6}'!CC$15&amp;analysismethod4)</f>
        <v/>
      </c>
      <c r="EK79" s="254" t="str">
        <f>IF(ISNUMBER(FIND(analysismethod4,'III_Plan comp 438.68 {Plan 6}'!CD$15)),"",'III_Plan comp 438.68 {Plan 6}'!CD$15&amp;analysismethod4)</f>
        <v/>
      </c>
      <c r="EL79" s="254" t="str">
        <f>IF(ISNUMBER(FIND(analysismethod4,'III_Plan comp 438.68 {Plan 6}'!CE$15)),"",'III_Plan comp 438.68 {Plan 6}'!CE$15&amp;analysismethod4)</f>
        <v/>
      </c>
      <c r="EM79" s="254" t="str">
        <f>IF(ISNUMBER(FIND(analysismethod4,'III_Plan comp 438.68 {Plan 6}'!CF$15)),"",'III_Plan comp 438.68 {Plan 6}'!CF$15&amp;analysismethod4)</f>
        <v/>
      </c>
      <c r="EN79" s="254" t="str">
        <f>IF(ISNUMBER(FIND(analysismethod4,'III_Plan comp 438.68 {Plan 6}'!CG$15)),"",'III_Plan comp 438.68 {Plan 6}'!CG$15&amp;analysismethod4)</f>
        <v/>
      </c>
      <c r="EO79" s="254" t="str">
        <f>IF(ISNUMBER(FIND(analysismethod4,'III_Plan comp 438.68 {Plan 6}'!CH$15)),"",'III_Plan comp 438.68 {Plan 6}'!CH$15&amp;analysismethod4)</f>
        <v/>
      </c>
      <c r="EP79" s="254" t="str">
        <f>IF(ISNUMBER(FIND(analysismethod4,'III_Plan comp 438.68 {Plan 6}'!CI$15)),"",'III_Plan comp 438.68 {Plan 6}'!CI$15&amp;analysismethod4)</f>
        <v/>
      </c>
      <c r="EQ79" s="254" t="str">
        <f>IF(ISNUMBER(FIND(analysismethod4,'III_Plan comp 438.68 {Plan 6}'!CJ$15)),"",'III_Plan comp 438.68 {Plan 6}'!CJ$15&amp;analysismethod4)</f>
        <v/>
      </c>
      <c r="ER79" s="254" t="str">
        <f>IF(ISNUMBER(FIND(analysismethod4,'III_Plan comp 438.68 {Plan 6}'!CK$15)),"",'III_Plan comp 438.68 {Plan 6}'!CK$15&amp;analysismethod4)</f>
        <v/>
      </c>
      <c r="ES79" s="254" t="str">
        <f>IF(ISNUMBER(FIND(analysismethod4,'III_Plan comp 438.68 {Plan 6}'!CL$15)),"",'III_Plan comp 438.68 {Plan 6}'!CL$15&amp;analysismethod4)</f>
        <v/>
      </c>
      <c r="ET79" s="254" t="str">
        <f>IF(ISNUMBER(FIND(analysismethod4,'III_Plan comp 438.68 {Plan 6}'!CM$15)),"",'III_Plan comp 438.68 {Plan 6}'!CM$15&amp;analysismethod4)</f>
        <v/>
      </c>
      <c r="EU79" s="254" t="str">
        <f>IF(ISNUMBER(FIND(analysismethod4,'III_Plan comp 438.68 {Plan 6}'!CN$15)),"",'III_Plan comp 438.68 {Plan 6}'!CN$15&amp;analysismethod4)</f>
        <v/>
      </c>
      <c r="EV79" s="254" t="str">
        <f>IF(ISNUMBER(FIND(analysismethod4,'III_Plan comp 438.68 {Plan 6}'!CO$15)),"",'III_Plan comp 438.68 {Plan 6}'!CO$15&amp;analysismethod4)</f>
        <v/>
      </c>
      <c r="EW79" s="254" t="str">
        <f>IF(ISNUMBER(FIND(analysismethod4,'III_Plan comp 438.68 {Plan 6}'!CP$15)),"",'III_Plan comp 438.68 {Plan 6}'!CP$15&amp;analysismethod4)</f>
        <v/>
      </c>
      <c r="EX79" s="254" t="str">
        <f>IF(ISNUMBER(FIND(analysismethod4,'III_Plan comp 438.68 {Plan 6}'!CQ$15)),"",'III_Plan comp 438.68 {Plan 6}'!CQ$15&amp;analysismethod4)</f>
        <v/>
      </c>
      <c r="EY79" s="254" t="str">
        <f>IF(ISNUMBER(FIND(analysismethod4,'III_Plan comp 438.68 {Plan 6}'!CR$15)),"",'III_Plan comp 438.68 {Plan 6}'!CR$15&amp;analysismethod4)</f>
        <v/>
      </c>
      <c r="EZ79" s="254" t="str">
        <f>IF(ISNUMBER(FIND(analysismethod4,'III_Plan comp 438.68 {Plan 6}'!CS$15)),"",'III_Plan comp 438.68 {Plan 6}'!CS$15&amp;analysismethod4)</f>
        <v/>
      </c>
      <c r="FA79" s="254" t="str">
        <f>IF(ISNUMBER(FIND(analysismethod4,'III_Plan comp 438.68 {Plan 6}'!CT$15)),"",'III_Plan comp 438.68 {Plan 6}'!CT$15&amp;analysismethod4)</f>
        <v/>
      </c>
      <c r="FB79" s="254" t="str">
        <f>IF(ISNUMBER(FIND(analysismethod4,'III_Plan comp 438.68 {Plan 6}'!CU$15)),"",'III_Plan comp 438.68 {Plan 6}'!CU$15&amp;analysismethod4)</f>
        <v/>
      </c>
      <c r="FC79" s="254" t="str">
        <f>IF(ISNUMBER(FIND(analysismethod4,'III_Plan comp 438.68 {Plan 6}'!CV$15)),"",'III_Plan comp 438.68 {Plan 6}'!CV$15&amp;analysismethod4)</f>
        <v/>
      </c>
      <c r="FD79" s="254" t="str">
        <f>IF(ISNUMBER(FIND(analysismethod4,'III_Plan comp 438.68 {Plan 6}'!CW$15)),"",'III_Plan comp 438.68 {Plan 6}'!CW$15&amp;analysismethod4)</f>
        <v/>
      </c>
      <c r="FE79" s="254" t="str">
        <f>IF(ISNUMBER(FIND(analysismethod4,'III_Plan comp 438.68 {Plan 6}'!CX$15)),"",'III_Plan comp 438.68 {Plan 6}'!CX$15&amp;analysismethod4)</f>
        <v/>
      </c>
      <c r="FF79" s="254" t="str">
        <f>IF(ISNUMBER(FIND(analysismethod4,'III_Plan comp 438.68 {Plan 6}'!CY$15)),"",'III_Plan comp 438.68 {Plan 6}'!CY$15&amp;analysismethod4)</f>
        <v/>
      </c>
      <c r="FG79" s="254" t="str">
        <f>IF(ISNUMBER(FIND(analysismethod4,'III_Plan comp 438.68 {Plan 6}'!CZ$15)),"",'III_Plan comp 438.68 {Plan 6}'!CZ$15&amp;analysismethod4)</f>
        <v/>
      </c>
    </row>
    <row r="80" spans="62:163" x14ac:dyDescent="0.2">
      <c r="BK80" s="253" t="str">
        <f>IF('I_State and program information'!$E$66="Yes","EVV Data Analysis"&amp;"; "&amp;CHAR(10)&amp;CHAR(10),"")</f>
        <v/>
      </c>
      <c r="BL80" s="254" t="str">
        <f>IF(ISNUMBER(FIND(analysismethod5,'III_Plan comp 438.68 {Plan 6}'!E$15)),"",'III_Plan comp 438.68 {Plan 6}'!E$15&amp;analysismethod5)</f>
        <v/>
      </c>
      <c r="BM80" s="254" t="str">
        <f>IF(ISNUMBER(FIND(analysismethod5,'III_Plan comp 438.68 {Plan 6}'!F$15)),"",'III_Plan comp 438.68 {Plan 6}'!F$15&amp;analysismethod5)</f>
        <v/>
      </c>
      <c r="BN80" s="254" t="str">
        <f>IF(ISNUMBER(FIND(analysismethod5,'III_Plan comp 438.68 {Plan 6}'!G$15)),"",'III_Plan comp 438.68 {Plan 6}'!G$15&amp;analysismethod5)</f>
        <v/>
      </c>
      <c r="BO80" s="254" t="str">
        <f>IF(ISNUMBER(FIND(analysismethod5,'III_Plan comp 438.68 {Plan 6}'!H$15)),"",'III_Plan comp 438.68 {Plan 6}'!H$15&amp;analysismethod5)</f>
        <v/>
      </c>
      <c r="BP80" s="254" t="str">
        <f>IF(ISNUMBER(FIND(analysismethod5,'III_Plan comp 438.68 {Plan 6}'!I$15)),"",'III_Plan comp 438.68 {Plan 6}'!I$15&amp;analysismethod5)</f>
        <v/>
      </c>
      <c r="BQ80" s="254" t="str">
        <f>IF(ISNUMBER(FIND(analysismethod5,'III_Plan comp 438.68 {Plan 6}'!J$15)),"",'III_Plan comp 438.68 {Plan 6}'!J$15&amp;analysismethod5)</f>
        <v/>
      </c>
      <c r="BR80" s="254" t="str">
        <f>IF(ISNUMBER(FIND(analysismethod5,'III_Plan comp 438.68 {Plan 6}'!K$15)),"",'III_Plan comp 438.68 {Plan 6}'!K$15&amp;analysismethod5)</f>
        <v/>
      </c>
      <c r="BS80" s="254" t="str">
        <f>IF(ISNUMBER(FIND(analysismethod5,'III_Plan comp 438.68 {Plan 6}'!L$15)),"",'III_Plan comp 438.68 {Plan 6}'!L$15&amp;analysismethod5)</f>
        <v/>
      </c>
      <c r="BT80" s="254" t="str">
        <f>IF(ISNUMBER(FIND(analysismethod5,'III_Plan comp 438.68 {Plan 6}'!M$15)),"",'III_Plan comp 438.68 {Plan 6}'!M$15&amp;analysismethod5)</f>
        <v/>
      </c>
      <c r="BU80" s="254" t="str">
        <f>IF(ISNUMBER(FIND(analysismethod5,'III_Plan comp 438.68 {Plan 6}'!N$15)),"",'III_Plan comp 438.68 {Plan 6}'!N$15&amp;analysismethod5)</f>
        <v/>
      </c>
      <c r="BV80" s="254" t="str">
        <f>IF(ISNUMBER(FIND(analysismethod5,'III_Plan comp 438.68 {Plan 6}'!O$15)),"",'III_Plan comp 438.68 {Plan 6}'!O$15&amp;analysismethod5)</f>
        <v/>
      </c>
      <c r="BW80" s="254" t="str">
        <f>IF(ISNUMBER(FIND(analysismethod5,'III_Plan comp 438.68 {Plan 6}'!P$15)),"",'III_Plan comp 438.68 {Plan 6}'!P$15&amp;analysismethod5)</f>
        <v/>
      </c>
      <c r="BX80" s="254" t="str">
        <f>IF(ISNUMBER(FIND(analysismethod5,'III_Plan comp 438.68 {Plan 6}'!Q$15)),"",'III_Plan comp 438.68 {Plan 6}'!Q$15&amp;analysismethod5)</f>
        <v/>
      </c>
      <c r="BY80" s="254" t="str">
        <f>IF(ISNUMBER(FIND(analysismethod5,'III_Plan comp 438.68 {Plan 6}'!R$15)),"",'III_Plan comp 438.68 {Plan 6}'!R$15&amp;analysismethod5)</f>
        <v/>
      </c>
      <c r="BZ80" s="254" t="str">
        <f>IF(ISNUMBER(FIND(analysismethod5,'III_Plan comp 438.68 {Plan 6}'!S$15)),"",'III_Plan comp 438.68 {Plan 6}'!S$15&amp;analysismethod5)</f>
        <v/>
      </c>
      <c r="CA80" s="254" t="str">
        <f>IF(ISNUMBER(FIND(analysismethod5,'III_Plan comp 438.68 {Plan 6}'!T$15)),"",'III_Plan comp 438.68 {Plan 6}'!T$15&amp;analysismethod5)</f>
        <v/>
      </c>
      <c r="CB80" s="254" t="str">
        <f>IF(ISNUMBER(FIND(analysismethod5,'III_Plan comp 438.68 {Plan 6}'!U$15)),"",'III_Plan comp 438.68 {Plan 6}'!U$15&amp;analysismethod5)</f>
        <v/>
      </c>
      <c r="CC80" s="254" t="str">
        <f>IF(ISNUMBER(FIND(analysismethod5,'III_Plan comp 438.68 {Plan 6}'!V$15)),"",'III_Plan comp 438.68 {Plan 6}'!V$15&amp;analysismethod5)</f>
        <v/>
      </c>
      <c r="CD80" s="254" t="str">
        <f>IF(ISNUMBER(FIND(analysismethod5,'III_Plan comp 438.68 {Plan 6}'!W$15)),"",'III_Plan comp 438.68 {Plan 6}'!W$15&amp;analysismethod5)</f>
        <v/>
      </c>
      <c r="CE80" s="254" t="str">
        <f>IF(ISNUMBER(FIND(analysismethod5,'III_Plan comp 438.68 {Plan 6}'!X$15)),"",'III_Plan comp 438.68 {Plan 6}'!X$15&amp;analysismethod5)</f>
        <v/>
      </c>
      <c r="CF80" s="254" t="str">
        <f>IF(ISNUMBER(FIND(analysismethod5,'III_Plan comp 438.68 {Plan 6}'!Y$15)),"",'III_Plan comp 438.68 {Plan 6}'!Y$15&amp;analysismethod5)</f>
        <v/>
      </c>
      <c r="CG80" s="254" t="str">
        <f>IF(ISNUMBER(FIND(analysismethod5,'III_Plan comp 438.68 {Plan 6}'!Z$15)),"",'III_Plan comp 438.68 {Plan 6}'!Z$15&amp;analysismethod5)</f>
        <v/>
      </c>
      <c r="CH80" s="254" t="str">
        <f>IF(ISNUMBER(FIND(analysismethod5,'III_Plan comp 438.68 {Plan 6}'!AA$15)),"",'III_Plan comp 438.68 {Plan 6}'!AA$15&amp;analysismethod5)</f>
        <v/>
      </c>
      <c r="CI80" s="254" t="str">
        <f>IF(ISNUMBER(FIND(analysismethod5,'III_Plan comp 438.68 {Plan 6}'!AB$15)),"",'III_Plan comp 438.68 {Plan 6}'!AB$15&amp;analysismethod5)</f>
        <v/>
      </c>
      <c r="CJ80" s="254" t="str">
        <f>IF(ISNUMBER(FIND(analysismethod5,'III_Plan comp 438.68 {Plan 6}'!AC$15)),"",'III_Plan comp 438.68 {Plan 6}'!AC$15&amp;analysismethod5)</f>
        <v/>
      </c>
      <c r="CK80" s="254" t="str">
        <f>IF(ISNUMBER(FIND(analysismethod5,'III_Plan comp 438.68 {Plan 6}'!AD$15)),"",'III_Plan comp 438.68 {Plan 6}'!AD$15&amp;analysismethod5)</f>
        <v/>
      </c>
      <c r="CL80" s="254" t="str">
        <f>IF(ISNUMBER(FIND(analysismethod5,'III_Plan comp 438.68 {Plan 6}'!AE$15)),"",'III_Plan comp 438.68 {Plan 6}'!AE$15&amp;analysismethod5)</f>
        <v/>
      </c>
      <c r="CM80" s="254" t="str">
        <f>IF(ISNUMBER(FIND(analysismethod5,'III_Plan comp 438.68 {Plan 6}'!AF$15)),"",'III_Plan comp 438.68 {Plan 6}'!AF$15&amp;analysismethod5)</f>
        <v/>
      </c>
      <c r="CN80" s="254" t="str">
        <f>IF(ISNUMBER(FIND(analysismethod5,'III_Plan comp 438.68 {Plan 6}'!AG$15)),"",'III_Plan comp 438.68 {Plan 6}'!AG$15&amp;analysismethod5)</f>
        <v/>
      </c>
      <c r="CO80" s="254" t="str">
        <f>IF(ISNUMBER(FIND(analysismethod5,'III_Plan comp 438.68 {Plan 6}'!AH$15)),"",'III_Plan comp 438.68 {Plan 6}'!AH$15&amp;analysismethod5)</f>
        <v/>
      </c>
      <c r="CP80" s="254" t="str">
        <f>IF(ISNUMBER(FIND(analysismethod5,'III_Plan comp 438.68 {Plan 6}'!AI$15)),"",'III_Plan comp 438.68 {Plan 6}'!AI$15&amp;analysismethod5)</f>
        <v/>
      </c>
      <c r="CQ80" s="254" t="str">
        <f>IF(ISNUMBER(FIND(analysismethod5,'III_Plan comp 438.68 {Plan 6}'!AJ$15)),"",'III_Plan comp 438.68 {Plan 6}'!AJ$15&amp;analysismethod5)</f>
        <v/>
      </c>
      <c r="CR80" s="254" t="str">
        <f>IF(ISNUMBER(FIND(analysismethod5,'III_Plan comp 438.68 {Plan 6}'!AK$15)),"",'III_Plan comp 438.68 {Plan 6}'!AK$15&amp;analysismethod5)</f>
        <v/>
      </c>
      <c r="CS80" s="254" t="str">
        <f>IF(ISNUMBER(FIND(analysismethod5,'III_Plan comp 438.68 {Plan 6}'!AL$15)),"",'III_Plan comp 438.68 {Plan 6}'!AL$15&amp;analysismethod5)</f>
        <v/>
      </c>
      <c r="CT80" s="254" t="str">
        <f>IF(ISNUMBER(FIND(analysismethod5,'III_Plan comp 438.68 {Plan 6}'!AM$15)),"",'III_Plan comp 438.68 {Plan 6}'!AM$15&amp;analysismethod5)</f>
        <v/>
      </c>
      <c r="CU80" s="254" t="str">
        <f>IF(ISNUMBER(FIND(analysismethod5,'III_Plan comp 438.68 {Plan 6}'!AN$15)),"",'III_Plan comp 438.68 {Plan 6}'!AN$15&amp;analysismethod5)</f>
        <v/>
      </c>
      <c r="CV80" s="254" t="str">
        <f>IF(ISNUMBER(FIND(analysismethod5,'III_Plan comp 438.68 {Plan 6}'!AO$15)),"",'III_Plan comp 438.68 {Plan 6}'!AO$15&amp;analysismethod5)</f>
        <v/>
      </c>
      <c r="CW80" s="254" t="str">
        <f>IF(ISNUMBER(FIND(analysismethod5,'III_Plan comp 438.68 {Plan 6}'!AP$15)),"",'III_Plan comp 438.68 {Plan 6}'!AP$15&amp;analysismethod5)</f>
        <v/>
      </c>
      <c r="CX80" s="254" t="str">
        <f>IF(ISNUMBER(FIND(analysismethod5,'III_Plan comp 438.68 {Plan 6}'!AQ$15)),"",'III_Plan comp 438.68 {Plan 6}'!AQ$15&amp;analysismethod5)</f>
        <v/>
      </c>
      <c r="CY80" s="254" t="str">
        <f>IF(ISNUMBER(FIND(analysismethod5,'III_Plan comp 438.68 {Plan 6}'!AR$15)),"",'III_Plan comp 438.68 {Plan 6}'!AR$15&amp;analysismethod5)</f>
        <v/>
      </c>
      <c r="CZ80" s="254" t="str">
        <f>IF(ISNUMBER(FIND(analysismethod5,'III_Plan comp 438.68 {Plan 6}'!AS$15)),"",'III_Plan comp 438.68 {Plan 6}'!AS$15&amp;analysismethod5)</f>
        <v/>
      </c>
      <c r="DA80" s="254" t="str">
        <f>IF(ISNUMBER(FIND(analysismethod5,'III_Plan comp 438.68 {Plan 6}'!AT$15)),"",'III_Plan comp 438.68 {Plan 6}'!AT$15&amp;analysismethod5)</f>
        <v/>
      </c>
      <c r="DB80" s="254" t="str">
        <f>IF(ISNUMBER(FIND(analysismethod5,'III_Plan comp 438.68 {Plan 6}'!AU$15)),"",'III_Plan comp 438.68 {Plan 6}'!AU$15&amp;analysismethod5)</f>
        <v/>
      </c>
      <c r="DC80" s="254" t="str">
        <f>IF(ISNUMBER(FIND(analysismethod5,'III_Plan comp 438.68 {Plan 6}'!AV$15)),"",'III_Plan comp 438.68 {Plan 6}'!AV$15&amp;analysismethod5)</f>
        <v/>
      </c>
      <c r="DD80" s="254" t="str">
        <f>IF(ISNUMBER(FIND(analysismethod5,'III_Plan comp 438.68 {Plan 6}'!AW$15)),"",'III_Plan comp 438.68 {Plan 6}'!AW$15&amp;analysismethod5)</f>
        <v/>
      </c>
      <c r="DE80" s="254" t="str">
        <f>IF(ISNUMBER(FIND(analysismethod5,'III_Plan comp 438.68 {Plan 6}'!AX$15)),"",'III_Plan comp 438.68 {Plan 6}'!AX$15&amp;analysismethod5)</f>
        <v/>
      </c>
      <c r="DF80" s="254" t="str">
        <f>IF(ISNUMBER(FIND(analysismethod5,'III_Plan comp 438.68 {Plan 6}'!AY$15)),"",'III_Plan comp 438.68 {Plan 6}'!AY$15&amp;analysismethod5)</f>
        <v/>
      </c>
      <c r="DG80" s="254" t="str">
        <f>IF(ISNUMBER(FIND(analysismethod5,'III_Plan comp 438.68 {Plan 6}'!AZ$15)),"",'III_Plan comp 438.68 {Plan 6}'!AZ$15&amp;analysismethod5)</f>
        <v/>
      </c>
      <c r="DH80" s="254" t="str">
        <f>IF(ISNUMBER(FIND(analysismethod5,'III_Plan comp 438.68 {Plan 6}'!BA$15)),"",'III_Plan comp 438.68 {Plan 6}'!BA$15&amp;analysismethod5)</f>
        <v/>
      </c>
      <c r="DI80" s="254" t="str">
        <f>IF(ISNUMBER(FIND(analysismethod5,'III_Plan comp 438.68 {Plan 6}'!BB$15)),"",'III_Plan comp 438.68 {Plan 6}'!BB$15&amp;analysismethod5)</f>
        <v/>
      </c>
      <c r="DJ80" s="254" t="str">
        <f>IF(ISNUMBER(FIND(analysismethod5,'III_Plan comp 438.68 {Plan 6}'!BC$15)),"",'III_Plan comp 438.68 {Plan 6}'!BC$15&amp;analysismethod5)</f>
        <v/>
      </c>
      <c r="DK80" s="254" t="str">
        <f>IF(ISNUMBER(FIND(analysismethod5,'III_Plan comp 438.68 {Plan 6}'!BD$15)),"",'III_Plan comp 438.68 {Plan 6}'!BD$15&amp;analysismethod5)</f>
        <v/>
      </c>
      <c r="DL80" s="254" t="str">
        <f>IF(ISNUMBER(FIND(analysismethod5,'III_Plan comp 438.68 {Plan 6}'!BE$15)),"",'III_Plan comp 438.68 {Plan 6}'!BE$15&amp;analysismethod5)</f>
        <v/>
      </c>
      <c r="DM80" s="254" t="str">
        <f>IF(ISNUMBER(FIND(analysismethod5,'III_Plan comp 438.68 {Plan 6}'!BF$15)),"",'III_Plan comp 438.68 {Plan 6}'!BF$15&amp;analysismethod5)</f>
        <v/>
      </c>
      <c r="DN80" s="254" t="str">
        <f>IF(ISNUMBER(FIND(analysismethod5,'III_Plan comp 438.68 {Plan 6}'!BG$15)),"",'III_Plan comp 438.68 {Plan 6}'!BG$15&amp;analysismethod5)</f>
        <v/>
      </c>
      <c r="DO80" s="254" t="str">
        <f>IF(ISNUMBER(FIND(analysismethod5,'III_Plan comp 438.68 {Plan 6}'!BH$15)),"",'III_Plan comp 438.68 {Plan 6}'!BH$15&amp;analysismethod5)</f>
        <v/>
      </c>
      <c r="DP80" s="254" t="str">
        <f>IF(ISNUMBER(FIND(analysismethod5,'III_Plan comp 438.68 {Plan 6}'!BI$15)),"",'III_Plan comp 438.68 {Plan 6}'!BI$15&amp;analysismethod5)</f>
        <v/>
      </c>
      <c r="DQ80" s="254" t="str">
        <f>IF(ISNUMBER(FIND(analysismethod5,'III_Plan comp 438.68 {Plan 6}'!BJ$15)),"",'III_Plan comp 438.68 {Plan 6}'!BJ$15&amp;analysismethod5)</f>
        <v/>
      </c>
      <c r="DR80" s="254" t="str">
        <f>IF(ISNUMBER(FIND(analysismethod5,'III_Plan comp 438.68 {Plan 6}'!BK$15)),"",'III_Plan comp 438.68 {Plan 6}'!BK$15&amp;analysismethod5)</f>
        <v/>
      </c>
      <c r="DS80" s="254" t="str">
        <f>IF(ISNUMBER(FIND(analysismethod5,'III_Plan comp 438.68 {Plan 6}'!BL$15)),"",'III_Plan comp 438.68 {Plan 6}'!BL$15&amp;analysismethod5)</f>
        <v/>
      </c>
      <c r="DT80" s="254" t="str">
        <f>IF(ISNUMBER(FIND(analysismethod5,'III_Plan comp 438.68 {Plan 6}'!BM$15)),"",'III_Plan comp 438.68 {Plan 6}'!BM$15&amp;analysismethod5)</f>
        <v/>
      </c>
      <c r="DU80" s="254" t="str">
        <f>IF(ISNUMBER(FIND(analysismethod5,'III_Plan comp 438.68 {Plan 6}'!BN$15)),"",'III_Plan comp 438.68 {Plan 6}'!BN$15&amp;analysismethod5)</f>
        <v/>
      </c>
      <c r="DV80" s="254" t="str">
        <f>IF(ISNUMBER(FIND(analysismethod5,'III_Plan comp 438.68 {Plan 6}'!BO$15)),"",'III_Plan comp 438.68 {Plan 6}'!BO$15&amp;analysismethod5)</f>
        <v/>
      </c>
      <c r="DW80" s="254" t="str">
        <f>IF(ISNUMBER(FIND(analysismethod5,'III_Plan comp 438.68 {Plan 6}'!BP$15)),"",'III_Plan comp 438.68 {Plan 6}'!BP$15&amp;analysismethod5)</f>
        <v/>
      </c>
      <c r="DX80" s="254" t="str">
        <f>IF(ISNUMBER(FIND(analysismethod5,'III_Plan comp 438.68 {Plan 6}'!BQ$15)),"",'III_Plan comp 438.68 {Plan 6}'!BQ$15&amp;analysismethod5)</f>
        <v/>
      </c>
      <c r="DY80" s="254" t="str">
        <f>IF(ISNUMBER(FIND(analysismethod5,'III_Plan comp 438.68 {Plan 6}'!BR$15)),"",'III_Plan comp 438.68 {Plan 6}'!BR$15&amp;analysismethod5)</f>
        <v/>
      </c>
      <c r="DZ80" s="254" t="str">
        <f>IF(ISNUMBER(FIND(analysismethod5,'III_Plan comp 438.68 {Plan 6}'!BS$15)),"",'III_Plan comp 438.68 {Plan 6}'!BS$15&amp;analysismethod5)</f>
        <v/>
      </c>
      <c r="EA80" s="254" t="str">
        <f>IF(ISNUMBER(FIND(analysismethod5,'III_Plan comp 438.68 {Plan 6}'!BT$15)),"",'III_Plan comp 438.68 {Plan 6}'!BT$15&amp;analysismethod5)</f>
        <v/>
      </c>
      <c r="EB80" s="254" t="str">
        <f>IF(ISNUMBER(FIND(analysismethod5,'III_Plan comp 438.68 {Plan 6}'!BU$15)),"",'III_Plan comp 438.68 {Plan 6}'!BU$15&amp;analysismethod5)</f>
        <v/>
      </c>
      <c r="EC80" s="254" t="str">
        <f>IF(ISNUMBER(FIND(analysismethod5,'III_Plan comp 438.68 {Plan 6}'!BV$15)),"",'III_Plan comp 438.68 {Plan 6}'!BV$15&amp;analysismethod5)</f>
        <v/>
      </c>
      <c r="ED80" s="254" t="str">
        <f>IF(ISNUMBER(FIND(analysismethod5,'III_Plan comp 438.68 {Plan 6}'!BW$15)),"",'III_Plan comp 438.68 {Plan 6}'!BW$15&amp;analysismethod5)</f>
        <v/>
      </c>
      <c r="EE80" s="254" t="str">
        <f>IF(ISNUMBER(FIND(analysismethod5,'III_Plan comp 438.68 {Plan 6}'!BX$15)),"",'III_Plan comp 438.68 {Plan 6}'!BX$15&amp;analysismethod5)</f>
        <v/>
      </c>
      <c r="EF80" s="254" t="str">
        <f>IF(ISNUMBER(FIND(analysismethod5,'III_Plan comp 438.68 {Plan 6}'!BY$15)),"",'III_Plan comp 438.68 {Plan 6}'!BY$15&amp;analysismethod5)</f>
        <v/>
      </c>
      <c r="EG80" s="254" t="str">
        <f>IF(ISNUMBER(FIND(analysismethod5,'III_Plan comp 438.68 {Plan 6}'!BZ$15)),"",'III_Plan comp 438.68 {Plan 6}'!BZ$15&amp;analysismethod5)</f>
        <v/>
      </c>
      <c r="EH80" s="254" t="str">
        <f>IF(ISNUMBER(FIND(analysismethod5,'III_Plan comp 438.68 {Plan 6}'!CA$15)),"",'III_Plan comp 438.68 {Plan 6}'!CA$15&amp;analysismethod5)</f>
        <v/>
      </c>
      <c r="EI80" s="254" t="str">
        <f>IF(ISNUMBER(FIND(analysismethod5,'III_Plan comp 438.68 {Plan 6}'!CB$15)),"",'III_Plan comp 438.68 {Plan 6}'!CB$15&amp;analysismethod5)</f>
        <v/>
      </c>
      <c r="EJ80" s="254" t="str">
        <f>IF(ISNUMBER(FIND(analysismethod5,'III_Plan comp 438.68 {Plan 6}'!CC$15)),"",'III_Plan comp 438.68 {Plan 6}'!CC$15&amp;analysismethod5)</f>
        <v/>
      </c>
      <c r="EK80" s="254" t="str">
        <f>IF(ISNUMBER(FIND(analysismethod5,'III_Plan comp 438.68 {Plan 6}'!CD$15)),"",'III_Plan comp 438.68 {Plan 6}'!CD$15&amp;analysismethod5)</f>
        <v/>
      </c>
      <c r="EL80" s="254" t="str">
        <f>IF(ISNUMBER(FIND(analysismethod5,'III_Plan comp 438.68 {Plan 6}'!CE$15)),"",'III_Plan comp 438.68 {Plan 6}'!CE$15&amp;analysismethod5)</f>
        <v/>
      </c>
      <c r="EM80" s="254" t="str">
        <f>IF(ISNUMBER(FIND(analysismethod5,'III_Plan comp 438.68 {Plan 6}'!CF$15)),"",'III_Plan comp 438.68 {Plan 6}'!CF$15&amp;analysismethod5)</f>
        <v/>
      </c>
      <c r="EN80" s="254" t="str">
        <f>IF(ISNUMBER(FIND(analysismethod5,'III_Plan comp 438.68 {Plan 6}'!CG$15)),"",'III_Plan comp 438.68 {Plan 6}'!CG$15&amp;analysismethod5)</f>
        <v/>
      </c>
      <c r="EO80" s="254" t="str">
        <f>IF(ISNUMBER(FIND(analysismethod5,'III_Plan comp 438.68 {Plan 6}'!CH$15)),"",'III_Plan comp 438.68 {Plan 6}'!CH$15&amp;analysismethod5)</f>
        <v/>
      </c>
      <c r="EP80" s="254" t="str">
        <f>IF(ISNUMBER(FIND(analysismethod5,'III_Plan comp 438.68 {Plan 6}'!CI$15)),"",'III_Plan comp 438.68 {Plan 6}'!CI$15&amp;analysismethod5)</f>
        <v/>
      </c>
      <c r="EQ80" s="254" t="str">
        <f>IF(ISNUMBER(FIND(analysismethod5,'III_Plan comp 438.68 {Plan 6}'!CJ$15)),"",'III_Plan comp 438.68 {Plan 6}'!CJ$15&amp;analysismethod5)</f>
        <v/>
      </c>
      <c r="ER80" s="254" t="str">
        <f>IF(ISNUMBER(FIND(analysismethod5,'III_Plan comp 438.68 {Plan 6}'!CK$15)),"",'III_Plan comp 438.68 {Plan 6}'!CK$15&amp;analysismethod5)</f>
        <v/>
      </c>
      <c r="ES80" s="254" t="str">
        <f>IF(ISNUMBER(FIND(analysismethod5,'III_Plan comp 438.68 {Plan 6}'!CL$15)),"",'III_Plan comp 438.68 {Plan 6}'!CL$15&amp;analysismethod5)</f>
        <v/>
      </c>
      <c r="ET80" s="254" t="str">
        <f>IF(ISNUMBER(FIND(analysismethod5,'III_Plan comp 438.68 {Plan 6}'!CM$15)),"",'III_Plan comp 438.68 {Plan 6}'!CM$15&amp;analysismethod5)</f>
        <v/>
      </c>
      <c r="EU80" s="254" t="str">
        <f>IF(ISNUMBER(FIND(analysismethod5,'III_Plan comp 438.68 {Plan 6}'!CN$15)),"",'III_Plan comp 438.68 {Plan 6}'!CN$15&amp;analysismethod5)</f>
        <v/>
      </c>
      <c r="EV80" s="254" t="str">
        <f>IF(ISNUMBER(FIND(analysismethod5,'III_Plan comp 438.68 {Plan 6}'!CO$15)),"",'III_Plan comp 438.68 {Plan 6}'!CO$15&amp;analysismethod5)</f>
        <v/>
      </c>
      <c r="EW80" s="254" t="str">
        <f>IF(ISNUMBER(FIND(analysismethod5,'III_Plan comp 438.68 {Plan 6}'!CP$15)),"",'III_Plan comp 438.68 {Plan 6}'!CP$15&amp;analysismethod5)</f>
        <v/>
      </c>
      <c r="EX80" s="254" t="str">
        <f>IF(ISNUMBER(FIND(analysismethod5,'III_Plan comp 438.68 {Plan 6}'!CQ$15)),"",'III_Plan comp 438.68 {Plan 6}'!CQ$15&amp;analysismethod5)</f>
        <v/>
      </c>
      <c r="EY80" s="254" t="str">
        <f>IF(ISNUMBER(FIND(analysismethod5,'III_Plan comp 438.68 {Plan 6}'!CR$15)),"",'III_Plan comp 438.68 {Plan 6}'!CR$15&amp;analysismethod5)</f>
        <v/>
      </c>
      <c r="EZ80" s="254" t="str">
        <f>IF(ISNUMBER(FIND(analysismethod5,'III_Plan comp 438.68 {Plan 6}'!CS$15)),"",'III_Plan comp 438.68 {Plan 6}'!CS$15&amp;analysismethod5)</f>
        <v/>
      </c>
      <c r="FA80" s="254" t="str">
        <f>IF(ISNUMBER(FIND(analysismethod5,'III_Plan comp 438.68 {Plan 6}'!CT$15)),"",'III_Plan comp 438.68 {Plan 6}'!CT$15&amp;analysismethod5)</f>
        <v/>
      </c>
      <c r="FB80" s="254" t="str">
        <f>IF(ISNUMBER(FIND(analysismethod5,'III_Plan comp 438.68 {Plan 6}'!CU$15)),"",'III_Plan comp 438.68 {Plan 6}'!CU$15&amp;analysismethod5)</f>
        <v/>
      </c>
      <c r="FC80" s="254" t="str">
        <f>IF(ISNUMBER(FIND(analysismethod5,'III_Plan comp 438.68 {Plan 6}'!CV$15)),"",'III_Plan comp 438.68 {Plan 6}'!CV$15&amp;analysismethod5)</f>
        <v/>
      </c>
      <c r="FD80" s="254" t="str">
        <f>IF(ISNUMBER(FIND(analysismethod5,'III_Plan comp 438.68 {Plan 6}'!CW$15)),"",'III_Plan comp 438.68 {Plan 6}'!CW$15&amp;analysismethod5)</f>
        <v/>
      </c>
      <c r="FE80" s="254" t="str">
        <f>IF(ISNUMBER(FIND(analysismethod5,'III_Plan comp 438.68 {Plan 6}'!CX$15)),"",'III_Plan comp 438.68 {Plan 6}'!CX$15&amp;analysismethod5)</f>
        <v/>
      </c>
      <c r="FF80" s="254" t="str">
        <f>IF(ISNUMBER(FIND(analysismethod5,'III_Plan comp 438.68 {Plan 6}'!CY$15)),"",'III_Plan comp 438.68 {Plan 6}'!CY$15&amp;analysismethod5)</f>
        <v/>
      </c>
      <c r="FG80" s="254" t="str">
        <f>IF(ISNUMBER(FIND(analysismethod5,'III_Plan comp 438.68 {Plan 6}'!CZ$15)),"",'III_Plan comp 438.68 {Plan 6}'!CZ$15&amp;analysismethod5)</f>
        <v/>
      </c>
    </row>
    <row r="81" spans="62:163" x14ac:dyDescent="0.2">
      <c r="BK81" s="253" t="str">
        <f>IF('I_State and program information'!$E$70="Yes","Review of Grievances Related to Access"&amp;"; "&amp;CHAR(10)&amp;CHAR(10),"")</f>
        <v xml:space="preserve">Review of Grievances Related to Access; 
</v>
      </c>
      <c r="BL81" s="254" t="str">
        <f>IF(ISNUMBER(FIND(analysismethod6,'III_Plan comp 438.68 {Plan 6}'!E$15)),"",'III_Plan comp 438.68 {Plan 6}'!E$15&amp;analysismethod6)</f>
        <v xml:space="preserve">Review of Grievances Related to Access; 
</v>
      </c>
      <c r="BM81" s="254" t="str">
        <f>IF(ISNUMBER(FIND(analysismethod6,'III_Plan comp 438.68 {Plan 6}'!F$15)),"",'III_Plan comp 438.68 {Plan 6}'!F$15&amp;analysismethod6)</f>
        <v xml:space="preserve">Review of Grievances Related to Access; 
</v>
      </c>
      <c r="BN81" s="254" t="str">
        <f>IF(ISNUMBER(FIND(analysismethod6,'III_Plan comp 438.68 {Plan 6}'!G$15)),"",'III_Plan comp 438.68 {Plan 6}'!G$15&amp;analysismethod6)</f>
        <v xml:space="preserve">Review of Grievances Related to Access; 
</v>
      </c>
      <c r="BO81" s="254" t="str">
        <f>IF(ISNUMBER(FIND(analysismethod6,'III_Plan comp 438.68 {Plan 6}'!H$15)),"",'III_Plan comp 438.68 {Plan 6}'!H$15&amp;analysismethod6)</f>
        <v xml:space="preserve">Review of Grievances Related to Access; 
</v>
      </c>
      <c r="BP81" s="254" t="str">
        <f>IF(ISNUMBER(FIND(analysismethod6,'III_Plan comp 438.68 {Plan 6}'!I$15)),"",'III_Plan comp 438.68 {Plan 6}'!I$15&amp;analysismethod6)</f>
        <v xml:space="preserve">Review of Grievances Related to Access; 
</v>
      </c>
      <c r="BQ81" s="254" t="str">
        <f>IF(ISNUMBER(FIND(analysismethod6,'III_Plan comp 438.68 {Plan 6}'!J$15)),"",'III_Plan comp 438.68 {Plan 6}'!J$15&amp;analysismethod6)</f>
        <v xml:space="preserve">Review of Grievances Related to Access; 
</v>
      </c>
      <c r="BR81" s="254" t="str">
        <f>IF(ISNUMBER(FIND(analysismethod6,'III_Plan comp 438.68 {Plan 6}'!K$15)),"",'III_Plan comp 438.68 {Plan 6}'!K$15&amp;analysismethod6)</f>
        <v xml:space="preserve">Review of Grievances Related to Access; 
</v>
      </c>
      <c r="BS81" s="254" t="str">
        <f>IF(ISNUMBER(FIND(analysismethod6,'III_Plan comp 438.68 {Plan 6}'!L$15)),"",'III_Plan comp 438.68 {Plan 6}'!L$15&amp;analysismethod6)</f>
        <v xml:space="preserve">Review of Grievances Related to Access; 
</v>
      </c>
      <c r="BT81" s="254" t="str">
        <f>IF(ISNUMBER(FIND(analysismethod6,'III_Plan comp 438.68 {Plan 6}'!M$15)),"",'III_Plan comp 438.68 {Plan 6}'!M$15&amp;analysismethod6)</f>
        <v xml:space="preserve">Review of Grievances Related to Access; 
</v>
      </c>
      <c r="BU81" s="254" t="str">
        <f>IF(ISNUMBER(FIND(analysismethod6,'III_Plan comp 438.68 {Plan 6}'!N$15)),"",'III_Plan comp 438.68 {Plan 6}'!N$15&amp;analysismethod6)</f>
        <v xml:space="preserve">Review of Grievances Related to Access; 
</v>
      </c>
      <c r="BV81" s="254" t="str">
        <f>IF(ISNUMBER(FIND(analysismethod6,'III_Plan comp 438.68 {Plan 6}'!O$15)),"",'III_Plan comp 438.68 {Plan 6}'!O$15&amp;analysismethod6)</f>
        <v xml:space="preserve">Review of Grievances Related to Access; 
</v>
      </c>
      <c r="BW81" s="254" t="str">
        <f>IF(ISNUMBER(FIND(analysismethod6,'III_Plan comp 438.68 {Plan 6}'!P$15)),"",'III_Plan comp 438.68 {Plan 6}'!P$15&amp;analysismethod6)</f>
        <v xml:space="preserve">Review of Grievances Related to Access; 
</v>
      </c>
      <c r="BX81" s="254" t="str">
        <f>IF(ISNUMBER(FIND(analysismethod6,'III_Plan comp 438.68 {Plan 6}'!Q$15)),"",'III_Plan comp 438.68 {Plan 6}'!Q$15&amp;analysismethod6)</f>
        <v xml:space="preserve">Review of Grievances Related to Access; 
</v>
      </c>
      <c r="BY81" s="254" t="str">
        <f>IF(ISNUMBER(FIND(analysismethod6,'III_Plan comp 438.68 {Plan 6}'!R$15)),"",'III_Plan comp 438.68 {Plan 6}'!R$15&amp;analysismethod6)</f>
        <v xml:space="preserve">Review of Grievances Related to Access; 
</v>
      </c>
      <c r="BZ81" s="254" t="str">
        <f>IF(ISNUMBER(FIND(analysismethod6,'III_Plan comp 438.68 {Plan 6}'!S$15)),"",'III_Plan comp 438.68 {Plan 6}'!S$15&amp;analysismethod6)</f>
        <v xml:space="preserve">Review of Grievances Related to Access; 
</v>
      </c>
      <c r="CA81" s="254" t="str">
        <f>IF(ISNUMBER(FIND(analysismethod6,'III_Plan comp 438.68 {Plan 6}'!T$15)),"",'III_Plan comp 438.68 {Plan 6}'!T$15&amp;analysismethod6)</f>
        <v xml:space="preserve">Review of Grievances Related to Access; 
</v>
      </c>
      <c r="CB81" s="254" t="str">
        <f>IF(ISNUMBER(FIND(analysismethod6,'III_Plan comp 438.68 {Plan 6}'!U$15)),"",'III_Plan comp 438.68 {Plan 6}'!U$15&amp;analysismethod6)</f>
        <v xml:space="preserve">Review of Grievances Related to Access; 
</v>
      </c>
      <c r="CC81" s="254" t="str">
        <f>IF(ISNUMBER(FIND(analysismethod6,'III_Plan comp 438.68 {Plan 6}'!V$15)),"",'III_Plan comp 438.68 {Plan 6}'!V$15&amp;analysismethod6)</f>
        <v xml:space="preserve">Review of Grievances Related to Access; 
</v>
      </c>
      <c r="CD81" s="254" t="str">
        <f>IF(ISNUMBER(FIND(analysismethod6,'III_Plan comp 438.68 {Plan 6}'!W$15)),"",'III_Plan comp 438.68 {Plan 6}'!W$15&amp;analysismethod6)</f>
        <v xml:space="preserve">Review of Grievances Related to Access; 
</v>
      </c>
      <c r="CE81" s="254" t="str">
        <f>IF(ISNUMBER(FIND(analysismethod6,'III_Plan comp 438.68 {Plan 6}'!X$15)),"",'III_Plan comp 438.68 {Plan 6}'!X$15&amp;analysismethod6)</f>
        <v xml:space="preserve">Review of Grievances Related to Access; 
</v>
      </c>
      <c r="CF81" s="254" t="str">
        <f>IF(ISNUMBER(FIND(analysismethod6,'III_Plan comp 438.68 {Plan 6}'!Y$15)),"",'III_Plan comp 438.68 {Plan 6}'!Y$15&amp;analysismethod6)</f>
        <v xml:space="preserve">Review of Grievances Related to Access; 
</v>
      </c>
      <c r="CG81" s="254" t="str">
        <f>IF(ISNUMBER(FIND(analysismethod6,'III_Plan comp 438.68 {Plan 6}'!Z$15)),"",'III_Plan comp 438.68 {Plan 6}'!Z$15&amp;analysismethod6)</f>
        <v xml:space="preserve">Review of Grievances Related to Access; 
</v>
      </c>
      <c r="CH81" s="254" t="str">
        <f>IF(ISNUMBER(FIND(analysismethod6,'III_Plan comp 438.68 {Plan 6}'!AA$15)),"",'III_Plan comp 438.68 {Plan 6}'!AA$15&amp;analysismethod6)</f>
        <v xml:space="preserve">Review of Grievances Related to Access; 
</v>
      </c>
      <c r="CI81" s="254" t="str">
        <f>IF(ISNUMBER(FIND(analysismethod6,'III_Plan comp 438.68 {Plan 6}'!AB$15)),"",'III_Plan comp 438.68 {Plan 6}'!AB$15&amp;analysismethod6)</f>
        <v xml:space="preserve">Review of Grievances Related to Access; 
</v>
      </c>
      <c r="CJ81" s="254" t="str">
        <f>IF(ISNUMBER(FIND(analysismethod6,'III_Plan comp 438.68 {Plan 6}'!AC$15)),"",'III_Plan comp 438.68 {Plan 6}'!AC$15&amp;analysismethod6)</f>
        <v xml:space="preserve">Review of Grievances Related to Access; 
</v>
      </c>
      <c r="CK81" s="254" t="str">
        <f>IF(ISNUMBER(FIND(analysismethod6,'III_Plan comp 438.68 {Plan 6}'!AD$15)),"",'III_Plan comp 438.68 {Plan 6}'!AD$15&amp;analysismethod6)</f>
        <v xml:space="preserve">Review of Grievances Related to Access; 
</v>
      </c>
      <c r="CL81" s="254" t="str">
        <f>IF(ISNUMBER(FIND(analysismethod6,'III_Plan comp 438.68 {Plan 6}'!AE$15)),"",'III_Plan comp 438.68 {Plan 6}'!AE$15&amp;analysismethod6)</f>
        <v xml:space="preserve">Review of Grievances Related to Access; 
</v>
      </c>
      <c r="CM81" s="254" t="str">
        <f>IF(ISNUMBER(FIND(analysismethod6,'III_Plan comp 438.68 {Plan 6}'!AF$15)),"",'III_Plan comp 438.68 {Plan 6}'!AF$15&amp;analysismethod6)</f>
        <v xml:space="preserve">Review of Grievances Related to Access; 
</v>
      </c>
      <c r="CN81" s="254" t="str">
        <f>IF(ISNUMBER(FIND(analysismethod6,'III_Plan comp 438.68 {Plan 6}'!AG$15)),"",'III_Plan comp 438.68 {Plan 6}'!AG$15&amp;analysismethod6)</f>
        <v xml:space="preserve">Review of Grievances Related to Access; 
</v>
      </c>
      <c r="CO81" s="254" t="str">
        <f>IF(ISNUMBER(FIND(analysismethod6,'III_Plan comp 438.68 {Plan 6}'!AH$15)),"",'III_Plan comp 438.68 {Plan 6}'!AH$15&amp;analysismethod6)</f>
        <v xml:space="preserve">Review of Grievances Related to Access; 
</v>
      </c>
      <c r="CP81" s="254" t="str">
        <f>IF(ISNUMBER(FIND(analysismethod6,'III_Plan comp 438.68 {Plan 6}'!AI$15)),"",'III_Plan comp 438.68 {Plan 6}'!AI$15&amp;analysismethod6)</f>
        <v xml:space="preserve">Review of Grievances Related to Access; 
</v>
      </c>
      <c r="CQ81" s="254" t="str">
        <f>IF(ISNUMBER(FIND(analysismethod6,'III_Plan comp 438.68 {Plan 6}'!AJ$15)),"",'III_Plan comp 438.68 {Plan 6}'!AJ$15&amp;analysismethod6)</f>
        <v xml:space="preserve">Review of Grievances Related to Access; 
</v>
      </c>
      <c r="CR81" s="254" t="str">
        <f>IF(ISNUMBER(FIND(analysismethod6,'III_Plan comp 438.68 {Plan 6}'!AK$15)),"",'III_Plan comp 438.68 {Plan 6}'!AK$15&amp;analysismethod6)</f>
        <v xml:space="preserve">Review of Grievances Related to Access; 
</v>
      </c>
      <c r="CS81" s="254" t="str">
        <f>IF(ISNUMBER(FIND(analysismethod6,'III_Plan comp 438.68 {Plan 6}'!AL$15)),"",'III_Plan comp 438.68 {Plan 6}'!AL$15&amp;analysismethod6)</f>
        <v xml:space="preserve">Review of Grievances Related to Access; 
</v>
      </c>
      <c r="CT81" s="254" t="str">
        <f>IF(ISNUMBER(FIND(analysismethod6,'III_Plan comp 438.68 {Plan 6}'!AM$15)),"",'III_Plan comp 438.68 {Plan 6}'!AM$15&amp;analysismethod6)</f>
        <v xml:space="preserve">Review of Grievances Related to Access; 
</v>
      </c>
      <c r="CU81" s="254" t="str">
        <f>IF(ISNUMBER(FIND(analysismethod6,'III_Plan comp 438.68 {Plan 6}'!AN$15)),"",'III_Plan comp 438.68 {Plan 6}'!AN$15&amp;analysismethod6)</f>
        <v xml:space="preserve">Review of Grievances Related to Access; 
</v>
      </c>
      <c r="CV81" s="254" t="str">
        <f>IF(ISNUMBER(FIND(analysismethod6,'III_Plan comp 438.68 {Plan 6}'!AO$15)),"",'III_Plan comp 438.68 {Plan 6}'!AO$15&amp;analysismethod6)</f>
        <v xml:space="preserve">Review of Grievances Related to Access; 
</v>
      </c>
      <c r="CW81" s="254" t="str">
        <f>IF(ISNUMBER(FIND(analysismethod6,'III_Plan comp 438.68 {Plan 6}'!AP$15)),"",'III_Plan comp 438.68 {Plan 6}'!AP$15&amp;analysismethod6)</f>
        <v xml:space="preserve">Review of Grievances Related to Access; 
</v>
      </c>
      <c r="CX81" s="254" t="str">
        <f>IF(ISNUMBER(FIND(analysismethod6,'III_Plan comp 438.68 {Plan 6}'!AQ$15)),"",'III_Plan comp 438.68 {Plan 6}'!AQ$15&amp;analysismethod6)</f>
        <v xml:space="preserve">Review of Grievances Related to Access; 
</v>
      </c>
      <c r="CY81" s="254" t="str">
        <f>IF(ISNUMBER(FIND(analysismethod6,'III_Plan comp 438.68 {Plan 6}'!AR$15)),"",'III_Plan comp 438.68 {Plan 6}'!AR$15&amp;analysismethod6)</f>
        <v xml:space="preserve">Review of Grievances Related to Access; 
</v>
      </c>
      <c r="CZ81" s="254" t="str">
        <f>IF(ISNUMBER(FIND(analysismethod6,'III_Plan comp 438.68 {Plan 6}'!AS$15)),"",'III_Plan comp 438.68 {Plan 6}'!AS$15&amp;analysismethod6)</f>
        <v xml:space="preserve">Review of Grievances Related to Access; 
</v>
      </c>
      <c r="DA81" s="254" t="str">
        <f>IF(ISNUMBER(FIND(analysismethod6,'III_Plan comp 438.68 {Plan 6}'!AT$15)),"",'III_Plan comp 438.68 {Plan 6}'!AT$15&amp;analysismethod6)</f>
        <v xml:space="preserve">Review of Grievances Related to Access; 
</v>
      </c>
      <c r="DB81" s="254" t="str">
        <f>IF(ISNUMBER(FIND(analysismethod6,'III_Plan comp 438.68 {Plan 6}'!AU$15)),"",'III_Plan comp 438.68 {Plan 6}'!AU$15&amp;analysismethod6)</f>
        <v xml:space="preserve">Review of Grievances Related to Access; 
</v>
      </c>
      <c r="DC81" s="254" t="str">
        <f>IF(ISNUMBER(FIND(analysismethod6,'III_Plan comp 438.68 {Plan 6}'!AV$15)),"",'III_Plan comp 438.68 {Plan 6}'!AV$15&amp;analysismethod6)</f>
        <v xml:space="preserve">Review of Grievances Related to Access; 
</v>
      </c>
      <c r="DD81" s="254" t="str">
        <f>IF(ISNUMBER(FIND(analysismethod6,'III_Plan comp 438.68 {Plan 6}'!AW$15)),"",'III_Plan comp 438.68 {Plan 6}'!AW$15&amp;analysismethod6)</f>
        <v xml:space="preserve">Review of Grievances Related to Access; 
</v>
      </c>
      <c r="DE81" s="254" t="str">
        <f>IF(ISNUMBER(FIND(analysismethod6,'III_Plan comp 438.68 {Plan 6}'!AX$15)),"",'III_Plan comp 438.68 {Plan 6}'!AX$15&amp;analysismethod6)</f>
        <v xml:space="preserve">Review of Grievances Related to Access; 
</v>
      </c>
      <c r="DF81" s="254" t="str">
        <f>IF(ISNUMBER(FIND(analysismethod6,'III_Plan comp 438.68 {Plan 6}'!AY$15)),"",'III_Plan comp 438.68 {Plan 6}'!AY$15&amp;analysismethod6)</f>
        <v xml:space="preserve">Review of Grievances Related to Access; 
</v>
      </c>
      <c r="DG81" s="254" t="str">
        <f>IF(ISNUMBER(FIND(analysismethod6,'III_Plan comp 438.68 {Plan 6}'!AZ$15)),"",'III_Plan comp 438.68 {Plan 6}'!AZ$15&amp;analysismethod6)</f>
        <v xml:space="preserve">Review of Grievances Related to Access; 
</v>
      </c>
      <c r="DH81" s="254" t="str">
        <f>IF(ISNUMBER(FIND(analysismethod6,'III_Plan comp 438.68 {Plan 6}'!BA$15)),"",'III_Plan comp 438.68 {Plan 6}'!BA$15&amp;analysismethod6)</f>
        <v xml:space="preserve">Review of Grievances Related to Access; 
</v>
      </c>
      <c r="DI81" s="254" t="str">
        <f>IF(ISNUMBER(FIND(analysismethod6,'III_Plan comp 438.68 {Plan 6}'!BB$15)),"",'III_Plan comp 438.68 {Plan 6}'!BB$15&amp;analysismethod6)</f>
        <v xml:space="preserve">Review of Grievances Related to Access; 
</v>
      </c>
      <c r="DJ81" s="254" t="str">
        <f>IF(ISNUMBER(FIND(analysismethod6,'III_Plan comp 438.68 {Plan 6}'!BC$15)),"",'III_Plan comp 438.68 {Plan 6}'!BC$15&amp;analysismethod6)</f>
        <v xml:space="preserve">Review of Grievances Related to Access; 
</v>
      </c>
      <c r="DK81" s="254" t="str">
        <f>IF(ISNUMBER(FIND(analysismethod6,'III_Plan comp 438.68 {Plan 6}'!BD$15)),"",'III_Plan comp 438.68 {Plan 6}'!BD$15&amp;analysismethod6)</f>
        <v xml:space="preserve">Review of Grievances Related to Access; 
</v>
      </c>
      <c r="DL81" s="254" t="str">
        <f>IF(ISNUMBER(FIND(analysismethod6,'III_Plan comp 438.68 {Plan 6}'!BE$15)),"",'III_Plan comp 438.68 {Plan 6}'!BE$15&amp;analysismethod6)</f>
        <v xml:space="preserve">Review of Grievances Related to Access; 
</v>
      </c>
      <c r="DM81" s="254" t="str">
        <f>IF(ISNUMBER(FIND(analysismethod6,'III_Plan comp 438.68 {Plan 6}'!BF$15)),"",'III_Plan comp 438.68 {Plan 6}'!BF$15&amp;analysismethod6)</f>
        <v xml:space="preserve">Review of Grievances Related to Access; 
</v>
      </c>
      <c r="DN81" s="254" t="str">
        <f>IF(ISNUMBER(FIND(analysismethod6,'III_Plan comp 438.68 {Plan 6}'!BG$15)),"",'III_Plan comp 438.68 {Plan 6}'!BG$15&amp;analysismethod6)</f>
        <v xml:space="preserve">Review of Grievances Related to Access; 
</v>
      </c>
      <c r="DO81" s="254" t="str">
        <f>IF(ISNUMBER(FIND(analysismethod6,'III_Plan comp 438.68 {Plan 6}'!BH$15)),"",'III_Plan comp 438.68 {Plan 6}'!BH$15&amp;analysismethod6)</f>
        <v xml:space="preserve">Review of Grievances Related to Access; 
</v>
      </c>
      <c r="DP81" s="254" t="str">
        <f>IF(ISNUMBER(FIND(analysismethod6,'III_Plan comp 438.68 {Plan 6}'!BI$15)),"",'III_Plan comp 438.68 {Plan 6}'!BI$15&amp;analysismethod6)</f>
        <v xml:space="preserve">Review of Grievances Related to Access; 
</v>
      </c>
      <c r="DQ81" s="254" t="str">
        <f>IF(ISNUMBER(FIND(analysismethod6,'III_Plan comp 438.68 {Plan 6}'!BJ$15)),"",'III_Plan comp 438.68 {Plan 6}'!BJ$15&amp;analysismethod6)</f>
        <v xml:space="preserve">Review of Grievances Related to Access; 
</v>
      </c>
      <c r="DR81" s="254" t="str">
        <f>IF(ISNUMBER(FIND(analysismethod6,'III_Plan comp 438.68 {Plan 6}'!BK$15)),"",'III_Plan comp 438.68 {Plan 6}'!BK$15&amp;analysismethod6)</f>
        <v xml:space="preserve">Review of Grievances Related to Access; 
</v>
      </c>
      <c r="DS81" s="254" t="str">
        <f>IF(ISNUMBER(FIND(analysismethod6,'III_Plan comp 438.68 {Plan 6}'!BL$15)),"",'III_Plan comp 438.68 {Plan 6}'!BL$15&amp;analysismethod6)</f>
        <v xml:space="preserve">Review of Grievances Related to Access; 
</v>
      </c>
      <c r="DT81" s="254" t="str">
        <f>IF(ISNUMBER(FIND(analysismethod6,'III_Plan comp 438.68 {Plan 6}'!BM$15)),"",'III_Plan comp 438.68 {Plan 6}'!BM$15&amp;analysismethod6)</f>
        <v xml:space="preserve">Review of Grievances Related to Access; 
</v>
      </c>
      <c r="DU81" s="254" t="str">
        <f>IF(ISNUMBER(FIND(analysismethod6,'III_Plan comp 438.68 {Plan 6}'!BN$15)),"",'III_Plan comp 438.68 {Plan 6}'!BN$15&amp;analysismethod6)</f>
        <v xml:space="preserve">Review of Grievances Related to Access; 
</v>
      </c>
      <c r="DV81" s="254" t="str">
        <f>IF(ISNUMBER(FIND(analysismethod6,'III_Plan comp 438.68 {Plan 6}'!BO$15)),"",'III_Plan comp 438.68 {Plan 6}'!BO$15&amp;analysismethod6)</f>
        <v xml:space="preserve">Review of Grievances Related to Access; 
</v>
      </c>
      <c r="DW81" s="254" t="str">
        <f>IF(ISNUMBER(FIND(analysismethod6,'III_Plan comp 438.68 {Plan 6}'!BP$15)),"",'III_Plan comp 438.68 {Plan 6}'!BP$15&amp;analysismethod6)</f>
        <v xml:space="preserve">Review of Grievances Related to Access; 
</v>
      </c>
      <c r="DX81" s="254" t="str">
        <f>IF(ISNUMBER(FIND(analysismethod6,'III_Plan comp 438.68 {Plan 6}'!BQ$15)),"",'III_Plan comp 438.68 {Plan 6}'!BQ$15&amp;analysismethod6)</f>
        <v xml:space="preserve">Review of Grievances Related to Access; 
</v>
      </c>
      <c r="DY81" s="254" t="str">
        <f>IF(ISNUMBER(FIND(analysismethod6,'III_Plan comp 438.68 {Plan 6}'!BR$15)),"",'III_Plan comp 438.68 {Plan 6}'!BR$15&amp;analysismethod6)</f>
        <v xml:space="preserve">Review of Grievances Related to Access; 
</v>
      </c>
      <c r="DZ81" s="254" t="str">
        <f>IF(ISNUMBER(FIND(analysismethod6,'III_Plan comp 438.68 {Plan 6}'!BS$15)),"",'III_Plan comp 438.68 {Plan 6}'!BS$15&amp;analysismethod6)</f>
        <v xml:space="preserve">Review of Grievances Related to Access; 
</v>
      </c>
      <c r="EA81" s="254" t="str">
        <f>IF(ISNUMBER(FIND(analysismethod6,'III_Plan comp 438.68 {Plan 6}'!BT$15)),"",'III_Plan comp 438.68 {Plan 6}'!BT$15&amp;analysismethod6)</f>
        <v xml:space="preserve">Review of Grievances Related to Access; 
</v>
      </c>
      <c r="EB81" s="254" t="str">
        <f>IF(ISNUMBER(FIND(analysismethod6,'III_Plan comp 438.68 {Plan 6}'!BU$15)),"",'III_Plan comp 438.68 {Plan 6}'!BU$15&amp;analysismethod6)</f>
        <v xml:space="preserve">Review of Grievances Related to Access; 
</v>
      </c>
      <c r="EC81" s="254" t="str">
        <f>IF(ISNUMBER(FIND(analysismethod6,'III_Plan comp 438.68 {Plan 6}'!BV$15)),"",'III_Plan comp 438.68 {Plan 6}'!BV$15&amp;analysismethod6)</f>
        <v xml:space="preserve">Review of Grievances Related to Access; 
</v>
      </c>
      <c r="ED81" s="254" t="str">
        <f>IF(ISNUMBER(FIND(analysismethod6,'III_Plan comp 438.68 {Plan 6}'!BW$15)),"",'III_Plan comp 438.68 {Plan 6}'!BW$15&amp;analysismethod6)</f>
        <v xml:space="preserve">Review of Grievances Related to Access; 
</v>
      </c>
      <c r="EE81" s="254" t="str">
        <f>IF(ISNUMBER(FIND(analysismethod6,'III_Plan comp 438.68 {Plan 6}'!BX$15)),"",'III_Plan comp 438.68 {Plan 6}'!BX$15&amp;analysismethod6)</f>
        <v xml:space="preserve">Review of Grievances Related to Access; 
</v>
      </c>
      <c r="EF81" s="254" t="str">
        <f>IF(ISNUMBER(FIND(analysismethod6,'III_Plan comp 438.68 {Plan 6}'!BY$15)),"",'III_Plan comp 438.68 {Plan 6}'!BY$15&amp;analysismethod6)</f>
        <v xml:space="preserve">Review of Grievances Related to Access; 
</v>
      </c>
      <c r="EG81" s="254" t="str">
        <f>IF(ISNUMBER(FIND(analysismethod6,'III_Plan comp 438.68 {Plan 6}'!BZ$15)),"",'III_Plan comp 438.68 {Plan 6}'!BZ$15&amp;analysismethod6)</f>
        <v xml:space="preserve">Review of Grievances Related to Access; 
</v>
      </c>
      <c r="EH81" s="254" t="str">
        <f>IF(ISNUMBER(FIND(analysismethod6,'III_Plan comp 438.68 {Plan 6}'!CA$15)),"",'III_Plan comp 438.68 {Plan 6}'!CA$15&amp;analysismethod6)</f>
        <v xml:space="preserve">Review of Grievances Related to Access; 
</v>
      </c>
      <c r="EI81" s="254" t="str">
        <f>IF(ISNUMBER(FIND(analysismethod6,'III_Plan comp 438.68 {Plan 6}'!CB$15)),"",'III_Plan comp 438.68 {Plan 6}'!CB$15&amp;analysismethod6)</f>
        <v xml:space="preserve">Review of Grievances Related to Access; 
</v>
      </c>
      <c r="EJ81" s="254" t="str">
        <f>IF(ISNUMBER(FIND(analysismethod6,'III_Plan comp 438.68 {Plan 6}'!CC$15)),"",'III_Plan comp 438.68 {Plan 6}'!CC$15&amp;analysismethod6)</f>
        <v xml:space="preserve">Review of Grievances Related to Access; 
</v>
      </c>
      <c r="EK81" s="254" t="str">
        <f>IF(ISNUMBER(FIND(analysismethod6,'III_Plan comp 438.68 {Plan 6}'!CD$15)),"",'III_Plan comp 438.68 {Plan 6}'!CD$15&amp;analysismethod6)</f>
        <v xml:space="preserve">Review of Grievances Related to Access; 
</v>
      </c>
      <c r="EL81" s="254" t="str">
        <f>IF(ISNUMBER(FIND(analysismethod6,'III_Plan comp 438.68 {Plan 6}'!CE$15)),"",'III_Plan comp 438.68 {Plan 6}'!CE$15&amp;analysismethod6)</f>
        <v xml:space="preserve">Review of Grievances Related to Access; 
</v>
      </c>
      <c r="EM81" s="254" t="str">
        <f>IF(ISNUMBER(FIND(analysismethod6,'III_Plan comp 438.68 {Plan 6}'!CF$15)),"",'III_Plan comp 438.68 {Plan 6}'!CF$15&amp;analysismethod6)</f>
        <v xml:space="preserve">Review of Grievances Related to Access; 
</v>
      </c>
      <c r="EN81" s="254" t="str">
        <f>IF(ISNUMBER(FIND(analysismethod6,'III_Plan comp 438.68 {Plan 6}'!CG$15)),"",'III_Plan comp 438.68 {Plan 6}'!CG$15&amp;analysismethod6)</f>
        <v xml:space="preserve">Review of Grievances Related to Access; 
</v>
      </c>
      <c r="EO81" s="254" t="str">
        <f>IF(ISNUMBER(FIND(analysismethod6,'III_Plan comp 438.68 {Plan 6}'!CH$15)),"",'III_Plan comp 438.68 {Plan 6}'!CH$15&amp;analysismethod6)</f>
        <v xml:space="preserve">Review of Grievances Related to Access; 
</v>
      </c>
      <c r="EP81" s="254" t="str">
        <f>IF(ISNUMBER(FIND(analysismethod6,'III_Plan comp 438.68 {Plan 6}'!CI$15)),"",'III_Plan comp 438.68 {Plan 6}'!CI$15&amp;analysismethod6)</f>
        <v xml:space="preserve">Review of Grievances Related to Access; 
</v>
      </c>
      <c r="EQ81" s="254" t="str">
        <f>IF(ISNUMBER(FIND(analysismethod6,'III_Plan comp 438.68 {Plan 6}'!CJ$15)),"",'III_Plan comp 438.68 {Plan 6}'!CJ$15&amp;analysismethod6)</f>
        <v xml:space="preserve">Review of Grievances Related to Access; 
</v>
      </c>
      <c r="ER81" s="254" t="str">
        <f>IF(ISNUMBER(FIND(analysismethod6,'III_Plan comp 438.68 {Plan 6}'!CK$15)),"",'III_Plan comp 438.68 {Plan 6}'!CK$15&amp;analysismethod6)</f>
        <v xml:space="preserve">Review of Grievances Related to Access; 
</v>
      </c>
      <c r="ES81" s="254" t="str">
        <f>IF(ISNUMBER(FIND(analysismethod6,'III_Plan comp 438.68 {Plan 6}'!CL$15)),"",'III_Plan comp 438.68 {Plan 6}'!CL$15&amp;analysismethod6)</f>
        <v xml:space="preserve">Review of Grievances Related to Access; 
</v>
      </c>
      <c r="ET81" s="254" t="str">
        <f>IF(ISNUMBER(FIND(analysismethod6,'III_Plan comp 438.68 {Plan 6}'!CM$15)),"",'III_Plan comp 438.68 {Plan 6}'!CM$15&amp;analysismethod6)</f>
        <v xml:space="preserve">Review of Grievances Related to Access; 
</v>
      </c>
      <c r="EU81" s="254" t="str">
        <f>IF(ISNUMBER(FIND(analysismethod6,'III_Plan comp 438.68 {Plan 6}'!CN$15)),"",'III_Plan comp 438.68 {Plan 6}'!CN$15&amp;analysismethod6)</f>
        <v xml:space="preserve">Review of Grievances Related to Access; 
</v>
      </c>
      <c r="EV81" s="254" t="str">
        <f>IF(ISNUMBER(FIND(analysismethod6,'III_Plan comp 438.68 {Plan 6}'!CO$15)),"",'III_Plan comp 438.68 {Plan 6}'!CO$15&amp;analysismethod6)</f>
        <v xml:space="preserve">Review of Grievances Related to Access; 
</v>
      </c>
      <c r="EW81" s="254" t="str">
        <f>IF(ISNUMBER(FIND(analysismethod6,'III_Plan comp 438.68 {Plan 6}'!CP$15)),"",'III_Plan comp 438.68 {Plan 6}'!CP$15&amp;analysismethod6)</f>
        <v xml:space="preserve">Review of Grievances Related to Access; 
</v>
      </c>
      <c r="EX81" s="254" t="str">
        <f>IF(ISNUMBER(FIND(analysismethod6,'III_Plan comp 438.68 {Plan 6}'!CQ$15)),"",'III_Plan comp 438.68 {Plan 6}'!CQ$15&amp;analysismethod6)</f>
        <v xml:space="preserve">Review of Grievances Related to Access; 
</v>
      </c>
      <c r="EY81" s="254" t="str">
        <f>IF(ISNUMBER(FIND(analysismethod6,'III_Plan comp 438.68 {Plan 6}'!CR$15)),"",'III_Plan comp 438.68 {Plan 6}'!CR$15&amp;analysismethod6)</f>
        <v xml:space="preserve">Review of Grievances Related to Access; 
</v>
      </c>
      <c r="EZ81" s="254" t="str">
        <f>IF(ISNUMBER(FIND(analysismethod6,'III_Plan comp 438.68 {Plan 6}'!CS$15)),"",'III_Plan comp 438.68 {Plan 6}'!CS$15&amp;analysismethod6)</f>
        <v xml:space="preserve">Review of Grievances Related to Access; 
</v>
      </c>
      <c r="FA81" s="254" t="str">
        <f>IF(ISNUMBER(FIND(analysismethod6,'III_Plan comp 438.68 {Plan 6}'!CT$15)),"",'III_Plan comp 438.68 {Plan 6}'!CT$15&amp;analysismethod6)</f>
        <v xml:space="preserve">Review of Grievances Related to Access; 
</v>
      </c>
      <c r="FB81" s="254" t="str">
        <f>IF(ISNUMBER(FIND(analysismethod6,'III_Plan comp 438.68 {Plan 6}'!CU$15)),"",'III_Plan comp 438.68 {Plan 6}'!CU$15&amp;analysismethod6)</f>
        <v xml:space="preserve">Review of Grievances Related to Access; 
</v>
      </c>
      <c r="FC81" s="254" t="str">
        <f>IF(ISNUMBER(FIND(analysismethod6,'III_Plan comp 438.68 {Plan 6}'!CV$15)),"",'III_Plan comp 438.68 {Plan 6}'!CV$15&amp;analysismethod6)</f>
        <v xml:space="preserve">Review of Grievances Related to Access; 
</v>
      </c>
      <c r="FD81" s="254" t="str">
        <f>IF(ISNUMBER(FIND(analysismethod6,'III_Plan comp 438.68 {Plan 6}'!CW$15)),"",'III_Plan comp 438.68 {Plan 6}'!CW$15&amp;analysismethod6)</f>
        <v xml:space="preserve">Review of Grievances Related to Access; 
</v>
      </c>
      <c r="FE81" s="254" t="str">
        <f>IF(ISNUMBER(FIND(analysismethod6,'III_Plan comp 438.68 {Plan 6}'!CX$15)),"",'III_Plan comp 438.68 {Plan 6}'!CX$15&amp;analysismethod6)</f>
        <v xml:space="preserve">Review of Grievances Related to Access; 
</v>
      </c>
      <c r="FF81" s="254" t="str">
        <f>IF(ISNUMBER(FIND(analysismethod6,'III_Plan comp 438.68 {Plan 6}'!CY$15)),"",'III_Plan comp 438.68 {Plan 6}'!CY$15&amp;analysismethod6)</f>
        <v xml:space="preserve">Review of Grievances Related to Access; 
</v>
      </c>
      <c r="FG81" s="254" t="str">
        <f>IF(ISNUMBER(FIND(analysismethod6,'III_Plan comp 438.68 {Plan 6}'!CZ$15)),"",'III_Plan comp 438.68 {Plan 6}'!CZ$15&amp;analysismethod6)</f>
        <v xml:space="preserve">Review of Grievances Related to Access; 
</v>
      </c>
    </row>
    <row r="82" spans="62:163" x14ac:dyDescent="0.2">
      <c r="BK82" s="253" t="str">
        <f>IF('I_State and program information'!$E$74="Yes","Encounter Data Analysis"&amp;"; "&amp;CHAR(10)&amp;CHAR(10),"")</f>
        <v xml:space="preserve">Encounter Data Analysis; 
</v>
      </c>
      <c r="BL82" s="254" t="str">
        <f>IF(ISNUMBER(FIND(analysismethod7,'III_Plan comp 438.68 {Plan 6}'!E$15)),"",'III_Plan comp 438.68 {Plan 6}'!E$15&amp;analysismethod7)</f>
        <v xml:space="preserve">Encounter Data Analysis; 
</v>
      </c>
      <c r="BM82" s="254" t="str">
        <f>IF(ISNUMBER(FIND(analysismethod7,'III_Plan comp 438.68 {Plan 6}'!F$15)),"",'III_Plan comp 438.68 {Plan 6}'!F$15&amp;analysismethod7)</f>
        <v xml:space="preserve">Encounter Data Analysis; 
</v>
      </c>
      <c r="BN82" s="254" t="str">
        <f>IF(ISNUMBER(FIND(analysismethod7,'III_Plan comp 438.68 {Plan 6}'!G$15)),"",'III_Plan comp 438.68 {Plan 6}'!G$15&amp;analysismethod7)</f>
        <v xml:space="preserve">Encounter Data Analysis; 
</v>
      </c>
      <c r="BO82" s="254" t="str">
        <f>IF(ISNUMBER(FIND(analysismethod7,'III_Plan comp 438.68 {Plan 6}'!H$15)),"",'III_Plan comp 438.68 {Plan 6}'!H$15&amp;analysismethod7)</f>
        <v xml:space="preserve">Encounter Data Analysis; 
</v>
      </c>
      <c r="BP82" s="254" t="str">
        <f>IF(ISNUMBER(FIND(analysismethod7,'III_Plan comp 438.68 {Plan 6}'!I$15)),"",'III_Plan comp 438.68 {Plan 6}'!I$15&amp;analysismethod7)</f>
        <v xml:space="preserve">Encounter Data Analysis; 
</v>
      </c>
      <c r="BQ82" s="254" t="str">
        <f>IF(ISNUMBER(FIND(analysismethod7,'III_Plan comp 438.68 {Plan 6}'!J$15)),"",'III_Plan comp 438.68 {Plan 6}'!J$15&amp;analysismethod7)</f>
        <v xml:space="preserve">Encounter Data Analysis; 
</v>
      </c>
      <c r="BR82" s="254" t="str">
        <f>IF(ISNUMBER(FIND(analysismethod7,'III_Plan comp 438.68 {Plan 6}'!K$15)),"",'III_Plan comp 438.68 {Plan 6}'!K$15&amp;analysismethod7)</f>
        <v xml:space="preserve">Encounter Data Analysis; 
</v>
      </c>
      <c r="BS82" s="254" t="str">
        <f>IF(ISNUMBER(FIND(analysismethod7,'III_Plan comp 438.68 {Plan 6}'!L$15)),"",'III_Plan comp 438.68 {Plan 6}'!L$15&amp;analysismethod7)</f>
        <v xml:space="preserve">Encounter Data Analysis; 
</v>
      </c>
      <c r="BT82" s="254" t="str">
        <f>IF(ISNUMBER(FIND(analysismethod7,'III_Plan comp 438.68 {Plan 6}'!M$15)),"",'III_Plan comp 438.68 {Plan 6}'!M$15&amp;analysismethod7)</f>
        <v xml:space="preserve">Encounter Data Analysis; 
</v>
      </c>
      <c r="BU82" s="254" t="str">
        <f>IF(ISNUMBER(FIND(analysismethod7,'III_Plan comp 438.68 {Plan 6}'!N$15)),"",'III_Plan comp 438.68 {Plan 6}'!N$15&amp;analysismethod7)</f>
        <v xml:space="preserve">Encounter Data Analysis; 
</v>
      </c>
      <c r="BV82" s="254" t="str">
        <f>IF(ISNUMBER(FIND(analysismethod7,'III_Plan comp 438.68 {Plan 6}'!O$15)),"",'III_Plan comp 438.68 {Plan 6}'!O$15&amp;analysismethod7)</f>
        <v xml:space="preserve">Encounter Data Analysis; 
</v>
      </c>
      <c r="BW82" s="254" t="str">
        <f>IF(ISNUMBER(FIND(analysismethod7,'III_Plan comp 438.68 {Plan 6}'!P$15)),"",'III_Plan comp 438.68 {Plan 6}'!P$15&amp;analysismethod7)</f>
        <v xml:space="preserve">Encounter Data Analysis; 
</v>
      </c>
      <c r="BX82" s="254" t="str">
        <f>IF(ISNUMBER(FIND(analysismethod7,'III_Plan comp 438.68 {Plan 6}'!Q$15)),"",'III_Plan comp 438.68 {Plan 6}'!Q$15&amp;analysismethod7)</f>
        <v xml:space="preserve">Encounter Data Analysis; 
</v>
      </c>
      <c r="BY82" s="254" t="str">
        <f>IF(ISNUMBER(FIND(analysismethod7,'III_Plan comp 438.68 {Plan 6}'!R$15)),"",'III_Plan comp 438.68 {Plan 6}'!R$15&amp;analysismethod7)</f>
        <v xml:space="preserve">Encounter Data Analysis; 
</v>
      </c>
      <c r="BZ82" s="254" t="str">
        <f>IF(ISNUMBER(FIND(analysismethod7,'III_Plan comp 438.68 {Plan 6}'!S$15)),"",'III_Plan comp 438.68 {Plan 6}'!S$15&amp;analysismethod7)</f>
        <v xml:space="preserve">Encounter Data Analysis; 
</v>
      </c>
      <c r="CA82" s="254" t="str">
        <f>IF(ISNUMBER(FIND(analysismethod7,'III_Plan comp 438.68 {Plan 6}'!T$15)),"",'III_Plan comp 438.68 {Plan 6}'!T$15&amp;analysismethod7)</f>
        <v xml:space="preserve">Encounter Data Analysis; 
</v>
      </c>
      <c r="CB82" s="254" t="str">
        <f>IF(ISNUMBER(FIND(analysismethod7,'III_Plan comp 438.68 {Plan 6}'!U$15)),"",'III_Plan comp 438.68 {Plan 6}'!U$15&amp;analysismethod7)</f>
        <v xml:space="preserve">Encounter Data Analysis; 
</v>
      </c>
      <c r="CC82" s="254" t="str">
        <f>IF(ISNUMBER(FIND(analysismethod7,'III_Plan comp 438.68 {Plan 6}'!V$15)),"",'III_Plan comp 438.68 {Plan 6}'!V$15&amp;analysismethod7)</f>
        <v xml:space="preserve">Encounter Data Analysis; 
</v>
      </c>
      <c r="CD82" s="254" t="str">
        <f>IF(ISNUMBER(FIND(analysismethod7,'III_Plan comp 438.68 {Plan 6}'!W$15)),"",'III_Plan comp 438.68 {Plan 6}'!W$15&amp;analysismethod7)</f>
        <v xml:space="preserve">Encounter Data Analysis; 
</v>
      </c>
      <c r="CE82" s="254" t="str">
        <f>IF(ISNUMBER(FIND(analysismethod7,'III_Plan comp 438.68 {Plan 6}'!X$15)),"",'III_Plan comp 438.68 {Plan 6}'!X$15&amp;analysismethod7)</f>
        <v xml:space="preserve">Encounter Data Analysis; 
</v>
      </c>
      <c r="CF82" s="254" t="str">
        <f>IF(ISNUMBER(FIND(analysismethod7,'III_Plan comp 438.68 {Plan 6}'!Y$15)),"",'III_Plan comp 438.68 {Plan 6}'!Y$15&amp;analysismethod7)</f>
        <v xml:space="preserve">Encounter Data Analysis; 
</v>
      </c>
      <c r="CG82" s="254" t="str">
        <f>IF(ISNUMBER(FIND(analysismethod7,'III_Plan comp 438.68 {Plan 6}'!Z$15)),"",'III_Plan comp 438.68 {Plan 6}'!Z$15&amp;analysismethod7)</f>
        <v xml:space="preserve">Encounter Data Analysis; 
</v>
      </c>
      <c r="CH82" s="254" t="str">
        <f>IF(ISNUMBER(FIND(analysismethod7,'III_Plan comp 438.68 {Plan 6}'!AA$15)),"",'III_Plan comp 438.68 {Plan 6}'!AA$15&amp;analysismethod7)</f>
        <v xml:space="preserve">Encounter Data Analysis; 
</v>
      </c>
      <c r="CI82" s="254" t="str">
        <f>IF(ISNUMBER(FIND(analysismethod7,'III_Plan comp 438.68 {Plan 6}'!AB$15)),"",'III_Plan comp 438.68 {Plan 6}'!AB$15&amp;analysismethod7)</f>
        <v xml:space="preserve">Encounter Data Analysis; 
</v>
      </c>
      <c r="CJ82" s="254" t="str">
        <f>IF(ISNUMBER(FIND(analysismethod7,'III_Plan comp 438.68 {Plan 6}'!AC$15)),"",'III_Plan comp 438.68 {Plan 6}'!AC$15&amp;analysismethod7)</f>
        <v xml:space="preserve">Encounter Data Analysis; 
</v>
      </c>
      <c r="CK82" s="254" t="str">
        <f>IF(ISNUMBER(FIND(analysismethod7,'III_Plan comp 438.68 {Plan 6}'!AD$15)),"",'III_Plan comp 438.68 {Plan 6}'!AD$15&amp;analysismethod7)</f>
        <v xml:space="preserve">Encounter Data Analysis; 
</v>
      </c>
      <c r="CL82" s="254" t="str">
        <f>IF(ISNUMBER(FIND(analysismethod7,'III_Plan comp 438.68 {Plan 6}'!AE$15)),"",'III_Plan comp 438.68 {Plan 6}'!AE$15&amp;analysismethod7)</f>
        <v xml:space="preserve">Encounter Data Analysis; 
</v>
      </c>
      <c r="CM82" s="254" t="str">
        <f>IF(ISNUMBER(FIND(analysismethod7,'III_Plan comp 438.68 {Plan 6}'!AF$15)),"",'III_Plan comp 438.68 {Plan 6}'!AF$15&amp;analysismethod7)</f>
        <v xml:space="preserve">Encounter Data Analysis; 
</v>
      </c>
      <c r="CN82" s="254" t="str">
        <f>IF(ISNUMBER(FIND(analysismethod7,'III_Plan comp 438.68 {Plan 6}'!AG$15)),"",'III_Plan comp 438.68 {Plan 6}'!AG$15&amp;analysismethod7)</f>
        <v xml:space="preserve">Encounter Data Analysis; 
</v>
      </c>
      <c r="CO82" s="254" t="str">
        <f>IF(ISNUMBER(FIND(analysismethod7,'III_Plan comp 438.68 {Plan 6}'!AH$15)),"",'III_Plan comp 438.68 {Plan 6}'!AH$15&amp;analysismethod7)</f>
        <v xml:space="preserve">Encounter Data Analysis; 
</v>
      </c>
      <c r="CP82" s="254" t="str">
        <f>IF(ISNUMBER(FIND(analysismethod7,'III_Plan comp 438.68 {Plan 6}'!AI$15)),"",'III_Plan comp 438.68 {Plan 6}'!AI$15&amp;analysismethod7)</f>
        <v xml:space="preserve">Encounter Data Analysis; 
</v>
      </c>
      <c r="CQ82" s="254" t="str">
        <f>IF(ISNUMBER(FIND(analysismethod7,'III_Plan comp 438.68 {Plan 6}'!AJ$15)),"",'III_Plan comp 438.68 {Plan 6}'!AJ$15&amp;analysismethod7)</f>
        <v xml:space="preserve">Encounter Data Analysis; 
</v>
      </c>
      <c r="CR82" s="254" t="str">
        <f>IF(ISNUMBER(FIND(analysismethod7,'III_Plan comp 438.68 {Plan 6}'!AK$15)),"",'III_Plan comp 438.68 {Plan 6}'!AK$15&amp;analysismethod7)</f>
        <v xml:space="preserve">Encounter Data Analysis; 
</v>
      </c>
      <c r="CS82" s="254" t="str">
        <f>IF(ISNUMBER(FIND(analysismethod7,'III_Plan comp 438.68 {Plan 6}'!AL$15)),"",'III_Plan comp 438.68 {Plan 6}'!AL$15&amp;analysismethod7)</f>
        <v xml:space="preserve">Encounter Data Analysis; 
</v>
      </c>
      <c r="CT82" s="254" t="str">
        <f>IF(ISNUMBER(FIND(analysismethod7,'III_Plan comp 438.68 {Plan 6}'!AM$15)),"",'III_Plan comp 438.68 {Plan 6}'!AM$15&amp;analysismethod7)</f>
        <v xml:space="preserve">Encounter Data Analysis; 
</v>
      </c>
      <c r="CU82" s="254" t="str">
        <f>IF(ISNUMBER(FIND(analysismethod7,'III_Plan comp 438.68 {Plan 6}'!AN$15)),"",'III_Plan comp 438.68 {Plan 6}'!AN$15&amp;analysismethod7)</f>
        <v xml:space="preserve">Encounter Data Analysis; 
</v>
      </c>
      <c r="CV82" s="254" t="str">
        <f>IF(ISNUMBER(FIND(analysismethod7,'III_Plan comp 438.68 {Plan 6}'!AO$15)),"",'III_Plan comp 438.68 {Plan 6}'!AO$15&amp;analysismethod7)</f>
        <v xml:space="preserve">Encounter Data Analysis; 
</v>
      </c>
      <c r="CW82" s="254" t="str">
        <f>IF(ISNUMBER(FIND(analysismethod7,'III_Plan comp 438.68 {Plan 6}'!AP$15)),"",'III_Plan comp 438.68 {Plan 6}'!AP$15&amp;analysismethod7)</f>
        <v xml:space="preserve">Encounter Data Analysis; 
</v>
      </c>
      <c r="CX82" s="254" t="str">
        <f>IF(ISNUMBER(FIND(analysismethod7,'III_Plan comp 438.68 {Plan 6}'!AQ$15)),"",'III_Plan comp 438.68 {Plan 6}'!AQ$15&amp;analysismethod7)</f>
        <v xml:space="preserve">Encounter Data Analysis; 
</v>
      </c>
      <c r="CY82" s="254" t="str">
        <f>IF(ISNUMBER(FIND(analysismethod7,'III_Plan comp 438.68 {Plan 6}'!AR$15)),"",'III_Plan comp 438.68 {Plan 6}'!AR$15&amp;analysismethod7)</f>
        <v xml:space="preserve">Encounter Data Analysis; 
</v>
      </c>
      <c r="CZ82" s="254" t="str">
        <f>IF(ISNUMBER(FIND(analysismethod7,'III_Plan comp 438.68 {Plan 6}'!AS$15)),"",'III_Plan comp 438.68 {Plan 6}'!AS$15&amp;analysismethod7)</f>
        <v xml:space="preserve">Encounter Data Analysis; 
</v>
      </c>
      <c r="DA82" s="254" t="str">
        <f>IF(ISNUMBER(FIND(analysismethod7,'III_Plan comp 438.68 {Plan 6}'!AT$15)),"",'III_Plan comp 438.68 {Plan 6}'!AT$15&amp;analysismethod7)</f>
        <v xml:space="preserve">Encounter Data Analysis; 
</v>
      </c>
      <c r="DB82" s="254" t="str">
        <f>IF(ISNUMBER(FIND(analysismethod7,'III_Plan comp 438.68 {Plan 6}'!AU$15)),"",'III_Plan comp 438.68 {Plan 6}'!AU$15&amp;analysismethod7)</f>
        <v xml:space="preserve">Encounter Data Analysis; 
</v>
      </c>
      <c r="DC82" s="254" t="str">
        <f>IF(ISNUMBER(FIND(analysismethod7,'III_Plan comp 438.68 {Plan 6}'!AV$15)),"",'III_Plan comp 438.68 {Plan 6}'!AV$15&amp;analysismethod7)</f>
        <v xml:space="preserve">Encounter Data Analysis; 
</v>
      </c>
      <c r="DD82" s="254" t="str">
        <f>IF(ISNUMBER(FIND(analysismethod7,'III_Plan comp 438.68 {Plan 6}'!AW$15)),"",'III_Plan comp 438.68 {Plan 6}'!AW$15&amp;analysismethod7)</f>
        <v xml:space="preserve">Encounter Data Analysis; 
</v>
      </c>
      <c r="DE82" s="254" t="str">
        <f>IF(ISNUMBER(FIND(analysismethod7,'III_Plan comp 438.68 {Plan 6}'!AX$15)),"",'III_Plan comp 438.68 {Plan 6}'!AX$15&amp;analysismethod7)</f>
        <v xml:space="preserve">Encounter Data Analysis; 
</v>
      </c>
      <c r="DF82" s="254" t="str">
        <f>IF(ISNUMBER(FIND(analysismethod7,'III_Plan comp 438.68 {Plan 6}'!AY$15)),"",'III_Plan comp 438.68 {Plan 6}'!AY$15&amp;analysismethod7)</f>
        <v xml:space="preserve">Encounter Data Analysis; 
</v>
      </c>
      <c r="DG82" s="254" t="str">
        <f>IF(ISNUMBER(FIND(analysismethod7,'III_Plan comp 438.68 {Plan 6}'!AZ$15)),"",'III_Plan comp 438.68 {Plan 6}'!AZ$15&amp;analysismethod7)</f>
        <v xml:space="preserve">Encounter Data Analysis; 
</v>
      </c>
      <c r="DH82" s="254" t="str">
        <f>IF(ISNUMBER(FIND(analysismethod7,'III_Plan comp 438.68 {Plan 6}'!BA$15)),"",'III_Plan comp 438.68 {Plan 6}'!BA$15&amp;analysismethod7)</f>
        <v xml:space="preserve">Encounter Data Analysis; 
</v>
      </c>
      <c r="DI82" s="254" t="str">
        <f>IF(ISNUMBER(FIND(analysismethod7,'III_Plan comp 438.68 {Plan 6}'!BB$15)),"",'III_Plan comp 438.68 {Plan 6}'!BB$15&amp;analysismethod7)</f>
        <v xml:space="preserve">Encounter Data Analysis; 
</v>
      </c>
      <c r="DJ82" s="254" t="str">
        <f>IF(ISNUMBER(FIND(analysismethod7,'III_Plan comp 438.68 {Plan 6}'!BC$15)),"",'III_Plan comp 438.68 {Plan 6}'!BC$15&amp;analysismethod7)</f>
        <v xml:space="preserve">Encounter Data Analysis; 
</v>
      </c>
      <c r="DK82" s="254" t="str">
        <f>IF(ISNUMBER(FIND(analysismethod7,'III_Plan comp 438.68 {Plan 6}'!BD$15)),"",'III_Plan comp 438.68 {Plan 6}'!BD$15&amp;analysismethod7)</f>
        <v xml:space="preserve">Encounter Data Analysis; 
</v>
      </c>
      <c r="DL82" s="254" t="str">
        <f>IF(ISNUMBER(FIND(analysismethod7,'III_Plan comp 438.68 {Plan 6}'!BE$15)),"",'III_Plan comp 438.68 {Plan 6}'!BE$15&amp;analysismethod7)</f>
        <v xml:space="preserve">Encounter Data Analysis; 
</v>
      </c>
      <c r="DM82" s="254" t="str">
        <f>IF(ISNUMBER(FIND(analysismethod7,'III_Plan comp 438.68 {Plan 6}'!BF$15)),"",'III_Plan comp 438.68 {Plan 6}'!BF$15&amp;analysismethod7)</f>
        <v xml:space="preserve">Encounter Data Analysis; 
</v>
      </c>
      <c r="DN82" s="254" t="str">
        <f>IF(ISNUMBER(FIND(analysismethod7,'III_Plan comp 438.68 {Plan 6}'!BG$15)),"",'III_Plan comp 438.68 {Plan 6}'!BG$15&amp;analysismethod7)</f>
        <v xml:space="preserve">Encounter Data Analysis; 
</v>
      </c>
      <c r="DO82" s="254" t="str">
        <f>IF(ISNUMBER(FIND(analysismethod7,'III_Plan comp 438.68 {Plan 6}'!BH$15)),"",'III_Plan comp 438.68 {Plan 6}'!BH$15&amp;analysismethod7)</f>
        <v xml:space="preserve">Encounter Data Analysis; 
</v>
      </c>
      <c r="DP82" s="254" t="str">
        <f>IF(ISNUMBER(FIND(analysismethod7,'III_Plan comp 438.68 {Plan 6}'!BI$15)),"",'III_Plan comp 438.68 {Plan 6}'!BI$15&amp;analysismethod7)</f>
        <v xml:space="preserve">Encounter Data Analysis; 
</v>
      </c>
      <c r="DQ82" s="254" t="str">
        <f>IF(ISNUMBER(FIND(analysismethod7,'III_Plan comp 438.68 {Plan 6}'!BJ$15)),"",'III_Plan comp 438.68 {Plan 6}'!BJ$15&amp;analysismethod7)</f>
        <v xml:space="preserve">Encounter Data Analysis; 
</v>
      </c>
      <c r="DR82" s="254" t="str">
        <f>IF(ISNUMBER(FIND(analysismethod7,'III_Plan comp 438.68 {Plan 6}'!BK$15)),"",'III_Plan comp 438.68 {Plan 6}'!BK$15&amp;analysismethod7)</f>
        <v xml:space="preserve">Encounter Data Analysis; 
</v>
      </c>
      <c r="DS82" s="254" t="str">
        <f>IF(ISNUMBER(FIND(analysismethod7,'III_Plan comp 438.68 {Plan 6}'!BL$15)),"",'III_Plan comp 438.68 {Plan 6}'!BL$15&amp;analysismethod7)</f>
        <v xml:space="preserve">Encounter Data Analysis; 
</v>
      </c>
      <c r="DT82" s="254" t="str">
        <f>IF(ISNUMBER(FIND(analysismethod7,'III_Plan comp 438.68 {Plan 6}'!BM$15)),"",'III_Plan comp 438.68 {Plan 6}'!BM$15&amp;analysismethod7)</f>
        <v xml:space="preserve">Encounter Data Analysis; 
</v>
      </c>
      <c r="DU82" s="254" t="str">
        <f>IF(ISNUMBER(FIND(analysismethod7,'III_Plan comp 438.68 {Plan 6}'!BN$15)),"",'III_Plan comp 438.68 {Plan 6}'!BN$15&amp;analysismethod7)</f>
        <v xml:space="preserve">Encounter Data Analysis; 
</v>
      </c>
      <c r="DV82" s="254" t="str">
        <f>IF(ISNUMBER(FIND(analysismethod7,'III_Plan comp 438.68 {Plan 6}'!BO$15)),"",'III_Plan comp 438.68 {Plan 6}'!BO$15&amp;analysismethod7)</f>
        <v xml:space="preserve">Encounter Data Analysis; 
</v>
      </c>
      <c r="DW82" s="254" t="str">
        <f>IF(ISNUMBER(FIND(analysismethod7,'III_Plan comp 438.68 {Plan 6}'!BP$15)),"",'III_Plan comp 438.68 {Plan 6}'!BP$15&amp;analysismethod7)</f>
        <v xml:space="preserve">Encounter Data Analysis; 
</v>
      </c>
      <c r="DX82" s="254" t="str">
        <f>IF(ISNUMBER(FIND(analysismethod7,'III_Plan comp 438.68 {Plan 6}'!BQ$15)),"",'III_Plan comp 438.68 {Plan 6}'!BQ$15&amp;analysismethod7)</f>
        <v xml:space="preserve">Encounter Data Analysis; 
</v>
      </c>
      <c r="DY82" s="254" t="str">
        <f>IF(ISNUMBER(FIND(analysismethod7,'III_Plan comp 438.68 {Plan 6}'!BR$15)),"",'III_Plan comp 438.68 {Plan 6}'!BR$15&amp;analysismethod7)</f>
        <v xml:space="preserve">Encounter Data Analysis; 
</v>
      </c>
      <c r="DZ82" s="254" t="str">
        <f>IF(ISNUMBER(FIND(analysismethod7,'III_Plan comp 438.68 {Plan 6}'!BS$15)),"",'III_Plan comp 438.68 {Plan 6}'!BS$15&amp;analysismethod7)</f>
        <v xml:space="preserve">Encounter Data Analysis; 
</v>
      </c>
      <c r="EA82" s="254" t="str">
        <f>IF(ISNUMBER(FIND(analysismethod7,'III_Plan comp 438.68 {Plan 6}'!BT$15)),"",'III_Plan comp 438.68 {Plan 6}'!BT$15&amp;analysismethod7)</f>
        <v xml:space="preserve">Encounter Data Analysis; 
</v>
      </c>
      <c r="EB82" s="254" t="str">
        <f>IF(ISNUMBER(FIND(analysismethod7,'III_Plan comp 438.68 {Plan 6}'!BU$15)),"",'III_Plan comp 438.68 {Plan 6}'!BU$15&amp;analysismethod7)</f>
        <v xml:space="preserve">Encounter Data Analysis; 
</v>
      </c>
      <c r="EC82" s="254" t="str">
        <f>IF(ISNUMBER(FIND(analysismethod7,'III_Plan comp 438.68 {Plan 6}'!BV$15)),"",'III_Plan comp 438.68 {Plan 6}'!BV$15&amp;analysismethod7)</f>
        <v xml:space="preserve">Encounter Data Analysis; 
</v>
      </c>
      <c r="ED82" s="254" t="str">
        <f>IF(ISNUMBER(FIND(analysismethod7,'III_Plan comp 438.68 {Plan 6}'!BW$15)),"",'III_Plan comp 438.68 {Plan 6}'!BW$15&amp;analysismethod7)</f>
        <v xml:space="preserve">Encounter Data Analysis; 
</v>
      </c>
      <c r="EE82" s="254" t="str">
        <f>IF(ISNUMBER(FIND(analysismethod7,'III_Plan comp 438.68 {Plan 6}'!BX$15)),"",'III_Plan comp 438.68 {Plan 6}'!BX$15&amp;analysismethod7)</f>
        <v xml:space="preserve">Encounter Data Analysis; 
</v>
      </c>
      <c r="EF82" s="254" t="str">
        <f>IF(ISNUMBER(FIND(analysismethod7,'III_Plan comp 438.68 {Plan 6}'!BY$15)),"",'III_Plan comp 438.68 {Plan 6}'!BY$15&amp;analysismethod7)</f>
        <v xml:space="preserve">Encounter Data Analysis; 
</v>
      </c>
      <c r="EG82" s="254" t="str">
        <f>IF(ISNUMBER(FIND(analysismethod7,'III_Plan comp 438.68 {Plan 6}'!BZ$15)),"",'III_Plan comp 438.68 {Plan 6}'!BZ$15&amp;analysismethod7)</f>
        <v xml:space="preserve">Encounter Data Analysis; 
</v>
      </c>
      <c r="EH82" s="254" t="str">
        <f>IF(ISNUMBER(FIND(analysismethod7,'III_Plan comp 438.68 {Plan 6}'!CA$15)),"",'III_Plan comp 438.68 {Plan 6}'!CA$15&amp;analysismethod7)</f>
        <v xml:space="preserve">Encounter Data Analysis; 
</v>
      </c>
      <c r="EI82" s="254" t="str">
        <f>IF(ISNUMBER(FIND(analysismethod7,'III_Plan comp 438.68 {Plan 6}'!CB$15)),"",'III_Plan comp 438.68 {Plan 6}'!CB$15&amp;analysismethod7)</f>
        <v xml:space="preserve">Encounter Data Analysis; 
</v>
      </c>
      <c r="EJ82" s="254" t="str">
        <f>IF(ISNUMBER(FIND(analysismethod7,'III_Plan comp 438.68 {Plan 6}'!CC$15)),"",'III_Plan comp 438.68 {Plan 6}'!CC$15&amp;analysismethod7)</f>
        <v xml:space="preserve">Encounter Data Analysis; 
</v>
      </c>
      <c r="EK82" s="254" t="str">
        <f>IF(ISNUMBER(FIND(analysismethod7,'III_Plan comp 438.68 {Plan 6}'!CD$15)),"",'III_Plan comp 438.68 {Plan 6}'!CD$15&amp;analysismethod7)</f>
        <v xml:space="preserve">Encounter Data Analysis; 
</v>
      </c>
      <c r="EL82" s="254" t="str">
        <f>IF(ISNUMBER(FIND(analysismethod7,'III_Plan comp 438.68 {Plan 6}'!CE$15)),"",'III_Plan comp 438.68 {Plan 6}'!CE$15&amp;analysismethod7)</f>
        <v xml:space="preserve">Encounter Data Analysis; 
</v>
      </c>
      <c r="EM82" s="254" t="str">
        <f>IF(ISNUMBER(FIND(analysismethod7,'III_Plan comp 438.68 {Plan 6}'!CF$15)),"",'III_Plan comp 438.68 {Plan 6}'!CF$15&amp;analysismethod7)</f>
        <v xml:space="preserve">Encounter Data Analysis; 
</v>
      </c>
      <c r="EN82" s="254" t="str">
        <f>IF(ISNUMBER(FIND(analysismethod7,'III_Plan comp 438.68 {Plan 6}'!CG$15)),"",'III_Plan comp 438.68 {Plan 6}'!CG$15&amp;analysismethod7)</f>
        <v xml:space="preserve">Encounter Data Analysis; 
</v>
      </c>
      <c r="EO82" s="254" t="str">
        <f>IF(ISNUMBER(FIND(analysismethod7,'III_Plan comp 438.68 {Plan 6}'!CH$15)),"",'III_Plan comp 438.68 {Plan 6}'!CH$15&amp;analysismethod7)</f>
        <v xml:space="preserve">Encounter Data Analysis; 
</v>
      </c>
      <c r="EP82" s="254" t="str">
        <f>IF(ISNUMBER(FIND(analysismethod7,'III_Plan comp 438.68 {Plan 6}'!CI$15)),"",'III_Plan comp 438.68 {Plan 6}'!CI$15&amp;analysismethod7)</f>
        <v xml:space="preserve">Encounter Data Analysis; 
</v>
      </c>
      <c r="EQ82" s="254" t="str">
        <f>IF(ISNUMBER(FIND(analysismethod7,'III_Plan comp 438.68 {Plan 6}'!CJ$15)),"",'III_Plan comp 438.68 {Plan 6}'!CJ$15&amp;analysismethod7)</f>
        <v xml:space="preserve">Encounter Data Analysis; 
</v>
      </c>
      <c r="ER82" s="254" t="str">
        <f>IF(ISNUMBER(FIND(analysismethod7,'III_Plan comp 438.68 {Plan 6}'!CK$15)),"",'III_Plan comp 438.68 {Plan 6}'!CK$15&amp;analysismethod7)</f>
        <v xml:space="preserve">Encounter Data Analysis; 
</v>
      </c>
      <c r="ES82" s="254" t="str">
        <f>IF(ISNUMBER(FIND(analysismethod7,'III_Plan comp 438.68 {Plan 6}'!CL$15)),"",'III_Plan comp 438.68 {Plan 6}'!CL$15&amp;analysismethod7)</f>
        <v xml:space="preserve">Encounter Data Analysis; 
</v>
      </c>
      <c r="ET82" s="254" t="str">
        <f>IF(ISNUMBER(FIND(analysismethod7,'III_Plan comp 438.68 {Plan 6}'!CM$15)),"",'III_Plan comp 438.68 {Plan 6}'!CM$15&amp;analysismethod7)</f>
        <v xml:space="preserve">Encounter Data Analysis; 
</v>
      </c>
      <c r="EU82" s="254" t="str">
        <f>IF(ISNUMBER(FIND(analysismethod7,'III_Plan comp 438.68 {Plan 6}'!CN$15)),"",'III_Plan comp 438.68 {Plan 6}'!CN$15&amp;analysismethod7)</f>
        <v xml:space="preserve">Encounter Data Analysis; 
</v>
      </c>
      <c r="EV82" s="254" t="str">
        <f>IF(ISNUMBER(FIND(analysismethod7,'III_Plan comp 438.68 {Plan 6}'!CO$15)),"",'III_Plan comp 438.68 {Plan 6}'!CO$15&amp;analysismethod7)</f>
        <v xml:space="preserve">Encounter Data Analysis; 
</v>
      </c>
      <c r="EW82" s="254" t="str">
        <f>IF(ISNUMBER(FIND(analysismethod7,'III_Plan comp 438.68 {Plan 6}'!CP$15)),"",'III_Plan comp 438.68 {Plan 6}'!CP$15&amp;analysismethod7)</f>
        <v xml:space="preserve">Encounter Data Analysis; 
</v>
      </c>
      <c r="EX82" s="254" t="str">
        <f>IF(ISNUMBER(FIND(analysismethod7,'III_Plan comp 438.68 {Plan 6}'!CQ$15)),"",'III_Plan comp 438.68 {Plan 6}'!CQ$15&amp;analysismethod7)</f>
        <v xml:space="preserve">Encounter Data Analysis; 
</v>
      </c>
      <c r="EY82" s="254" t="str">
        <f>IF(ISNUMBER(FIND(analysismethod7,'III_Plan comp 438.68 {Plan 6}'!CR$15)),"",'III_Plan comp 438.68 {Plan 6}'!CR$15&amp;analysismethod7)</f>
        <v xml:space="preserve">Encounter Data Analysis; 
</v>
      </c>
      <c r="EZ82" s="254" t="str">
        <f>IF(ISNUMBER(FIND(analysismethod7,'III_Plan comp 438.68 {Plan 6}'!CS$15)),"",'III_Plan comp 438.68 {Plan 6}'!CS$15&amp;analysismethod7)</f>
        <v xml:space="preserve">Encounter Data Analysis; 
</v>
      </c>
      <c r="FA82" s="254" t="str">
        <f>IF(ISNUMBER(FIND(analysismethod7,'III_Plan comp 438.68 {Plan 6}'!CT$15)),"",'III_Plan comp 438.68 {Plan 6}'!CT$15&amp;analysismethod7)</f>
        <v xml:space="preserve">Encounter Data Analysis; 
</v>
      </c>
      <c r="FB82" s="254" t="str">
        <f>IF(ISNUMBER(FIND(analysismethod7,'III_Plan comp 438.68 {Plan 6}'!CU$15)),"",'III_Plan comp 438.68 {Plan 6}'!CU$15&amp;analysismethod7)</f>
        <v xml:space="preserve">Encounter Data Analysis; 
</v>
      </c>
      <c r="FC82" s="254" t="str">
        <f>IF(ISNUMBER(FIND(analysismethod7,'III_Plan comp 438.68 {Plan 6}'!CV$15)),"",'III_Plan comp 438.68 {Plan 6}'!CV$15&amp;analysismethod7)</f>
        <v xml:space="preserve">Encounter Data Analysis; 
</v>
      </c>
      <c r="FD82" s="254" t="str">
        <f>IF(ISNUMBER(FIND(analysismethod7,'III_Plan comp 438.68 {Plan 6}'!CW$15)),"",'III_Plan comp 438.68 {Plan 6}'!CW$15&amp;analysismethod7)</f>
        <v xml:space="preserve">Encounter Data Analysis; 
</v>
      </c>
      <c r="FE82" s="254" t="str">
        <f>IF(ISNUMBER(FIND(analysismethod7,'III_Plan comp 438.68 {Plan 6}'!CX$15)),"",'III_Plan comp 438.68 {Plan 6}'!CX$15&amp;analysismethod7)</f>
        <v xml:space="preserve">Encounter Data Analysis; 
</v>
      </c>
      <c r="FF82" s="254" t="str">
        <f>IF(ISNUMBER(FIND(analysismethod7,'III_Plan comp 438.68 {Plan 6}'!CY$15)),"",'III_Plan comp 438.68 {Plan 6}'!CY$15&amp;analysismethod7)</f>
        <v xml:space="preserve">Encounter Data Analysis; 
</v>
      </c>
      <c r="FG82" s="254" t="str">
        <f>IF(ISNUMBER(FIND(analysismethod7,'III_Plan comp 438.68 {Plan 6}'!CZ$15)),"",'III_Plan comp 438.68 {Plan 6}'!CZ$15&amp;analysismethod7)</f>
        <v xml:space="preserve">Encounter Data Analysis; 
</v>
      </c>
    </row>
    <row r="83" spans="62:163" x14ac:dyDescent="0.2">
      <c r="BK83" s="253" t="str">
        <f>IF('I_State and program information'!$E$79&lt;&gt;"",'I_State and program information'!E152&amp;"; "&amp;CHAR(10)&amp;CHAR(10),"")</f>
        <v/>
      </c>
      <c r="BL83" s="254" t="str">
        <f>IF(ISNUMBER(FIND(analysismethod8,'III_Plan comp 438.68 {Plan 6}'!E$15)),"",'III_Plan comp 438.68 {Plan 6}'!E$15&amp;analysismethod8)</f>
        <v/>
      </c>
      <c r="BM83" s="254" t="str">
        <f>IF(ISNUMBER(FIND(analysismethod8,'III_Plan comp 438.68 {Plan 6}'!F$15)),"",'III_Plan comp 438.68 {Plan 6}'!F$15&amp;analysismethod8)</f>
        <v/>
      </c>
      <c r="BN83" s="254" t="str">
        <f>IF(ISNUMBER(FIND(analysismethod8,'III_Plan comp 438.68 {Plan 6}'!G$15)),"",'III_Plan comp 438.68 {Plan 6}'!G$15&amp;analysismethod8)</f>
        <v/>
      </c>
      <c r="BO83" s="254" t="str">
        <f>IF(ISNUMBER(FIND(analysismethod8,'III_Plan comp 438.68 {Plan 6}'!H$15)),"",'III_Plan comp 438.68 {Plan 6}'!H$15&amp;analysismethod8)</f>
        <v/>
      </c>
      <c r="BP83" s="254" t="str">
        <f>IF(ISNUMBER(FIND(analysismethod8,'III_Plan comp 438.68 {Plan 6}'!I$15)),"",'III_Plan comp 438.68 {Plan 6}'!I$15&amp;analysismethod8)</f>
        <v/>
      </c>
      <c r="BQ83" s="254" t="str">
        <f>IF(ISNUMBER(FIND(analysismethod8,'III_Plan comp 438.68 {Plan 6}'!J$15)),"",'III_Plan comp 438.68 {Plan 6}'!J$15&amp;analysismethod8)</f>
        <v/>
      </c>
      <c r="BR83" s="254" t="str">
        <f>IF(ISNUMBER(FIND(analysismethod8,'III_Plan comp 438.68 {Plan 6}'!K$15)),"",'III_Plan comp 438.68 {Plan 6}'!K$15&amp;analysismethod8)</f>
        <v/>
      </c>
      <c r="BS83" s="254" t="str">
        <f>IF(ISNUMBER(FIND(analysismethod8,'III_Plan comp 438.68 {Plan 6}'!L$15)),"",'III_Plan comp 438.68 {Plan 6}'!L$15&amp;analysismethod8)</f>
        <v/>
      </c>
      <c r="BT83" s="254" t="str">
        <f>IF(ISNUMBER(FIND(analysismethod8,'III_Plan comp 438.68 {Plan 6}'!M$15)),"",'III_Plan comp 438.68 {Plan 6}'!M$15&amp;analysismethod8)</f>
        <v/>
      </c>
      <c r="BU83" s="254" t="str">
        <f>IF(ISNUMBER(FIND(analysismethod8,'III_Plan comp 438.68 {Plan 6}'!N$15)),"",'III_Plan comp 438.68 {Plan 6}'!N$15&amp;analysismethod8)</f>
        <v/>
      </c>
      <c r="BV83" s="254" t="str">
        <f>IF(ISNUMBER(FIND(analysismethod8,'III_Plan comp 438.68 {Plan 6}'!O$15)),"",'III_Plan comp 438.68 {Plan 6}'!O$15&amp;analysismethod8)</f>
        <v/>
      </c>
      <c r="BW83" s="254" t="str">
        <f>IF(ISNUMBER(FIND(analysismethod8,'III_Plan comp 438.68 {Plan 6}'!P$15)),"",'III_Plan comp 438.68 {Plan 6}'!P$15&amp;analysismethod8)</f>
        <v/>
      </c>
      <c r="BX83" s="254" t="str">
        <f>IF(ISNUMBER(FIND(analysismethod8,'III_Plan comp 438.68 {Plan 6}'!Q$15)),"",'III_Plan comp 438.68 {Plan 6}'!Q$15&amp;analysismethod8)</f>
        <v/>
      </c>
      <c r="BY83" s="254" t="str">
        <f>IF(ISNUMBER(FIND(analysismethod8,'III_Plan comp 438.68 {Plan 6}'!R$15)),"",'III_Plan comp 438.68 {Plan 6}'!R$15&amp;analysismethod8)</f>
        <v/>
      </c>
      <c r="BZ83" s="254" t="str">
        <f>IF(ISNUMBER(FIND(analysismethod8,'III_Plan comp 438.68 {Plan 6}'!S$15)),"",'III_Plan comp 438.68 {Plan 6}'!S$15&amp;analysismethod8)</f>
        <v/>
      </c>
      <c r="CA83" s="254" t="str">
        <f>IF(ISNUMBER(FIND(analysismethod8,'III_Plan comp 438.68 {Plan 6}'!T$15)),"",'III_Plan comp 438.68 {Plan 6}'!T$15&amp;analysismethod8)</f>
        <v/>
      </c>
      <c r="CB83" s="254" t="str">
        <f>IF(ISNUMBER(FIND(analysismethod8,'III_Plan comp 438.68 {Plan 6}'!U$15)),"",'III_Plan comp 438.68 {Plan 6}'!U$15&amp;analysismethod8)</f>
        <v/>
      </c>
      <c r="CC83" s="254" t="str">
        <f>IF(ISNUMBER(FIND(analysismethod8,'III_Plan comp 438.68 {Plan 6}'!V$15)),"",'III_Plan comp 438.68 {Plan 6}'!V$15&amp;analysismethod8)</f>
        <v/>
      </c>
      <c r="CD83" s="254" t="str">
        <f>IF(ISNUMBER(FIND(analysismethod8,'III_Plan comp 438.68 {Plan 6}'!W$15)),"",'III_Plan comp 438.68 {Plan 6}'!W$15&amp;analysismethod8)</f>
        <v/>
      </c>
      <c r="CE83" s="254" t="str">
        <f>IF(ISNUMBER(FIND(analysismethod8,'III_Plan comp 438.68 {Plan 6}'!X$15)),"",'III_Plan comp 438.68 {Plan 6}'!X$15&amp;analysismethod8)</f>
        <v/>
      </c>
      <c r="CF83" s="254" t="str">
        <f>IF(ISNUMBER(FIND(analysismethod8,'III_Plan comp 438.68 {Plan 6}'!Y$15)),"",'III_Plan comp 438.68 {Plan 6}'!Y$15&amp;analysismethod8)</f>
        <v/>
      </c>
      <c r="CG83" s="254" t="str">
        <f>IF(ISNUMBER(FIND(analysismethod8,'III_Plan comp 438.68 {Plan 6}'!Z$15)),"",'III_Plan comp 438.68 {Plan 6}'!Z$15&amp;analysismethod8)</f>
        <v/>
      </c>
      <c r="CH83" s="254" t="str">
        <f>IF(ISNUMBER(FIND(analysismethod8,'III_Plan comp 438.68 {Plan 6}'!AA$15)),"",'III_Plan comp 438.68 {Plan 6}'!AA$15&amp;analysismethod8)</f>
        <v/>
      </c>
      <c r="CI83" s="254" t="str">
        <f>IF(ISNUMBER(FIND(analysismethod8,'III_Plan comp 438.68 {Plan 6}'!AB$15)),"",'III_Plan comp 438.68 {Plan 6}'!AB$15&amp;analysismethod8)</f>
        <v/>
      </c>
      <c r="CJ83" s="254" t="str">
        <f>IF(ISNUMBER(FIND(analysismethod8,'III_Plan comp 438.68 {Plan 6}'!AC$15)),"",'III_Plan comp 438.68 {Plan 6}'!AC$15&amp;analysismethod8)</f>
        <v/>
      </c>
      <c r="CK83" s="254" t="str">
        <f>IF(ISNUMBER(FIND(analysismethod8,'III_Plan comp 438.68 {Plan 6}'!AD$15)),"",'III_Plan comp 438.68 {Plan 6}'!AD$15&amp;analysismethod8)</f>
        <v/>
      </c>
      <c r="CL83" s="254" t="str">
        <f>IF(ISNUMBER(FIND(analysismethod8,'III_Plan comp 438.68 {Plan 6}'!AE$15)),"",'III_Plan comp 438.68 {Plan 6}'!AE$15&amp;analysismethod8)</f>
        <v/>
      </c>
      <c r="CM83" s="254" t="str">
        <f>IF(ISNUMBER(FIND(analysismethod8,'III_Plan comp 438.68 {Plan 6}'!AF$15)),"",'III_Plan comp 438.68 {Plan 6}'!AF$15&amp;analysismethod8)</f>
        <v/>
      </c>
      <c r="CN83" s="254" t="str">
        <f>IF(ISNUMBER(FIND(analysismethod8,'III_Plan comp 438.68 {Plan 6}'!AG$15)),"",'III_Plan comp 438.68 {Plan 6}'!AG$15&amp;analysismethod8)</f>
        <v/>
      </c>
      <c r="CO83" s="254" t="str">
        <f>IF(ISNUMBER(FIND(analysismethod8,'III_Plan comp 438.68 {Plan 6}'!AH$15)),"",'III_Plan comp 438.68 {Plan 6}'!AH$15&amp;analysismethod8)</f>
        <v/>
      </c>
      <c r="CP83" s="254" t="str">
        <f>IF(ISNUMBER(FIND(analysismethod8,'III_Plan comp 438.68 {Plan 6}'!AI$15)),"",'III_Plan comp 438.68 {Plan 6}'!AI$15&amp;analysismethod8)</f>
        <v/>
      </c>
      <c r="CQ83" s="254" t="str">
        <f>IF(ISNUMBER(FIND(analysismethod8,'III_Plan comp 438.68 {Plan 6}'!AJ$15)),"",'III_Plan comp 438.68 {Plan 6}'!AJ$15&amp;analysismethod8)</f>
        <v/>
      </c>
      <c r="CR83" s="254" t="str">
        <f>IF(ISNUMBER(FIND(analysismethod8,'III_Plan comp 438.68 {Plan 6}'!AK$15)),"",'III_Plan comp 438.68 {Plan 6}'!AK$15&amp;analysismethod8)</f>
        <v/>
      </c>
      <c r="CS83" s="254" t="str">
        <f>IF(ISNUMBER(FIND(analysismethod8,'III_Plan comp 438.68 {Plan 6}'!AL$15)),"",'III_Plan comp 438.68 {Plan 6}'!AL$15&amp;analysismethod8)</f>
        <v/>
      </c>
      <c r="CT83" s="254" t="str">
        <f>IF(ISNUMBER(FIND(analysismethod8,'III_Plan comp 438.68 {Plan 6}'!AM$15)),"",'III_Plan comp 438.68 {Plan 6}'!AM$15&amp;analysismethod8)</f>
        <v/>
      </c>
      <c r="CU83" s="254" t="str">
        <f>IF(ISNUMBER(FIND(analysismethod8,'III_Plan comp 438.68 {Plan 6}'!AN$15)),"",'III_Plan comp 438.68 {Plan 6}'!AN$15&amp;analysismethod8)</f>
        <v/>
      </c>
      <c r="CV83" s="254" t="str">
        <f>IF(ISNUMBER(FIND(analysismethod8,'III_Plan comp 438.68 {Plan 6}'!AO$15)),"",'III_Plan comp 438.68 {Plan 6}'!AO$15&amp;analysismethod8)</f>
        <v/>
      </c>
      <c r="CW83" s="254" t="str">
        <f>IF(ISNUMBER(FIND(analysismethod8,'III_Plan comp 438.68 {Plan 6}'!AP$15)),"",'III_Plan comp 438.68 {Plan 6}'!AP$15&amp;analysismethod8)</f>
        <v/>
      </c>
      <c r="CX83" s="254" t="str">
        <f>IF(ISNUMBER(FIND(analysismethod8,'III_Plan comp 438.68 {Plan 6}'!AQ$15)),"",'III_Plan comp 438.68 {Plan 6}'!AQ$15&amp;analysismethod8)</f>
        <v/>
      </c>
      <c r="CY83" s="254" t="str">
        <f>IF(ISNUMBER(FIND(analysismethod8,'III_Plan comp 438.68 {Plan 6}'!AR$15)),"",'III_Plan comp 438.68 {Plan 6}'!AR$15&amp;analysismethod8)</f>
        <v/>
      </c>
      <c r="CZ83" s="254" t="str">
        <f>IF(ISNUMBER(FIND(analysismethod8,'III_Plan comp 438.68 {Plan 6}'!AS$15)),"",'III_Plan comp 438.68 {Plan 6}'!AS$15&amp;analysismethod8)</f>
        <v/>
      </c>
      <c r="DA83" s="254" t="str">
        <f>IF(ISNUMBER(FIND(analysismethod8,'III_Plan comp 438.68 {Plan 6}'!AT$15)),"",'III_Plan comp 438.68 {Plan 6}'!AT$15&amp;analysismethod8)</f>
        <v/>
      </c>
      <c r="DB83" s="254" t="str">
        <f>IF(ISNUMBER(FIND(analysismethod8,'III_Plan comp 438.68 {Plan 6}'!AU$15)),"",'III_Plan comp 438.68 {Plan 6}'!AU$15&amp;analysismethod8)</f>
        <v/>
      </c>
      <c r="DC83" s="254" t="str">
        <f>IF(ISNUMBER(FIND(analysismethod8,'III_Plan comp 438.68 {Plan 6}'!AV$15)),"",'III_Plan comp 438.68 {Plan 6}'!AV$15&amp;analysismethod8)</f>
        <v/>
      </c>
      <c r="DD83" s="254" t="str">
        <f>IF(ISNUMBER(FIND(analysismethod8,'III_Plan comp 438.68 {Plan 6}'!AW$15)),"",'III_Plan comp 438.68 {Plan 6}'!AW$15&amp;analysismethod8)</f>
        <v/>
      </c>
      <c r="DE83" s="254" t="str">
        <f>IF(ISNUMBER(FIND(analysismethod8,'III_Plan comp 438.68 {Plan 6}'!AX$15)),"",'III_Plan comp 438.68 {Plan 6}'!AX$15&amp;analysismethod8)</f>
        <v/>
      </c>
      <c r="DF83" s="254" t="str">
        <f>IF(ISNUMBER(FIND(analysismethod8,'III_Plan comp 438.68 {Plan 6}'!AY$15)),"",'III_Plan comp 438.68 {Plan 6}'!AY$15&amp;analysismethod8)</f>
        <v/>
      </c>
      <c r="DG83" s="254" t="str">
        <f>IF(ISNUMBER(FIND(analysismethod8,'III_Plan comp 438.68 {Plan 6}'!AZ$15)),"",'III_Plan comp 438.68 {Plan 6}'!AZ$15&amp;analysismethod8)</f>
        <v/>
      </c>
      <c r="DH83" s="254" t="str">
        <f>IF(ISNUMBER(FIND(analysismethod8,'III_Plan comp 438.68 {Plan 6}'!BA$15)),"",'III_Plan comp 438.68 {Plan 6}'!BA$15&amp;analysismethod8)</f>
        <v/>
      </c>
      <c r="DI83" s="254" t="str">
        <f>IF(ISNUMBER(FIND(analysismethod8,'III_Plan comp 438.68 {Plan 6}'!BB$15)),"",'III_Plan comp 438.68 {Plan 6}'!BB$15&amp;analysismethod8)</f>
        <v/>
      </c>
      <c r="DJ83" s="254" t="str">
        <f>IF(ISNUMBER(FIND(analysismethod8,'III_Plan comp 438.68 {Plan 6}'!BC$15)),"",'III_Plan comp 438.68 {Plan 6}'!BC$15&amp;analysismethod8)</f>
        <v/>
      </c>
      <c r="DK83" s="254" t="str">
        <f>IF(ISNUMBER(FIND(analysismethod8,'III_Plan comp 438.68 {Plan 6}'!BD$15)),"",'III_Plan comp 438.68 {Plan 6}'!BD$15&amp;analysismethod8)</f>
        <v/>
      </c>
      <c r="DL83" s="254" t="str">
        <f>IF(ISNUMBER(FIND(analysismethod8,'III_Plan comp 438.68 {Plan 6}'!BE$15)),"",'III_Plan comp 438.68 {Plan 6}'!BE$15&amp;analysismethod8)</f>
        <v/>
      </c>
      <c r="DM83" s="254" t="str">
        <f>IF(ISNUMBER(FIND(analysismethod8,'III_Plan comp 438.68 {Plan 6}'!BF$15)),"",'III_Plan comp 438.68 {Plan 6}'!BF$15&amp;analysismethod8)</f>
        <v/>
      </c>
      <c r="DN83" s="254" t="str">
        <f>IF(ISNUMBER(FIND(analysismethod8,'III_Plan comp 438.68 {Plan 6}'!BG$15)),"",'III_Plan comp 438.68 {Plan 6}'!BG$15&amp;analysismethod8)</f>
        <v/>
      </c>
      <c r="DO83" s="254" t="str">
        <f>IF(ISNUMBER(FIND(analysismethod8,'III_Plan comp 438.68 {Plan 6}'!BH$15)),"",'III_Plan comp 438.68 {Plan 6}'!BH$15&amp;analysismethod8)</f>
        <v/>
      </c>
      <c r="DP83" s="254" t="str">
        <f>IF(ISNUMBER(FIND(analysismethod8,'III_Plan comp 438.68 {Plan 6}'!BI$15)),"",'III_Plan comp 438.68 {Plan 6}'!BI$15&amp;analysismethod8)</f>
        <v/>
      </c>
      <c r="DQ83" s="254" t="str">
        <f>IF(ISNUMBER(FIND(analysismethod8,'III_Plan comp 438.68 {Plan 6}'!BJ$15)),"",'III_Plan comp 438.68 {Plan 6}'!BJ$15&amp;analysismethod8)</f>
        <v/>
      </c>
      <c r="DR83" s="254" t="str">
        <f>IF(ISNUMBER(FIND(analysismethod8,'III_Plan comp 438.68 {Plan 6}'!BK$15)),"",'III_Plan comp 438.68 {Plan 6}'!BK$15&amp;analysismethod8)</f>
        <v/>
      </c>
      <c r="DS83" s="254" t="str">
        <f>IF(ISNUMBER(FIND(analysismethod8,'III_Plan comp 438.68 {Plan 6}'!BL$15)),"",'III_Plan comp 438.68 {Plan 6}'!BL$15&amp;analysismethod8)</f>
        <v/>
      </c>
      <c r="DT83" s="254" t="str">
        <f>IF(ISNUMBER(FIND(analysismethod8,'III_Plan comp 438.68 {Plan 6}'!BM$15)),"",'III_Plan comp 438.68 {Plan 6}'!BM$15&amp;analysismethod8)</f>
        <v/>
      </c>
      <c r="DU83" s="254" t="str">
        <f>IF(ISNUMBER(FIND(analysismethod8,'III_Plan comp 438.68 {Plan 6}'!BN$15)),"",'III_Plan comp 438.68 {Plan 6}'!BN$15&amp;analysismethod8)</f>
        <v/>
      </c>
      <c r="DV83" s="254" t="str">
        <f>IF(ISNUMBER(FIND(analysismethod8,'III_Plan comp 438.68 {Plan 6}'!BO$15)),"",'III_Plan comp 438.68 {Plan 6}'!BO$15&amp;analysismethod8)</f>
        <v/>
      </c>
      <c r="DW83" s="254" t="str">
        <f>IF(ISNUMBER(FIND(analysismethod8,'III_Plan comp 438.68 {Plan 6}'!BP$15)),"",'III_Plan comp 438.68 {Plan 6}'!BP$15&amp;analysismethod8)</f>
        <v/>
      </c>
      <c r="DX83" s="254" t="str">
        <f>IF(ISNUMBER(FIND(analysismethod8,'III_Plan comp 438.68 {Plan 6}'!BQ$15)),"",'III_Plan comp 438.68 {Plan 6}'!BQ$15&amp;analysismethod8)</f>
        <v/>
      </c>
      <c r="DY83" s="254" t="str">
        <f>IF(ISNUMBER(FIND(analysismethod8,'III_Plan comp 438.68 {Plan 6}'!BR$15)),"",'III_Plan comp 438.68 {Plan 6}'!BR$15&amp;analysismethod8)</f>
        <v/>
      </c>
      <c r="DZ83" s="254" t="str">
        <f>IF(ISNUMBER(FIND(analysismethod8,'III_Plan comp 438.68 {Plan 6}'!BS$15)),"",'III_Plan comp 438.68 {Plan 6}'!BS$15&amp;analysismethod8)</f>
        <v/>
      </c>
      <c r="EA83" s="254" t="str">
        <f>IF(ISNUMBER(FIND(analysismethod8,'III_Plan comp 438.68 {Plan 6}'!BT$15)),"",'III_Plan comp 438.68 {Plan 6}'!BT$15&amp;analysismethod8)</f>
        <v/>
      </c>
      <c r="EB83" s="254" t="str">
        <f>IF(ISNUMBER(FIND(analysismethod8,'III_Plan comp 438.68 {Plan 6}'!BU$15)),"",'III_Plan comp 438.68 {Plan 6}'!BU$15&amp;analysismethod8)</f>
        <v/>
      </c>
      <c r="EC83" s="254" t="str">
        <f>IF(ISNUMBER(FIND(analysismethod8,'III_Plan comp 438.68 {Plan 6}'!BV$15)),"",'III_Plan comp 438.68 {Plan 6}'!BV$15&amp;analysismethod8)</f>
        <v/>
      </c>
      <c r="ED83" s="254" t="str">
        <f>IF(ISNUMBER(FIND(analysismethod8,'III_Plan comp 438.68 {Plan 6}'!BW$15)),"",'III_Plan comp 438.68 {Plan 6}'!BW$15&amp;analysismethod8)</f>
        <v/>
      </c>
      <c r="EE83" s="254" t="str">
        <f>IF(ISNUMBER(FIND(analysismethod8,'III_Plan comp 438.68 {Plan 6}'!BX$15)),"",'III_Plan comp 438.68 {Plan 6}'!BX$15&amp;analysismethod8)</f>
        <v/>
      </c>
      <c r="EF83" s="254" t="str">
        <f>IF(ISNUMBER(FIND(analysismethod8,'III_Plan comp 438.68 {Plan 6}'!BY$15)),"",'III_Plan comp 438.68 {Plan 6}'!BY$15&amp;analysismethod8)</f>
        <v/>
      </c>
      <c r="EG83" s="254" t="str">
        <f>IF(ISNUMBER(FIND(analysismethod8,'III_Plan comp 438.68 {Plan 6}'!BZ$15)),"",'III_Plan comp 438.68 {Plan 6}'!BZ$15&amp;analysismethod8)</f>
        <v/>
      </c>
      <c r="EH83" s="254" t="str">
        <f>IF(ISNUMBER(FIND(analysismethod8,'III_Plan comp 438.68 {Plan 6}'!CA$15)),"",'III_Plan comp 438.68 {Plan 6}'!CA$15&amp;analysismethod8)</f>
        <v/>
      </c>
      <c r="EI83" s="254" t="str">
        <f>IF(ISNUMBER(FIND(analysismethod8,'III_Plan comp 438.68 {Plan 6}'!CB$15)),"",'III_Plan comp 438.68 {Plan 6}'!CB$15&amp;analysismethod8)</f>
        <v/>
      </c>
      <c r="EJ83" s="254" t="str">
        <f>IF(ISNUMBER(FIND(analysismethod8,'III_Plan comp 438.68 {Plan 6}'!CC$15)),"",'III_Plan comp 438.68 {Plan 6}'!CC$15&amp;analysismethod8)</f>
        <v/>
      </c>
      <c r="EK83" s="254" t="str">
        <f>IF(ISNUMBER(FIND(analysismethod8,'III_Plan comp 438.68 {Plan 6}'!CD$15)),"",'III_Plan comp 438.68 {Plan 6}'!CD$15&amp;analysismethod8)</f>
        <v/>
      </c>
      <c r="EL83" s="254" t="str">
        <f>IF(ISNUMBER(FIND(analysismethod8,'III_Plan comp 438.68 {Plan 6}'!CE$15)),"",'III_Plan comp 438.68 {Plan 6}'!CE$15&amp;analysismethod8)</f>
        <v/>
      </c>
      <c r="EM83" s="254" t="str">
        <f>IF(ISNUMBER(FIND(analysismethod8,'III_Plan comp 438.68 {Plan 6}'!CF$15)),"",'III_Plan comp 438.68 {Plan 6}'!CF$15&amp;analysismethod8)</f>
        <v/>
      </c>
      <c r="EN83" s="254" t="str">
        <f>IF(ISNUMBER(FIND(analysismethod8,'III_Plan comp 438.68 {Plan 6}'!CG$15)),"",'III_Plan comp 438.68 {Plan 6}'!CG$15&amp;analysismethod8)</f>
        <v/>
      </c>
      <c r="EO83" s="254" t="str">
        <f>IF(ISNUMBER(FIND(analysismethod8,'III_Plan comp 438.68 {Plan 6}'!CH$15)),"",'III_Plan comp 438.68 {Plan 6}'!CH$15&amp;analysismethod8)</f>
        <v/>
      </c>
      <c r="EP83" s="254" t="str">
        <f>IF(ISNUMBER(FIND(analysismethod8,'III_Plan comp 438.68 {Plan 6}'!CI$15)),"",'III_Plan comp 438.68 {Plan 6}'!CI$15&amp;analysismethod8)</f>
        <v/>
      </c>
      <c r="EQ83" s="254" t="str">
        <f>IF(ISNUMBER(FIND(analysismethod8,'III_Plan comp 438.68 {Plan 6}'!CJ$15)),"",'III_Plan comp 438.68 {Plan 6}'!CJ$15&amp;analysismethod8)</f>
        <v/>
      </c>
      <c r="ER83" s="254" t="str">
        <f>IF(ISNUMBER(FIND(analysismethod8,'III_Plan comp 438.68 {Plan 6}'!CK$15)),"",'III_Plan comp 438.68 {Plan 6}'!CK$15&amp;analysismethod8)</f>
        <v/>
      </c>
      <c r="ES83" s="254" t="str">
        <f>IF(ISNUMBER(FIND(analysismethod8,'III_Plan comp 438.68 {Plan 6}'!CL$15)),"",'III_Plan comp 438.68 {Plan 6}'!CL$15&amp;analysismethod8)</f>
        <v/>
      </c>
      <c r="ET83" s="254" t="str">
        <f>IF(ISNUMBER(FIND(analysismethod8,'III_Plan comp 438.68 {Plan 6}'!CM$15)),"",'III_Plan comp 438.68 {Plan 6}'!CM$15&amp;analysismethod8)</f>
        <v/>
      </c>
      <c r="EU83" s="254" t="str">
        <f>IF(ISNUMBER(FIND(analysismethod8,'III_Plan comp 438.68 {Plan 6}'!CN$15)),"",'III_Plan comp 438.68 {Plan 6}'!CN$15&amp;analysismethod8)</f>
        <v/>
      </c>
      <c r="EV83" s="254" t="str">
        <f>IF(ISNUMBER(FIND(analysismethod8,'III_Plan comp 438.68 {Plan 6}'!CO$15)),"",'III_Plan comp 438.68 {Plan 6}'!CO$15&amp;analysismethod8)</f>
        <v/>
      </c>
      <c r="EW83" s="254" t="str">
        <f>IF(ISNUMBER(FIND(analysismethod8,'III_Plan comp 438.68 {Plan 6}'!CP$15)),"",'III_Plan comp 438.68 {Plan 6}'!CP$15&amp;analysismethod8)</f>
        <v/>
      </c>
      <c r="EX83" s="254" t="str">
        <f>IF(ISNUMBER(FIND(analysismethod8,'III_Plan comp 438.68 {Plan 6}'!CQ$15)),"",'III_Plan comp 438.68 {Plan 6}'!CQ$15&amp;analysismethod8)</f>
        <v/>
      </c>
      <c r="EY83" s="254" t="str">
        <f>IF(ISNUMBER(FIND(analysismethod8,'III_Plan comp 438.68 {Plan 6}'!CR$15)),"",'III_Plan comp 438.68 {Plan 6}'!CR$15&amp;analysismethod8)</f>
        <v/>
      </c>
      <c r="EZ83" s="254" t="str">
        <f>IF(ISNUMBER(FIND(analysismethod8,'III_Plan comp 438.68 {Plan 6}'!CS$15)),"",'III_Plan comp 438.68 {Plan 6}'!CS$15&amp;analysismethod8)</f>
        <v/>
      </c>
      <c r="FA83" s="254" t="str">
        <f>IF(ISNUMBER(FIND(analysismethod8,'III_Plan comp 438.68 {Plan 6}'!CT$15)),"",'III_Plan comp 438.68 {Plan 6}'!CT$15&amp;analysismethod8)</f>
        <v/>
      </c>
      <c r="FB83" s="254" t="str">
        <f>IF(ISNUMBER(FIND(analysismethod8,'III_Plan comp 438.68 {Plan 6}'!CU$15)),"",'III_Plan comp 438.68 {Plan 6}'!CU$15&amp;analysismethod8)</f>
        <v/>
      </c>
      <c r="FC83" s="254" t="str">
        <f>IF(ISNUMBER(FIND(analysismethod8,'III_Plan comp 438.68 {Plan 6}'!CV$15)),"",'III_Plan comp 438.68 {Plan 6}'!CV$15&amp;analysismethod8)</f>
        <v/>
      </c>
      <c r="FD83" s="254" t="str">
        <f>IF(ISNUMBER(FIND(analysismethod8,'III_Plan comp 438.68 {Plan 6}'!CW$15)),"",'III_Plan comp 438.68 {Plan 6}'!CW$15&amp;analysismethod8)</f>
        <v/>
      </c>
      <c r="FE83" s="254" t="str">
        <f>IF(ISNUMBER(FIND(analysismethod8,'III_Plan comp 438.68 {Plan 6}'!CX$15)),"",'III_Plan comp 438.68 {Plan 6}'!CX$15&amp;analysismethod8)</f>
        <v/>
      </c>
      <c r="FF83" s="254" t="str">
        <f>IF(ISNUMBER(FIND(analysismethod8,'III_Plan comp 438.68 {Plan 6}'!CY$15)),"",'III_Plan comp 438.68 {Plan 6}'!CY$15&amp;analysismethod8)</f>
        <v/>
      </c>
      <c r="FG83" s="254" t="str">
        <f>IF(ISNUMBER(FIND(analysismethod8,'III_Plan comp 438.68 {Plan 6}'!CZ$15)),"",'III_Plan comp 438.68 {Plan 6}'!CZ$15&amp;analysismethod8)</f>
        <v/>
      </c>
    </row>
    <row r="84" spans="62:163" x14ac:dyDescent="0.2">
      <c r="BK84" s="253" t="str">
        <f>IF('I_State and program information'!$E$85&lt;&gt;"",'I_State and program information'!E158&amp;"; "&amp;CHAR(10)&amp;CHAR(10),"")</f>
        <v/>
      </c>
      <c r="BL84" s="254" t="str">
        <f>IF(ISNUMBER(FIND(analysismethod9,'III_Plan comp 438.68 {Plan 6}'!E$15)),"",'III_Plan comp 438.68 {Plan 6}'!E$15&amp;analysismethod9)</f>
        <v/>
      </c>
      <c r="BM84" s="254" t="str">
        <f>IF(ISNUMBER(FIND(analysismethod9,'III_Plan comp 438.68 {Plan 6}'!F$15)),"",'III_Plan comp 438.68 {Plan 6}'!F$15&amp;analysismethod9)</f>
        <v/>
      </c>
      <c r="BN84" s="254" t="str">
        <f>IF(ISNUMBER(FIND(analysismethod9,'III_Plan comp 438.68 {Plan 6}'!G$15)),"",'III_Plan comp 438.68 {Plan 6}'!G$15&amp;analysismethod9)</f>
        <v/>
      </c>
      <c r="BO84" s="254" t="str">
        <f>IF(ISNUMBER(FIND(analysismethod9,'III_Plan comp 438.68 {Plan 6}'!H$15)),"",'III_Plan comp 438.68 {Plan 6}'!H$15&amp;analysismethod9)</f>
        <v/>
      </c>
      <c r="BP84" s="254" t="str">
        <f>IF(ISNUMBER(FIND(analysismethod9,'III_Plan comp 438.68 {Plan 6}'!I$15)),"",'III_Plan comp 438.68 {Plan 6}'!I$15&amp;analysismethod9)</f>
        <v/>
      </c>
      <c r="BQ84" s="254" t="str">
        <f>IF(ISNUMBER(FIND(analysismethod9,'III_Plan comp 438.68 {Plan 6}'!J$15)),"",'III_Plan comp 438.68 {Plan 6}'!J$15&amp;analysismethod9)</f>
        <v/>
      </c>
      <c r="BR84" s="254" t="str">
        <f>IF(ISNUMBER(FIND(analysismethod9,'III_Plan comp 438.68 {Plan 6}'!K$15)),"",'III_Plan comp 438.68 {Plan 6}'!K$15&amp;analysismethod9)</f>
        <v/>
      </c>
      <c r="BS84" s="254" t="str">
        <f>IF(ISNUMBER(FIND(analysismethod9,'III_Plan comp 438.68 {Plan 6}'!L$15)),"",'III_Plan comp 438.68 {Plan 6}'!L$15&amp;analysismethod9)</f>
        <v/>
      </c>
      <c r="BT84" s="254" t="str">
        <f>IF(ISNUMBER(FIND(analysismethod9,'III_Plan comp 438.68 {Plan 6}'!M$15)),"",'III_Plan comp 438.68 {Plan 6}'!M$15&amp;analysismethod9)</f>
        <v/>
      </c>
      <c r="BU84" s="254" t="str">
        <f>IF(ISNUMBER(FIND(analysismethod9,'III_Plan comp 438.68 {Plan 6}'!N$15)),"",'III_Plan comp 438.68 {Plan 6}'!N$15&amp;analysismethod9)</f>
        <v/>
      </c>
      <c r="BV84" s="254" t="str">
        <f>IF(ISNUMBER(FIND(analysismethod9,'III_Plan comp 438.68 {Plan 6}'!O$15)),"",'III_Plan comp 438.68 {Plan 6}'!O$15&amp;analysismethod9)</f>
        <v/>
      </c>
      <c r="BW84" s="254" t="str">
        <f>IF(ISNUMBER(FIND(analysismethod9,'III_Plan comp 438.68 {Plan 6}'!P$15)),"",'III_Plan comp 438.68 {Plan 6}'!P$15&amp;analysismethod9)</f>
        <v/>
      </c>
      <c r="BX84" s="254" t="str">
        <f>IF(ISNUMBER(FIND(analysismethod9,'III_Plan comp 438.68 {Plan 6}'!Q$15)),"",'III_Plan comp 438.68 {Plan 6}'!Q$15&amp;analysismethod9)</f>
        <v/>
      </c>
      <c r="BY84" s="254" t="str">
        <f>IF(ISNUMBER(FIND(analysismethod9,'III_Plan comp 438.68 {Plan 6}'!R$15)),"",'III_Plan comp 438.68 {Plan 6}'!R$15&amp;analysismethod9)</f>
        <v/>
      </c>
      <c r="BZ84" s="254" t="str">
        <f>IF(ISNUMBER(FIND(analysismethod9,'III_Plan comp 438.68 {Plan 6}'!S$15)),"",'III_Plan comp 438.68 {Plan 6}'!S$15&amp;analysismethod9)</f>
        <v/>
      </c>
      <c r="CA84" s="254" t="str">
        <f>IF(ISNUMBER(FIND(analysismethod9,'III_Plan comp 438.68 {Plan 6}'!T$15)),"",'III_Plan comp 438.68 {Plan 6}'!T$15&amp;analysismethod9)</f>
        <v/>
      </c>
      <c r="CB84" s="254" t="str">
        <f>IF(ISNUMBER(FIND(analysismethod9,'III_Plan comp 438.68 {Plan 6}'!U$15)),"",'III_Plan comp 438.68 {Plan 6}'!U$15&amp;analysismethod9)</f>
        <v/>
      </c>
      <c r="CC84" s="254" t="str">
        <f>IF(ISNUMBER(FIND(analysismethod9,'III_Plan comp 438.68 {Plan 6}'!V$15)),"",'III_Plan comp 438.68 {Plan 6}'!V$15&amp;analysismethod9)</f>
        <v/>
      </c>
      <c r="CD84" s="254" t="str">
        <f>IF(ISNUMBER(FIND(analysismethod9,'III_Plan comp 438.68 {Plan 6}'!W$15)),"",'III_Plan comp 438.68 {Plan 6}'!W$15&amp;analysismethod9)</f>
        <v/>
      </c>
      <c r="CE84" s="254" t="str">
        <f>IF(ISNUMBER(FIND(analysismethod9,'III_Plan comp 438.68 {Plan 6}'!X$15)),"",'III_Plan comp 438.68 {Plan 6}'!X$15&amp;analysismethod9)</f>
        <v/>
      </c>
      <c r="CF84" s="254" t="str">
        <f>IF(ISNUMBER(FIND(analysismethod9,'III_Plan comp 438.68 {Plan 6}'!Y$15)),"",'III_Plan comp 438.68 {Plan 6}'!Y$15&amp;analysismethod9)</f>
        <v/>
      </c>
      <c r="CG84" s="254" t="str">
        <f>IF(ISNUMBER(FIND(analysismethod9,'III_Plan comp 438.68 {Plan 6}'!Z$15)),"",'III_Plan comp 438.68 {Plan 6}'!Z$15&amp;analysismethod9)</f>
        <v/>
      </c>
      <c r="CH84" s="254" t="str">
        <f>IF(ISNUMBER(FIND(analysismethod9,'III_Plan comp 438.68 {Plan 6}'!AA$15)),"",'III_Plan comp 438.68 {Plan 6}'!AA$15&amp;analysismethod9)</f>
        <v/>
      </c>
      <c r="CI84" s="254" t="str">
        <f>IF(ISNUMBER(FIND(analysismethod9,'III_Plan comp 438.68 {Plan 6}'!AB$15)),"",'III_Plan comp 438.68 {Plan 6}'!AB$15&amp;analysismethod9)</f>
        <v/>
      </c>
      <c r="CJ84" s="254" t="str">
        <f>IF(ISNUMBER(FIND(analysismethod9,'III_Plan comp 438.68 {Plan 6}'!AC$15)),"",'III_Plan comp 438.68 {Plan 6}'!AC$15&amp;analysismethod9)</f>
        <v/>
      </c>
      <c r="CK84" s="254" t="str">
        <f>IF(ISNUMBER(FIND(analysismethod9,'III_Plan comp 438.68 {Plan 6}'!AD$15)),"",'III_Plan comp 438.68 {Plan 6}'!AD$15&amp;analysismethod9)</f>
        <v/>
      </c>
      <c r="CL84" s="254" t="str">
        <f>IF(ISNUMBER(FIND(analysismethod9,'III_Plan comp 438.68 {Plan 6}'!AE$15)),"",'III_Plan comp 438.68 {Plan 6}'!AE$15&amp;analysismethod9)</f>
        <v/>
      </c>
      <c r="CM84" s="254" t="str">
        <f>IF(ISNUMBER(FIND(analysismethod9,'III_Plan comp 438.68 {Plan 6}'!AF$15)),"",'III_Plan comp 438.68 {Plan 6}'!AF$15&amp;analysismethod9)</f>
        <v/>
      </c>
      <c r="CN84" s="254" t="str">
        <f>IF(ISNUMBER(FIND(analysismethod9,'III_Plan comp 438.68 {Plan 6}'!AG$15)),"",'III_Plan comp 438.68 {Plan 6}'!AG$15&amp;analysismethod9)</f>
        <v/>
      </c>
      <c r="CO84" s="254" t="str">
        <f>IF(ISNUMBER(FIND(analysismethod9,'III_Plan comp 438.68 {Plan 6}'!AH$15)),"",'III_Plan comp 438.68 {Plan 6}'!AH$15&amp;analysismethod9)</f>
        <v/>
      </c>
      <c r="CP84" s="254" t="str">
        <f>IF(ISNUMBER(FIND(analysismethod9,'III_Plan comp 438.68 {Plan 6}'!AI$15)),"",'III_Plan comp 438.68 {Plan 6}'!AI$15&amp;analysismethod9)</f>
        <v/>
      </c>
      <c r="CQ84" s="254" t="str">
        <f>IF(ISNUMBER(FIND(analysismethod9,'III_Plan comp 438.68 {Plan 6}'!AJ$15)),"",'III_Plan comp 438.68 {Plan 6}'!AJ$15&amp;analysismethod9)</f>
        <v/>
      </c>
      <c r="CR84" s="254" t="str">
        <f>IF(ISNUMBER(FIND(analysismethod9,'III_Plan comp 438.68 {Plan 6}'!AK$15)),"",'III_Plan comp 438.68 {Plan 6}'!AK$15&amp;analysismethod9)</f>
        <v/>
      </c>
      <c r="CS84" s="254" t="str">
        <f>IF(ISNUMBER(FIND(analysismethod9,'III_Plan comp 438.68 {Plan 6}'!AL$15)),"",'III_Plan comp 438.68 {Plan 6}'!AL$15&amp;analysismethod9)</f>
        <v/>
      </c>
      <c r="CT84" s="254" t="str">
        <f>IF(ISNUMBER(FIND(analysismethod9,'III_Plan comp 438.68 {Plan 6}'!AM$15)),"",'III_Plan comp 438.68 {Plan 6}'!AM$15&amp;analysismethod9)</f>
        <v/>
      </c>
      <c r="CU84" s="254" t="str">
        <f>IF(ISNUMBER(FIND(analysismethod9,'III_Plan comp 438.68 {Plan 6}'!AN$15)),"",'III_Plan comp 438.68 {Plan 6}'!AN$15&amp;analysismethod9)</f>
        <v/>
      </c>
      <c r="CV84" s="254" t="str">
        <f>IF(ISNUMBER(FIND(analysismethod9,'III_Plan comp 438.68 {Plan 6}'!AO$15)),"",'III_Plan comp 438.68 {Plan 6}'!AO$15&amp;analysismethod9)</f>
        <v/>
      </c>
      <c r="CW84" s="254" t="str">
        <f>IF(ISNUMBER(FIND(analysismethod9,'III_Plan comp 438.68 {Plan 6}'!AP$15)),"",'III_Plan comp 438.68 {Plan 6}'!AP$15&amp;analysismethod9)</f>
        <v/>
      </c>
      <c r="CX84" s="254" t="str">
        <f>IF(ISNUMBER(FIND(analysismethod9,'III_Plan comp 438.68 {Plan 6}'!AQ$15)),"",'III_Plan comp 438.68 {Plan 6}'!AQ$15&amp;analysismethod9)</f>
        <v/>
      </c>
      <c r="CY84" s="254" t="str">
        <f>IF(ISNUMBER(FIND(analysismethod9,'III_Plan comp 438.68 {Plan 6}'!AR$15)),"",'III_Plan comp 438.68 {Plan 6}'!AR$15&amp;analysismethod9)</f>
        <v/>
      </c>
      <c r="CZ84" s="254" t="str">
        <f>IF(ISNUMBER(FIND(analysismethod9,'III_Plan comp 438.68 {Plan 6}'!AS$15)),"",'III_Plan comp 438.68 {Plan 6}'!AS$15&amp;analysismethod9)</f>
        <v/>
      </c>
      <c r="DA84" s="254" t="str">
        <f>IF(ISNUMBER(FIND(analysismethod9,'III_Plan comp 438.68 {Plan 6}'!AT$15)),"",'III_Plan comp 438.68 {Plan 6}'!AT$15&amp;analysismethod9)</f>
        <v/>
      </c>
      <c r="DB84" s="254" t="str">
        <f>IF(ISNUMBER(FIND(analysismethod9,'III_Plan comp 438.68 {Plan 6}'!AU$15)),"",'III_Plan comp 438.68 {Plan 6}'!AU$15&amp;analysismethod9)</f>
        <v/>
      </c>
      <c r="DC84" s="254" t="str">
        <f>IF(ISNUMBER(FIND(analysismethod9,'III_Plan comp 438.68 {Plan 6}'!AV$15)),"",'III_Plan comp 438.68 {Plan 6}'!AV$15&amp;analysismethod9)</f>
        <v/>
      </c>
      <c r="DD84" s="254" t="str">
        <f>IF(ISNUMBER(FIND(analysismethod9,'III_Plan comp 438.68 {Plan 6}'!AW$15)),"",'III_Plan comp 438.68 {Plan 6}'!AW$15&amp;analysismethod9)</f>
        <v/>
      </c>
      <c r="DE84" s="254" t="str">
        <f>IF(ISNUMBER(FIND(analysismethod9,'III_Plan comp 438.68 {Plan 6}'!AX$15)),"",'III_Plan comp 438.68 {Plan 6}'!AX$15&amp;analysismethod9)</f>
        <v/>
      </c>
      <c r="DF84" s="254" t="str">
        <f>IF(ISNUMBER(FIND(analysismethod9,'III_Plan comp 438.68 {Plan 6}'!AY$15)),"",'III_Plan comp 438.68 {Plan 6}'!AY$15&amp;analysismethod9)</f>
        <v/>
      </c>
      <c r="DG84" s="254" t="str">
        <f>IF(ISNUMBER(FIND(analysismethod9,'III_Plan comp 438.68 {Plan 6}'!AZ$15)),"",'III_Plan comp 438.68 {Plan 6}'!AZ$15&amp;analysismethod9)</f>
        <v/>
      </c>
      <c r="DH84" s="254" t="str">
        <f>IF(ISNUMBER(FIND(analysismethod9,'III_Plan comp 438.68 {Plan 6}'!BA$15)),"",'III_Plan comp 438.68 {Plan 6}'!BA$15&amp;analysismethod9)</f>
        <v/>
      </c>
      <c r="DI84" s="254" t="str">
        <f>IF(ISNUMBER(FIND(analysismethod9,'III_Plan comp 438.68 {Plan 6}'!BB$15)),"",'III_Plan comp 438.68 {Plan 6}'!BB$15&amp;analysismethod9)</f>
        <v/>
      </c>
      <c r="DJ84" s="254" t="str">
        <f>IF(ISNUMBER(FIND(analysismethod9,'III_Plan comp 438.68 {Plan 6}'!BC$15)),"",'III_Plan comp 438.68 {Plan 6}'!BC$15&amp;analysismethod9)</f>
        <v/>
      </c>
      <c r="DK84" s="254" t="str">
        <f>IF(ISNUMBER(FIND(analysismethod9,'III_Plan comp 438.68 {Plan 6}'!BD$15)),"",'III_Plan comp 438.68 {Plan 6}'!BD$15&amp;analysismethod9)</f>
        <v/>
      </c>
      <c r="DL84" s="254" t="str">
        <f>IF(ISNUMBER(FIND(analysismethod9,'III_Plan comp 438.68 {Plan 6}'!BE$15)),"",'III_Plan comp 438.68 {Plan 6}'!BE$15&amp;analysismethod9)</f>
        <v/>
      </c>
      <c r="DM84" s="254" t="str">
        <f>IF(ISNUMBER(FIND(analysismethod9,'III_Plan comp 438.68 {Plan 6}'!BF$15)),"",'III_Plan comp 438.68 {Plan 6}'!BF$15&amp;analysismethod9)</f>
        <v/>
      </c>
      <c r="DN84" s="254" t="str">
        <f>IF(ISNUMBER(FIND(analysismethod9,'III_Plan comp 438.68 {Plan 6}'!BG$15)),"",'III_Plan comp 438.68 {Plan 6}'!BG$15&amp;analysismethod9)</f>
        <v/>
      </c>
      <c r="DO84" s="254" t="str">
        <f>IF(ISNUMBER(FIND(analysismethod9,'III_Plan comp 438.68 {Plan 6}'!BH$15)),"",'III_Plan comp 438.68 {Plan 6}'!BH$15&amp;analysismethod9)</f>
        <v/>
      </c>
      <c r="DP84" s="254" t="str">
        <f>IF(ISNUMBER(FIND(analysismethod9,'III_Plan comp 438.68 {Plan 6}'!BI$15)),"",'III_Plan comp 438.68 {Plan 6}'!BI$15&amp;analysismethod9)</f>
        <v/>
      </c>
      <c r="DQ84" s="254" t="str">
        <f>IF(ISNUMBER(FIND(analysismethod9,'III_Plan comp 438.68 {Plan 6}'!BJ$15)),"",'III_Plan comp 438.68 {Plan 6}'!BJ$15&amp;analysismethod9)</f>
        <v/>
      </c>
      <c r="DR84" s="254" t="str">
        <f>IF(ISNUMBER(FIND(analysismethod9,'III_Plan comp 438.68 {Plan 6}'!BK$15)),"",'III_Plan comp 438.68 {Plan 6}'!BK$15&amp;analysismethod9)</f>
        <v/>
      </c>
      <c r="DS84" s="254" t="str">
        <f>IF(ISNUMBER(FIND(analysismethod9,'III_Plan comp 438.68 {Plan 6}'!BL$15)),"",'III_Plan comp 438.68 {Plan 6}'!BL$15&amp;analysismethod9)</f>
        <v/>
      </c>
      <c r="DT84" s="254" t="str">
        <f>IF(ISNUMBER(FIND(analysismethod9,'III_Plan comp 438.68 {Plan 6}'!BM$15)),"",'III_Plan comp 438.68 {Plan 6}'!BM$15&amp;analysismethod9)</f>
        <v/>
      </c>
      <c r="DU84" s="254" t="str">
        <f>IF(ISNUMBER(FIND(analysismethod9,'III_Plan comp 438.68 {Plan 6}'!BN$15)),"",'III_Plan comp 438.68 {Plan 6}'!BN$15&amp;analysismethod9)</f>
        <v/>
      </c>
      <c r="DV84" s="254" t="str">
        <f>IF(ISNUMBER(FIND(analysismethod9,'III_Plan comp 438.68 {Plan 6}'!BO$15)),"",'III_Plan comp 438.68 {Plan 6}'!BO$15&amp;analysismethod9)</f>
        <v/>
      </c>
      <c r="DW84" s="254" t="str">
        <f>IF(ISNUMBER(FIND(analysismethod9,'III_Plan comp 438.68 {Plan 6}'!BP$15)),"",'III_Plan comp 438.68 {Plan 6}'!BP$15&amp;analysismethod9)</f>
        <v/>
      </c>
      <c r="DX84" s="254" t="str">
        <f>IF(ISNUMBER(FIND(analysismethod9,'III_Plan comp 438.68 {Plan 6}'!BQ$15)),"",'III_Plan comp 438.68 {Plan 6}'!BQ$15&amp;analysismethod9)</f>
        <v/>
      </c>
      <c r="DY84" s="254" t="str">
        <f>IF(ISNUMBER(FIND(analysismethod9,'III_Plan comp 438.68 {Plan 6}'!BR$15)),"",'III_Plan comp 438.68 {Plan 6}'!BR$15&amp;analysismethod9)</f>
        <v/>
      </c>
      <c r="DZ84" s="254" t="str">
        <f>IF(ISNUMBER(FIND(analysismethod9,'III_Plan comp 438.68 {Plan 6}'!BS$15)),"",'III_Plan comp 438.68 {Plan 6}'!BS$15&amp;analysismethod9)</f>
        <v/>
      </c>
      <c r="EA84" s="254" t="str">
        <f>IF(ISNUMBER(FIND(analysismethod9,'III_Plan comp 438.68 {Plan 6}'!BT$15)),"",'III_Plan comp 438.68 {Plan 6}'!BT$15&amp;analysismethod9)</f>
        <v/>
      </c>
      <c r="EB84" s="254" t="str">
        <f>IF(ISNUMBER(FIND(analysismethod9,'III_Plan comp 438.68 {Plan 6}'!BU$15)),"",'III_Plan comp 438.68 {Plan 6}'!BU$15&amp;analysismethod9)</f>
        <v/>
      </c>
      <c r="EC84" s="254" t="str">
        <f>IF(ISNUMBER(FIND(analysismethod9,'III_Plan comp 438.68 {Plan 6}'!BV$15)),"",'III_Plan comp 438.68 {Plan 6}'!BV$15&amp;analysismethod9)</f>
        <v/>
      </c>
      <c r="ED84" s="254" t="str">
        <f>IF(ISNUMBER(FIND(analysismethod9,'III_Plan comp 438.68 {Plan 6}'!BW$15)),"",'III_Plan comp 438.68 {Plan 6}'!BW$15&amp;analysismethod9)</f>
        <v/>
      </c>
      <c r="EE84" s="254" t="str">
        <f>IF(ISNUMBER(FIND(analysismethod9,'III_Plan comp 438.68 {Plan 6}'!BX$15)),"",'III_Plan comp 438.68 {Plan 6}'!BX$15&amp;analysismethod9)</f>
        <v/>
      </c>
      <c r="EF84" s="254" t="str">
        <f>IF(ISNUMBER(FIND(analysismethod9,'III_Plan comp 438.68 {Plan 6}'!BY$15)),"",'III_Plan comp 438.68 {Plan 6}'!BY$15&amp;analysismethod9)</f>
        <v/>
      </c>
      <c r="EG84" s="254" t="str">
        <f>IF(ISNUMBER(FIND(analysismethod9,'III_Plan comp 438.68 {Plan 6}'!BZ$15)),"",'III_Plan comp 438.68 {Plan 6}'!BZ$15&amp;analysismethod9)</f>
        <v/>
      </c>
      <c r="EH84" s="254" t="str">
        <f>IF(ISNUMBER(FIND(analysismethod9,'III_Plan comp 438.68 {Plan 6}'!CA$15)),"",'III_Plan comp 438.68 {Plan 6}'!CA$15&amp;analysismethod9)</f>
        <v/>
      </c>
      <c r="EI84" s="254" t="str">
        <f>IF(ISNUMBER(FIND(analysismethod9,'III_Plan comp 438.68 {Plan 6}'!CB$15)),"",'III_Plan comp 438.68 {Plan 6}'!CB$15&amp;analysismethod9)</f>
        <v/>
      </c>
      <c r="EJ84" s="254" t="str">
        <f>IF(ISNUMBER(FIND(analysismethod9,'III_Plan comp 438.68 {Plan 6}'!CC$15)),"",'III_Plan comp 438.68 {Plan 6}'!CC$15&amp;analysismethod9)</f>
        <v/>
      </c>
      <c r="EK84" s="254" t="str">
        <f>IF(ISNUMBER(FIND(analysismethod9,'III_Plan comp 438.68 {Plan 6}'!CD$15)),"",'III_Plan comp 438.68 {Plan 6}'!CD$15&amp;analysismethod9)</f>
        <v/>
      </c>
      <c r="EL84" s="254" t="str">
        <f>IF(ISNUMBER(FIND(analysismethod9,'III_Plan comp 438.68 {Plan 6}'!CE$15)),"",'III_Plan comp 438.68 {Plan 6}'!CE$15&amp;analysismethod9)</f>
        <v/>
      </c>
      <c r="EM84" s="254" t="str">
        <f>IF(ISNUMBER(FIND(analysismethod9,'III_Plan comp 438.68 {Plan 6}'!CF$15)),"",'III_Plan comp 438.68 {Plan 6}'!CF$15&amp;analysismethod9)</f>
        <v/>
      </c>
      <c r="EN84" s="254" t="str">
        <f>IF(ISNUMBER(FIND(analysismethod9,'III_Plan comp 438.68 {Plan 6}'!CG$15)),"",'III_Plan comp 438.68 {Plan 6}'!CG$15&amp;analysismethod9)</f>
        <v/>
      </c>
      <c r="EO84" s="254" t="str">
        <f>IF(ISNUMBER(FIND(analysismethod9,'III_Plan comp 438.68 {Plan 6}'!CH$15)),"",'III_Plan comp 438.68 {Plan 6}'!CH$15&amp;analysismethod9)</f>
        <v/>
      </c>
      <c r="EP84" s="254" t="str">
        <f>IF(ISNUMBER(FIND(analysismethod9,'III_Plan comp 438.68 {Plan 6}'!CI$15)),"",'III_Plan comp 438.68 {Plan 6}'!CI$15&amp;analysismethod9)</f>
        <v/>
      </c>
      <c r="EQ84" s="254" t="str">
        <f>IF(ISNUMBER(FIND(analysismethod9,'III_Plan comp 438.68 {Plan 6}'!CJ$15)),"",'III_Plan comp 438.68 {Plan 6}'!CJ$15&amp;analysismethod9)</f>
        <v/>
      </c>
      <c r="ER84" s="254" t="str">
        <f>IF(ISNUMBER(FIND(analysismethod9,'III_Plan comp 438.68 {Plan 6}'!CK$15)),"",'III_Plan comp 438.68 {Plan 6}'!CK$15&amp;analysismethod9)</f>
        <v/>
      </c>
      <c r="ES84" s="254" t="str">
        <f>IF(ISNUMBER(FIND(analysismethod9,'III_Plan comp 438.68 {Plan 6}'!CL$15)),"",'III_Plan comp 438.68 {Plan 6}'!CL$15&amp;analysismethod9)</f>
        <v/>
      </c>
      <c r="ET84" s="254" t="str">
        <f>IF(ISNUMBER(FIND(analysismethod9,'III_Plan comp 438.68 {Plan 6}'!CM$15)),"",'III_Plan comp 438.68 {Plan 6}'!CM$15&amp;analysismethod9)</f>
        <v/>
      </c>
      <c r="EU84" s="254" t="str">
        <f>IF(ISNUMBER(FIND(analysismethod9,'III_Plan comp 438.68 {Plan 6}'!CN$15)),"",'III_Plan comp 438.68 {Plan 6}'!CN$15&amp;analysismethod9)</f>
        <v/>
      </c>
      <c r="EV84" s="254" t="str">
        <f>IF(ISNUMBER(FIND(analysismethod9,'III_Plan comp 438.68 {Plan 6}'!CO$15)),"",'III_Plan comp 438.68 {Plan 6}'!CO$15&amp;analysismethod9)</f>
        <v/>
      </c>
      <c r="EW84" s="254" t="str">
        <f>IF(ISNUMBER(FIND(analysismethod9,'III_Plan comp 438.68 {Plan 6}'!CP$15)),"",'III_Plan comp 438.68 {Plan 6}'!CP$15&amp;analysismethod9)</f>
        <v/>
      </c>
      <c r="EX84" s="254" t="str">
        <f>IF(ISNUMBER(FIND(analysismethod9,'III_Plan comp 438.68 {Plan 6}'!CQ$15)),"",'III_Plan comp 438.68 {Plan 6}'!CQ$15&amp;analysismethod9)</f>
        <v/>
      </c>
      <c r="EY84" s="254" t="str">
        <f>IF(ISNUMBER(FIND(analysismethod9,'III_Plan comp 438.68 {Plan 6}'!CR$15)),"",'III_Plan comp 438.68 {Plan 6}'!CR$15&amp;analysismethod9)</f>
        <v/>
      </c>
      <c r="EZ84" s="254" t="str">
        <f>IF(ISNUMBER(FIND(analysismethod9,'III_Plan comp 438.68 {Plan 6}'!CS$15)),"",'III_Plan comp 438.68 {Plan 6}'!CS$15&amp;analysismethod9)</f>
        <v/>
      </c>
      <c r="FA84" s="254" t="str">
        <f>IF(ISNUMBER(FIND(analysismethod9,'III_Plan comp 438.68 {Plan 6}'!CT$15)),"",'III_Plan comp 438.68 {Plan 6}'!CT$15&amp;analysismethod9)</f>
        <v/>
      </c>
      <c r="FB84" s="254" t="str">
        <f>IF(ISNUMBER(FIND(analysismethod9,'III_Plan comp 438.68 {Plan 6}'!CU$15)),"",'III_Plan comp 438.68 {Plan 6}'!CU$15&amp;analysismethod9)</f>
        <v/>
      </c>
      <c r="FC84" s="254" t="str">
        <f>IF(ISNUMBER(FIND(analysismethod9,'III_Plan comp 438.68 {Plan 6}'!CV$15)),"",'III_Plan comp 438.68 {Plan 6}'!CV$15&amp;analysismethod9)</f>
        <v/>
      </c>
      <c r="FD84" s="254" t="str">
        <f>IF(ISNUMBER(FIND(analysismethod9,'III_Plan comp 438.68 {Plan 6}'!CW$15)),"",'III_Plan comp 438.68 {Plan 6}'!CW$15&amp;analysismethod9)</f>
        <v/>
      </c>
      <c r="FE84" s="254" t="str">
        <f>IF(ISNUMBER(FIND(analysismethod9,'III_Plan comp 438.68 {Plan 6}'!CX$15)),"",'III_Plan comp 438.68 {Plan 6}'!CX$15&amp;analysismethod9)</f>
        <v/>
      </c>
      <c r="FF84" s="254" t="str">
        <f>IF(ISNUMBER(FIND(analysismethod9,'III_Plan comp 438.68 {Plan 6}'!CY$15)),"",'III_Plan comp 438.68 {Plan 6}'!CY$15&amp;analysismethod9)</f>
        <v/>
      </c>
      <c r="FG84" s="254" t="str">
        <f>IF(ISNUMBER(FIND(analysismethod9,'III_Plan comp 438.68 {Plan 6}'!CZ$15)),"",'III_Plan comp 438.68 {Plan 6}'!CZ$15&amp;analysismethod9)</f>
        <v/>
      </c>
    </row>
    <row r="85" spans="62:163" ht="15" thickBot="1" x14ac:dyDescent="0.25">
      <c r="BK85" s="256" t="str">
        <f>IF('I_State and program information'!$E$91&lt;&gt;"",'I_State and program information'!E164&amp;"; "&amp;CHAR(10)&amp;CHAR(10),"")</f>
        <v/>
      </c>
      <c r="BL85" s="257" t="str">
        <f>IF(ISNUMBER(FIND(analysismethod10,'III_Plan comp 438.68 {Plan 6}'!E$15)),"",'III_Plan comp 438.68 {Plan 6}'!E$15&amp;analysismethod10)</f>
        <v/>
      </c>
      <c r="BM85" s="257" t="str">
        <f>IF(ISNUMBER(FIND(analysismethod10,'III_Plan comp 438.68 {Plan 6}'!F$15)),"",'III_Plan comp 438.68 {Plan 6}'!F$15&amp;analysismethod10)</f>
        <v/>
      </c>
      <c r="BN85" s="257" t="str">
        <f>IF(ISNUMBER(FIND(analysismethod10,'III_Plan comp 438.68 {Plan 6}'!G$15)),"",'III_Plan comp 438.68 {Plan 6}'!G$15&amp;analysismethod10)</f>
        <v/>
      </c>
      <c r="BO85" s="257" t="str">
        <f>IF(ISNUMBER(FIND(analysismethod10,'III_Plan comp 438.68 {Plan 6}'!H$15)),"",'III_Plan comp 438.68 {Plan 6}'!H$15&amp;analysismethod10)</f>
        <v/>
      </c>
      <c r="BP85" s="257" t="str">
        <f>IF(ISNUMBER(FIND(analysismethod10,'III_Plan comp 438.68 {Plan 6}'!I$15)),"",'III_Plan comp 438.68 {Plan 6}'!I$15&amp;analysismethod10)</f>
        <v/>
      </c>
      <c r="BQ85" s="257" t="str">
        <f>IF(ISNUMBER(FIND(analysismethod10,'III_Plan comp 438.68 {Plan 6}'!J$15)),"",'III_Plan comp 438.68 {Plan 6}'!J$15&amp;analysismethod10)</f>
        <v/>
      </c>
      <c r="BR85" s="257" t="str">
        <f>IF(ISNUMBER(FIND(analysismethod10,'III_Plan comp 438.68 {Plan 6}'!K$15)),"",'III_Plan comp 438.68 {Plan 6}'!K$15&amp;analysismethod10)</f>
        <v/>
      </c>
      <c r="BS85" s="257" t="str">
        <f>IF(ISNUMBER(FIND(analysismethod10,'III_Plan comp 438.68 {Plan 6}'!L$15)),"",'III_Plan comp 438.68 {Plan 6}'!L$15&amp;analysismethod10)</f>
        <v/>
      </c>
      <c r="BT85" s="257" t="str">
        <f>IF(ISNUMBER(FIND(analysismethod10,'III_Plan comp 438.68 {Plan 6}'!M$15)),"",'III_Plan comp 438.68 {Plan 6}'!M$15&amp;analysismethod10)</f>
        <v/>
      </c>
      <c r="BU85" s="257" t="str">
        <f>IF(ISNUMBER(FIND(analysismethod10,'III_Plan comp 438.68 {Plan 6}'!N$15)),"",'III_Plan comp 438.68 {Plan 6}'!N$15&amp;analysismethod10)</f>
        <v/>
      </c>
      <c r="BV85" s="257" t="str">
        <f>IF(ISNUMBER(FIND(analysismethod10,'III_Plan comp 438.68 {Plan 6}'!O$15)),"",'III_Plan comp 438.68 {Plan 6}'!O$15&amp;analysismethod10)</f>
        <v/>
      </c>
      <c r="BW85" s="257" t="str">
        <f>IF(ISNUMBER(FIND(analysismethod10,'III_Plan comp 438.68 {Plan 6}'!P$15)),"",'III_Plan comp 438.68 {Plan 6}'!P$15&amp;analysismethod10)</f>
        <v/>
      </c>
      <c r="BX85" s="257" t="str">
        <f>IF(ISNUMBER(FIND(analysismethod10,'III_Plan comp 438.68 {Plan 6}'!Q$15)),"",'III_Plan comp 438.68 {Plan 6}'!Q$15&amp;analysismethod10)</f>
        <v/>
      </c>
      <c r="BY85" s="257" t="str">
        <f>IF(ISNUMBER(FIND(analysismethod10,'III_Plan comp 438.68 {Plan 6}'!R$15)),"",'III_Plan comp 438.68 {Plan 6}'!R$15&amp;analysismethod10)</f>
        <v/>
      </c>
      <c r="BZ85" s="257" t="str">
        <f>IF(ISNUMBER(FIND(analysismethod10,'III_Plan comp 438.68 {Plan 6}'!S$15)),"",'III_Plan comp 438.68 {Plan 6}'!S$15&amp;analysismethod10)</f>
        <v/>
      </c>
      <c r="CA85" s="257" t="str">
        <f>IF(ISNUMBER(FIND(analysismethod10,'III_Plan comp 438.68 {Plan 6}'!T$15)),"",'III_Plan comp 438.68 {Plan 6}'!T$15&amp;analysismethod10)</f>
        <v/>
      </c>
      <c r="CB85" s="257" t="str">
        <f>IF(ISNUMBER(FIND(analysismethod10,'III_Plan comp 438.68 {Plan 6}'!U$15)),"",'III_Plan comp 438.68 {Plan 6}'!U$15&amp;analysismethod10)</f>
        <v/>
      </c>
      <c r="CC85" s="257" t="str">
        <f>IF(ISNUMBER(FIND(analysismethod10,'III_Plan comp 438.68 {Plan 6}'!V$15)),"",'III_Plan comp 438.68 {Plan 6}'!V$15&amp;analysismethod10)</f>
        <v/>
      </c>
      <c r="CD85" s="257" t="str">
        <f>IF(ISNUMBER(FIND(analysismethod10,'III_Plan comp 438.68 {Plan 6}'!W$15)),"",'III_Plan comp 438.68 {Plan 6}'!W$15&amp;analysismethod10)</f>
        <v/>
      </c>
      <c r="CE85" s="257" t="str">
        <f>IF(ISNUMBER(FIND(analysismethod10,'III_Plan comp 438.68 {Plan 6}'!X$15)),"",'III_Plan comp 438.68 {Plan 6}'!X$15&amp;analysismethod10)</f>
        <v/>
      </c>
      <c r="CF85" s="257" t="str">
        <f>IF(ISNUMBER(FIND(analysismethod10,'III_Plan comp 438.68 {Plan 6}'!Y$15)),"",'III_Plan comp 438.68 {Plan 6}'!Y$15&amp;analysismethod10)</f>
        <v/>
      </c>
      <c r="CG85" s="257" t="str">
        <f>IF(ISNUMBER(FIND(analysismethod10,'III_Plan comp 438.68 {Plan 6}'!Z$15)),"",'III_Plan comp 438.68 {Plan 6}'!Z$15&amp;analysismethod10)</f>
        <v/>
      </c>
      <c r="CH85" s="257" t="str">
        <f>IF(ISNUMBER(FIND(analysismethod10,'III_Plan comp 438.68 {Plan 6}'!AA$15)),"",'III_Plan comp 438.68 {Plan 6}'!AA$15&amp;analysismethod10)</f>
        <v/>
      </c>
      <c r="CI85" s="257" t="str">
        <f>IF(ISNUMBER(FIND(analysismethod10,'III_Plan comp 438.68 {Plan 6}'!AB$15)),"",'III_Plan comp 438.68 {Plan 6}'!AB$15&amp;analysismethod10)</f>
        <v/>
      </c>
      <c r="CJ85" s="257" t="str">
        <f>IF(ISNUMBER(FIND(analysismethod10,'III_Plan comp 438.68 {Plan 6}'!AC$15)),"",'III_Plan comp 438.68 {Plan 6}'!AC$15&amp;analysismethod10)</f>
        <v/>
      </c>
      <c r="CK85" s="257" t="str">
        <f>IF(ISNUMBER(FIND(analysismethod10,'III_Plan comp 438.68 {Plan 6}'!AD$15)),"",'III_Plan comp 438.68 {Plan 6}'!AD$15&amp;analysismethod10)</f>
        <v/>
      </c>
      <c r="CL85" s="257" t="str">
        <f>IF(ISNUMBER(FIND(analysismethod10,'III_Plan comp 438.68 {Plan 6}'!AE$15)),"",'III_Plan comp 438.68 {Plan 6}'!AE$15&amp;analysismethod10)</f>
        <v/>
      </c>
      <c r="CM85" s="257" t="str">
        <f>IF(ISNUMBER(FIND(analysismethod10,'III_Plan comp 438.68 {Plan 6}'!AF$15)),"",'III_Plan comp 438.68 {Plan 6}'!AF$15&amp;analysismethod10)</f>
        <v/>
      </c>
      <c r="CN85" s="257" t="str">
        <f>IF(ISNUMBER(FIND(analysismethod10,'III_Plan comp 438.68 {Plan 6}'!AG$15)),"",'III_Plan comp 438.68 {Plan 6}'!AG$15&amp;analysismethod10)</f>
        <v/>
      </c>
      <c r="CO85" s="257" t="str">
        <f>IF(ISNUMBER(FIND(analysismethod10,'III_Plan comp 438.68 {Plan 6}'!AH$15)),"",'III_Plan comp 438.68 {Plan 6}'!AH$15&amp;analysismethod10)</f>
        <v/>
      </c>
      <c r="CP85" s="257" t="str">
        <f>IF(ISNUMBER(FIND(analysismethod10,'III_Plan comp 438.68 {Plan 6}'!AI$15)),"",'III_Plan comp 438.68 {Plan 6}'!AI$15&amp;analysismethod10)</f>
        <v/>
      </c>
      <c r="CQ85" s="257" t="str">
        <f>IF(ISNUMBER(FIND(analysismethod10,'III_Plan comp 438.68 {Plan 6}'!AJ$15)),"",'III_Plan comp 438.68 {Plan 6}'!AJ$15&amp;analysismethod10)</f>
        <v/>
      </c>
      <c r="CR85" s="257" t="str">
        <f>IF(ISNUMBER(FIND(analysismethod10,'III_Plan comp 438.68 {Plan 6}'!AK$15)),"",'III_Plan comp 438.68 {Plan 6}'!AK$15&amp;analysismethod10)</f>
        <v/>
      </c>
      <c r="CS85" s="257" t="str">
        <f>IF(ISNUMBER(FIND(analysismethod10,'III_Plan comp 438.68 {Plan 6}'!AL$15)),"",'III_Plan comp 438.68 {Plan 6}'!AL$15&amp;analysismethod10)</f>
        <v/>
      </c>
      <c r="CT85" s="257" t="str">
        <f>IF(ISNUMBER(FIND(analysismethod10,'III_Plan comp 438.68 {Plan 6}'!AM$15)),"",'III_Plan comp 438.68 {Plan 6}'!AM$15&amp;analysismethod10)</f>
        <v/>
      </c>
      <c r="CU85" s="257" t="str">
        <f>IF(ISNUMBER(FIND(analysismethod10,'III_Plan comp 438.68 {Plan 6}'!AN$15)),"",'III_Plan comp 438.68 {Plan 6}'!AN$15&amp;analysismethod10)</f>
        <v/>
      </c>
      <c r="CV85" s="257" t="str">
        <f>IF(ISNUMBER(FIND(analysismethod10,'III_Plan comp 438.68 {Plan 6}'!AO$15)),"",'III_Plan comp 438.68 {Plan 6}'!AO$15&amp;analysismethod10)</f>
        <v/>
      </c>
      <c r="CW85" s="257" t="str">
        <f>IF(ISNUMBER(FIND(analysismethod10,'III_Plan comp 438.68 {Plan 6}'!AP$15)),"",'III_Plan comp 438.68 {Plan 6}'!AP$15&amp;analysismethod10)</f>
        <v/>
      </c>
      <c r="CX85" s="257" t="str">
        <f>IF(ISNUMBER(FIND(analysismethod10,'III_Plan comp 438.68 {Plan 6}'!AQ$15)),"",'III_Plan comp 438.68 {Plan 6}'!AQ$15&amp;analysismethod10)</f>
        <v/>
      </c>
      <c r="CY85" s="257" t="str">
        <f>IF(ISNUMBER(FIND(analysismethod10,'III_Plan comp 438.68 {Plan 6}'!AR$15)),"",'III_Plan comp 438.68 {Plan 6}'!AR$15&amp;analysismethod10)</f>
        <v/>
      </c>
      <c r="CZ85" s="257" t="str">
        <f>IF(ISNUMBER(FIND(analysismethod10,'III_Plan comp 438.68 {Plan 6}'!AS$15)),"",'III_Plan comp 438.68 {Plan 6}'!AS$15&amp;analysismethod10)</f>
        <v/>
      </c>
      <c r="DA85" s="257" t="str">
        <f>IF(ISNUMBER(FIND(analysismethod10,'III_Plan comp 438.68 {Plan 6}'!AT$15)),"",'III_Plan comp 438.68 {Plan 6}'!AT$15&amp;analysismethod10)</f>
        <v/>
      </c>
      <c r="DB85" s="257" t="str">
        <f>IF(ISNUMBER(FIND(analysismethod10,'III_Plan comp 438.68 {Plan 6}'!AU$15)),"",'III_Plan comp 438.68 {Plan 6}'!AU$15&amp;analysismethod10)</f>
        <v/>
      </c>
      <c r="DC85" s="257" t="str">
        <f>IF(ISNUMBER(FIND(analysismethod10,'III_Plan comp 438.68 {Plan 6}'!AV$15)),"",'III_Plan comp 438.68 {Plan 6}'!AV$15&amp;analysismethod10)</f>
        <v/>
      </c>
      <c r="DD85" s="257" t="str">
        <f>IF(ISNUMBER(FIND(analysismethod10,'III_Plan comp 438.68 {Plan 6}'!AW$15)),"",'III_Plan comp 438.68 {Plan 6}'!AW$15&amp;analysismethod10)</f>
        <v/>
      </c>
      <c r="DE85" s="257" t="str">
        <f>IF(ISNUMBER(FIND(analysismethod10,'III_Plan comp 438.68 {Plan 6}'!AX$15)),"",'III_Plan comp 438.68 {Plan 6}'!AX$15&amp;analysismethod10)</f>
        <v/>
      </c>
      <c r="DF85" s="257" t="str">
        <f>IF(ISNUMBER(FIND(analysismethod10,'III_Plan comp 438.68 {Plan 6}'!AY$15)),"",'III_Plan comp 438.68 {Plan 6}'!AY$15&amp;analysismethod10)</f>
        <v/>
      </c>
      <c r="DG85" s="257" t="str">
        <f>IF(ISNUMBER(FIND(analysismethod10,'III_Plan comp 438.68 {Plan 6}'!AZ$15)),"",'III_Plan comp 438.68 {Plan 6}'!AZ$15&amp;analysismethod10)</f>
        <v/>
      </c>
      <c r="DH85" s="257" t="str">
        <f>IF(ISNUMBER(FIND(analysismethod10,'III_Plan comp 438.68 {Plan 6}'!BA$15)),"",'III_Plan comp 438.68 {Plan 6}'!BA$15&amp;analysismethod10)</f>
        <v/>
      </c>
      <c r="DI85" s="257" t="str">
        <f>IF(ISNUMBER(FIND(analysismethod10,'III_Plan comp 438.68 {Plan 6}'!BB$15)),"",'III_Plan comp 438.68 {Plan 6}'!BB$15&amp;analysismethod10)</f>
        <v/>
      </c>
      <c r="DJ85" s="257" t="str">
        <f>IF(ISNUMBER(FIND(analysismethod10,'III_Plan comp 438.68 {Plan 6}'!BC$15)),"",'III_Plan comp 438.68 {Plan 6}'!BC$15&amp;analysismethod10)</f>
        <v/>
      </c>
      <c r="DK85" s="257" t="str">
        <f>IF(ISNUMBER(FIND(analysismethod10,'III_Plan comp 438.68 {Plan 6}'!BD$15)),"",'III_Plan comp 438.68 {Plan 6}'!BD$15&amp;analysismethod10)</f>
        <v/>
      </c>
      <c r="DL85" s="257" t="str">
        <f>IF(ISNUMBER(FIND(analysismethod10,'III_Plan comp 438.68 {Plan 6}'!BE$15)),"",'III_Plan comp 438.68 {Plan 6}'!BE$15&amp;analysismethod10)</f>
        <v/>
      </c>
      <c r="DM85" s="257" t="str">
        <f>IF(ISNUMBER(FIND(analysismethod10,'III_Plan comp 438.68 {Plan 6}'!BF$15)),"",'III_Plan comp 438.68 {Plan 6}'!BF$15&amp;analysismethod10)</f>
        <v/>
      </c>
      <c r="DN85" s="257" t="str">
        <f>IF(ISNUMBER(FIND(analysismethod10,'III_Plan comp 438.68 {Plan 6}'!BG$15)),"",'III_Plan comp 438.68 {Plan 6}'!BG$15&amp;analysismethod10)</f>
        <v/>
      </c>
      <c r="DO85" s="257" t="str">
        <f>IF(ISNUMBER(FIND(analysismethod10,'III_Plan comp 438.68 {Plan 6}'!BH$15)),"",'III_Plan comp 438.68 {Plan 6}'!BH$15&amp;analysismethod10)</f>
        <v/>
      </c>
      <c r="DP85" s="257" t="str">
        <f>IF(ISNUMBER(FIND(analysismethod10,'III_Plan comp 438.68 {Plan 6}'!BI$15)),"",'III_Plan comp 438.68 {Plan 6}'!BI$15&amp;analysismethod10)</f>
        <v/>
      </c>
      <c r="DQ85" s="257" t="str">
        <f>IF(ISNUMBER(FIND(analysismethod10,'III_Plan comp 438.68 {Plan 6}'!BJ$15)),"",'III_Plan comp 438.68 {Plan 6}'!BJ$15&amp;analysismethod10)</f>
        <v/>
      </c>
      <c r="DR85" s="257" t="str">
        <f>IF(ISNUMBER(FIND(analysismethod10,'III_Plan comp 438.68 {Plan 6}'!BK$15)),"",'III_Plan comp 438.68 {Plan 6}'!BK$15&amp;analysismethod10)</f>
        <v/>
      </c>
      <c r="DS85" s="257" t="str">
        <f>IF(ISNUMBER(FIND(analysismethod10,'III_Plan comp 438.68 {Plan 6}'!BL$15)),"",'III_Plan comp 438.68 {Plan 6}'!BL$15&amp;analysismethod10)</f>
        <v/>
      </c>
      <c r="DT85" s="257" t="str">
        <f>IF(ISNUMBER(FIND(analysismethod10,'III_Plan comp 438.68 {Plan 6}'!BM$15)),"",'III_Plan comp 438.68 {Plan 6}'!BM$15&amp;analysismethod10)</f>
        <v/>
      </c>
      <c r="DU85" s="257" t="str">
        <f>IF(ISNUMBER(FIND(analysismethod10,'III_Plan comp 438.68 {Plan 6}'!BN$15)),"",'III_Plan comp 438.68 {Plan 6}'!BN$15&amp;analysismethod10)</f>
        <v/>
      </c>
      <c r="DV85" s="257" t="str">
        <f>IF(ISNUMBER(FIND(analysismethod10,'III_Plan comp 438.68 {Plan 6}'!BO$15)),"",'III_Plan comp 438.68 {Plan 6}'!BO$15&amp;analysismethod10)</f>
        <v/>
      </c>
      <c r="DW85" s="257" t="str">
        <f>IF(ISNUMBER(FIND(analysismethod10,'III_Plan comp 438.68 {Plan 6}'!BP$15)),"",'III_Plan comp 438.68 {Plan 6}'!BP$15&amp;analysismethod10)</f>
        <v/>
      </c>
      <c r="DX85" s="257" t="str">
        <f>IF(ISNUMBER(FIND(analysismethod10,'III_Plan comp 438.68 {Plan 6}'!BQ$15)),"",'III_Plan comp 438.68 {Plan 6}'!BQ$15&amp;analysismethod10)</f>
        <v/>
      </c>
      <c r="DY85" s="257" t="str">
        <f>IF(ISNUMBER(FIND(analysismethod10,'III_Plan comp 438.68 {Plan 6}'!BR$15)),"",'III_Plan comp 438.68 {Plan 6}'!BR$15&amp;analysismethod10)</f>
        <v/>
      </c>
      <c r="DZ85" s="257" t="str">
        <f>IF(ISNUMBER(FIND(analysismethod10,'III_Plan comp 438.68 {Plan 6}'!BS$15)),"",'III_Plan comp 438.68 {Plan 6}'!BS$15&amp;analysismethod10)</f>
        <v/>
      </c>
      <c r="EA85" s="257" t="str">
        <f>IF(ISNUMBER(FIND(analysismethod10,'III_Plan comp 438.68 {Plan 6}'!BT$15)),"",'III_Plan comp 438.68 {Plan 6}'!BT$15&amp;analysismethod10)</f>
        <v/>
      </c>
      <c r="EB85" s="257" t="str">
        <f>IF(ISNUMBER(FIND(analysismethod10,'III_Plan comp 438.68 {Plan 6}'!BU$15)),"",'III_Plan comp 438.68 {Plan 6}'!BU$15&amp;analysismethod10)</f>
        <v/>
      </c>
      <c r="EC85" s="257" t="str">
        <f>IF(ISNUMBER(FIND(analysismethod10,'III_Plan comp 438.68 {Plan 6}'!BV$15)),"",'III_Plan comp 438.68 {Plan 6}'!BV$15&amp;analysismethod10)</f>
        <v/>
      </c>
      <c r="ED85" s="257" t="str">
        <f>IF(ISNUMBER(FIND(analysismethod10,'III_Plan comp 438.68 {Plan 6}'!BW$15)),"",'III_Plan comp 438.68 {Plan 6}'!BW$15&amp;analysismethod10)</f>
        <v/>
      </c>
      <c r="EE85" s="257" t="str">
        <f>IF(ISNUMBER(FIND(analysismethod10,'III_Plan comp 438.68 {Plan 6}'!BX$15)),"",'III_Plan comp 438.68 {Plan 6}'!BX$15&amp;analysismethod10)</f>
        <v/>
      </c>
      <c r="EF85" s="257" t="str">
        <f>IF(ISNUMBER(FIND(analysismethod10,'III_Plan comp 438.68 {Plan 6}'!BY$15)),"",'III_Plan comp 438.68 {Plan 6}'!BY$15&amp;analysismethod10)</f>
        <v/>
      </c>
      <c r="EG85" s="257" t="str">
        <f>IF(ISNUMBER(FIND(analysismethod10,'III_Plan comp 438.68 {Plan 6}'!BZ$15)),"",'III_Plan comp 438.68 {Plan 6}'!BZ$15&amp;analysismethod10)</f>
        <v/>
      </c>
      <c r="EH85" s="257" t="str">
        <f>IF(ISNUMBER(FIND(analysismethod10,'III_Plan comp 438.68 {Plan 6}'!CA$15)),"",'III_Plan comp 438.68 {Plan 6}'!CA$15&amp;analysismethod10)</f>
        <v/>
      </c>
      <c r="EI85" s="257" t="str">
        <f>IF(ISNUMBER(FIND(analysismethod10,'III_Plan comp 438.68 {Plan 6}'!CB$15)),"",'III_Plan comp 438.68 {Plan 6}'!CB$15&amp;analysismethod10)</f>
        <v/>
      </c>
      <c r="EJ85" s="257" t="str">
        <f>IF(ISNUMBER(FIND(analysismethod10,'III_Plan comp 438.68 {Plan 6}'!CC$15)),"",'III_Plan comp 438.68 {Plan 6}'!CC$15&amp;analysismethod10)</f>
        <v/>
      </c>
      <c r="EK85" s="257" t="str">
        <f>IF(ISNUMBER(FIND(analysismethod10,'III_Plan comp 438.68 {Plan 6}'!CD$15)),"",'III_Plan comp 438.68 {Plan 6}'!CD$15&amp;analysismethod10)</f>
        <v/>
      </c>
      <c r="EL85" s="257" t="str">
        <f>IF(ISNUMBER(FIND(analysismethod10,'III_Plan comp 438.68 {Plan 6}'!CE$15)),"",'III_Plan comp 438.68 {Plan 6}'!CE$15&amp;analysismethod10)</f>
        <v/>
      </c>
      <c r="EM85" s="257" t="str">
        <f>IF(ISNUMBER(FIND(analysismethod10,'III_Plan comp 438.68 {Plan 6}'!CF$15)),"",'III_Plan comp 438.68 {Plan 6}'!CF$15&amp;analysismethod10)</f>
        <v/>
      </c>
      <c r="EN85" s="257" t="str">
        <f>IF(ISNUMBER(FIND(analysismethod10,'III_Plan comp 438.68 {Plan 6}'!CG$15)),"",'III_Plan comp 438.68 {Plan 6}'!CG$15&amp;analysismethod10)</f>
        <v/>
      </c>
      <c r="EO85" s="257" t="str">
        <f>IF(ISNUMBER(FIND(analysismethod10,'III_Plan comp 438.68 {Plan 6}'!CH$15)),"",'III_Plan comp 438.68 {Plan 6}'!CH$15&amp;analysismethod10)</f>
        <v/>
      </c>
      <c r="EP85" s="257" t="str">
        <f>IF(ISNUMBER(FIND(analysismethod10,'III_Plan comp 438.68 {Plan 6}'!CI$15)),"",'III_Plan comp 438.68 {Plan 6}'!CI$15&amp;analysismethod10)</f>
        <v/>
      </c>
      <c r="EQ85" s="257" t="str">
        <f>IF(ISNUMBER(FIND(analysismethod10,'III_Plan comp 438.68 {Plan 6}'!CJ$15)),"",'III_Plan comp 438.68 {Plan 6}'!CJ$15&amp;analysismethod10)</f>
        <v/>
      </c>
      <c r="ER85" s="257" t="str">
        <f>IF(ISNUMBER(FIND(analysismethod10,'III_Plan comp 438.68 {Plan 6}'!CK$15)),"",'III_Plan comp 438.68 {Plan 6}'!CK$15&amp;analysismethod10)</f>
        <v/>
      </c>
      <c r="ES85" s="257" t="str">
        <f>IF(ISNUMBER(FIND(analysismethod10,'III_Plan comp 438.68 {Plan 6}'!CL$15)),"",'III_Plan comp 438.68 {Plan 6}'!CL$15&amp;analysismethod10)</f>
        <v/>
      </c>
      <c r="ET85" s="257" t="str">
        <f>IF(ISNUMBER(FIND(analysismethod10,'III_Plan comp 438.68 {Plan 6}'!CM$15)),"",'III_Plan comp 438.68 {Plan 6}'!CM$15&amp;analysismethod10)</f>
        <v/>
      </c>
      <c r="EU85" s="257" t="str">
        <f>IF(ISNUMBER(FIND(analysismethod10,'III_Plan comp 438.68 {Plan 6}'!CN$15)),"",'III_Plan comp 438.68 {Plan 6}'!CN$15&amp;analysismethod10)</f>
        <v/>
      </c>
      <c r="EV85" s="257" t="str">
        <f>IF(ISNUMBER(FIND(analysismethod10,'III_Plan comp 438.68 {Plan 6}'!CO$15)),"",'III_Plan comp 438.68 {Plan 6}'!CO$15&amp;analysismethod10)</f>
        <v/>
      </c>
      <c r="EW85" s="257" t="str">
        <f>IF(ISNUMBER(FIND(analysismethod10,'III_Plan comp 438.68 {Plan 6}'!CP$15)),"",'III_Plan comp 438.68 {Plan 6}'!CP$15&amp;analysismethod10)</f>
        <v/>
      </c>
      <c r="EX85" s="257" t="str">
        <f>IF(ISNUMBER(FIND(analysismethod10,'III_Plan comp 438.68 {Plan 6}'!CQ$15)),"",'III_Plan comp 438.68 {Plan 6}'!CQ$15&amp;analysismethod10)</f>
        <v/>
      </c>
      <c r="EY85" s="257" t="str">
        <f>IF(ISNUMBER(FIND(analysismethod10,'III_Plan comp 438.68 {Plan 6}'!CR$15)),"",'III_Plan comp 438.68 {Plan 6}'!CR$15&amp;analysismethod10)</f>
        <v/>
      </c>
      <c r="EZ85" s="257" t="str">
        <f>IF(ISNUMBER(FIND(analysismethod10,'III_Plan comp 438.68 {Plan 6}'!CS$15)),"",'III_Plan comp 438.68 {Plan 6}'!CS$15&amp;analysismethod10)</f>
        <v/>
      </c>
      <c r="FA85" s="257" t="str">
        <f>IF(ISNUMBER(FIND(analysismethod10,'III_Plan comp 438.68 {Plan 6}'!CT$15)),"",'III_Plan comp 438.68 {Plan 6}'!CT$15&amp;analysismethod10)</f>
        <v/>
      </c>
      <c r="FB85" s="257" t="str">
        <f>IF(ISNUMBER(FIND(analysismethod10,'III_Plan comp 438.68 {Plan 6}'!CU$15)),"",'III_Plan comp 438.68 {Plan 6}'!CU$15&amp;analysismethod10)</f>
        <v/>
      </c>
      <c r="FC85" s="257" t="str">
        <f>IF(ISNUMBER(FIND(analysismethod10,'III_Plan comp 438.68 {Plan 6}'!CV$15)),"",'III_Plan comp 438.68 {Plan 6}'!CV$15&amp;analysismethod10)</f>
        <v/>
      </c>
      <c r="FD85" s="257" t="str">
        <f>IF(ISNUMBER(FIND(analysismethod10,'III_Plan comp 438.68 {Plan 6}'!CW$15)),"",'III_Plan comp 438.68 {Plan 6}'!CW$15&amp;analysismethod10)</f>
        <v/>
      </c>
      <c r="FE85" s="257" t="str">
        <f>IF(ISNUMBER(FIND(analysismethod10,'III_Plan comp 438.68 {Plan 6}'!CX$15)),"",'III_Plan comp 438.68 {Plan 6}'!CX$15&amp;analysismethod10)</f>
        <v/>
      </c>
      <c r="FF85" s="257" t="str">
        <f>IF(ISNUMBER(FIND(analysismethod10,'III_Plan comp 438.68 {Plan 6}'!CY$15)),"",'III_Plan comp 438.68 {Plan 6}'!CY$15&amp;analysismethod10)</f>
        <v/>
      </c>
      <c r="FG85" s="257" t="str">
        <f>IF(ISNUMBER(FIND(analysismethod10,'III_Plan comp 438.68 {Plan 6}'!CZ$15)),"",'III_Plan comp 438.68 {Plan 6}'!CZ$15&amp;analysismethod10)</f>
        <v/>
      </c>
    </row>
    <row r="86" spans="62:163" ht="15" thickTop="1" x14ac:dyDescent="0.2"/>
    <row r="87" spans="62:163" ht="15" thickBot="1" x14ac:dyDescent="0.25"/>
    <row r="88" spans="62:163" ht="15.75" thickTop="1" x14ac:dyDescent="0.25">
      <c r="BJ88" s="271" t="s">
        <v>157</v>
      </c>
      <c r="BK88" s="268" t="str">
        <f>IF('I_State and program information'!$E$50="Yes","Geomapping"&amp;"; "&amp;CHAR(10)&amp;CHAR(10),"")</f>
        <v xml:space="preserve">Geomapping; 
</v>
      </c>
      <c r="BL88" s="251" t="str">
        <f>IF(ISNUMBER(FIND(analysismethod1,'III_Plan comp 438.68 {Plan 7}'!E$15)),"",'III_Plan comp 438.68 {Plan 7}'!E$15&amp;analysismethod1)</f>
        <v xml:space="preserve">Geomapping; 
</v>
      </c>
      <c r="BM88" s="251" t="str">
        <f>IF(ISNUMBER(FIND(analysismethod1,'III_Plan comp 438.68 {Plan 7}'!F$15)),"",'III_Plan comp 438.68 {Plan 7}'!F$15&amp;analysismethod1)</f>
        <v xml:space="preserve">Geomapping; 
</v>
      </c>
      <c r="BN88" s="251" t="str">
        <f>IF(ISNUMBER(FIND(analysismethod1,'III_Plan comp 438.68 {Plan 7}'!G$15)),"",'III_Plan comp 438.68 {Plan 7}'!G$15&amp;analysismethod1)</f>
        <v xml:space="preserve">Geomapping; 
</v>
      </c>
      <c r="BO88" s="251" t="str">
        <f>IF(ISNUMBER(FIND(analysismethod1,'III_Plan comp 438.68 {Plan 7}'!H$15)),"",'III_Plan comp 438.68 {Plan 7}'!H$15&amp;analysismethod1)</f>
        <v xml:space="preserve">Geomapping; 
</v>
      </c>
      <c r="BP88" s="251" t="str">
        <f>IF(ISNUMBER(FIND(analysismethod1,'III_Plan comp 438.68 {Plan 7}'!I$15)),"",'III_Plan comp 438.68 {Plan 7}'!I$15&amp;analysismethod1)</f>
        <v xml:space="preserve">Geomapping; 
</v>
      </c>
      <c r="BQ88" s="251" t="str">
        <f>IF(ISNUMBER(FIND(analysismethod1,'III_Plan comp 438.68 {Plan 7}'!J$15)),"",'III_Plan comp 438.68 {Plan 7}'!J$15&amp;analysismethod1)</f>
        <v xml:space="preserve">Geomapping; 
</v>
      </c>
      <c r="BR88" s="251" t="str">
        <f>IF(ISNUMBER(FIND(analysismethod1,'III_Plan comp 438.68 {Plan 7}'!K$15)),"",'III_Plan comp 438.68 {Plan 7}'!K$15&amp;analysismethod1)</f>
        <v xml:space="preserve">Geomapping; 
</v>
      </c>
      <c r="BS88" s="251" t="str">
        <f>IF(ISNUMBER(FIND(analysismethod1,'III_Plan comp 438.68 {Plan 7}'!L$15)),"",'III_Plan comp 438.68 {Plan 7}'!L$15&amp;analysismethod1)</f>
        <v xml:space="preserve">Geomapping; 
</v>
      </c>
      <c r="BT88" s="251" t="str">
        <f>IF(ISNUMBER(FIND(analysismethod1,'III_Plan comp 438.68 {Plan 7}'!M$15)),"",'III_Plan comp 438.68 {Plan 7}'!M$15&amp;analysismethod1)</f>
        <v xml:space="preserve">Geomapping; 
</v>
      </c>
      <c r="BU88" s="251" t="str">
        <f>IF(ISNUMBER(FIND(analysismethod1,'III_Plan comp 438.68 {Plan 7}'!N$15)),"",'III_Plan comp 438.68 {Plan 7}'!N$15&amp;analysismethod1)</f>
        <v xml:space="preserve">Geomapping; 
</v>
      </c>
      <c r="BV88" s="251" t="str">
        <f>IF(ISNUMBER(FIND(analysismethod1,'III_Plan comp 438.68 {Plan 7}'!O$15)),"",'III_Plan comp 438.68 {Plan 7}'!O$15&amp;analysismethod1)</f>
        <v xml:space="preserve">Geomapping; 
</v>
      </c>
      <c r="BW88" s="251" t="str">
        <f>IF(ISNUMBER(FIND(analysismethod1,'III_Plan comp 438.68 {Plan 7}'!P$15)),"",'III_Plan comp 438.68 {Plan 7}'!P$15&amp;analysismethod1)</f>
        <v xml:space="preserve">Geomapping; 
</v>
      </c>
      <c r="BX88" s="251" t="str">
        <f>IF(ISNUMBER(FIND(analysismethod1,'III_Plan comp 438.68 {Plan 7}'!Q$15)),"",'III_Plan comp 438.68 {Plan 7}'!Q$15&amp;analysismethod1)</f>
        <v xml:space="preserve">Geomapping; 
</v>
      </c>
      <c r="BY88" s="251" t="str">
        <f>IF(ISNUMBER(FIND(analysismethod1,'III_Plan comp 438.68 {Plan 7}'!R$15)),"",'III_Plan comp 438.68 {Plan 7}'!R$15&amp;analysismethod1)</f>
        <v xml:space="preserve">Geomapping; 
</v>
      </c>
      <c r="BZ88" s="251" t="str">
        <f>IF(ISNUMBER(FIND(analysismethod1,'III_Plan comp 438.68 {Plan 7}'!S$15)),"",'III_Plan comp 438.68 {Plan 7}'!S$15&amp;analysismethod1)</f>
        <v xml:space="preserve">Geomapping; 
</v>
      </c>
      <c r="CA88" s="251" t="str">
        <f>IF(ISNUMBER(FIND(analysismethod1,'III_Plan comp 438.68 {Plan 7}'!T$15)),"",'III_Plan comp 438.68 {Plan 7}'!T$15&amp;analysismethod1)</f>
        <v xml:space="preserve">Geomapping; 
</v>
      </c>
      <c r="CB88" s="251" t="str">
        <f>IF(ISNUMBER(FIND(analysismethod1,'III_Plan comp 438.68 {Plan 7}'!U$15)),"",'III_Plan comp 438.68 {Plan 7}'!U$15&amp;analysismethod1)</f>
        <v xml:space="preserve">Geomapping; 
</v>
      </c>
      <c r="CC88" s="251" t="str">
        <f>IF(ISNUMBER(FIND(analysismethod1,'III_Plan comp 438.68 {Plan 7}'!V$15)),"",'III_Plan comp 438.68 {Plan 7}'!V$15&amp;analysismethod1)</f>
        <v xml:space="preserve">Geomapping; 
</v>
      </c>
      <c r="CD88" s="251" t="str">
        <f>IF(ISNUMBER(FIND(analysismethod1,'III_Plan comp 438.68 {Plan 7}'!W$15)),"",'III_Plan comp 438.68 {Plan 7}'!W$15&amp;analysismethod1)</f>
        <v xml:space="preserve">Geomapping; 
</v>
      </c>
      <c r="CE88" s="251" t="str">
        <f>IF(ISNUMBER(FIND(analysismethod1,'III_Plan comp 438.68 {Plan 7}'!X$15)),"",'III_Plan comp 438.68 {Plan 7}'!X$15&amp;analysismethod1)</f>
        <v xml:space="preserve">Geomapping; 
</v>
      </c>
      <c r="CF88" s="251" t="str">
        <f>IF(ISNUMBER(FIND(analysismethod1,'III_Plan comp 438.68 {Plan 7}'!Y$15)),"",'III_Plan comp 438.68 {Plan 7}'!Y$15&amp;analysismethod1)</f>
        <v xml:space="preserve">Geomapping; 
</v>
      </c>
      <c r="CG88" s="251" t="str">
        <f>IF(ISNUMBER(FIND(analysismethod1,'III_Plan comp 438.68 {Plan 7}'!Z$15)),"",'III_Plan comp 438.68 {Plan 7}'!Z$15&amp;analysismethod1)</f>
        <v xml:space="preserve">Geomapping; 
</v>
      </c>
      <c r="CH88" s="251" t="str">
        <f>IF(ISNUMBER(FIND(analysismethod1,'III_Plan comp 438.68 {Plan 7}'!AA$15)),"",'III_Plan comp 438.68 {Plan 7}'!AA$15&amp;analysismethod1)</f>
        <v xml:space="preserve">Geomapping; 
</v>
      </c>
      <c r="CI88" s="251" t="str">
        <f>IF(ISNUMBER(FIND(analysismethod1,'III_Plan comp 438.68 {Plan 7}'!AB$15)),"",'III_Plan comp 438.68 {Plan 7}'!AB$15&amp;analysismethod1)</f>
        <v xml:space="preserve">Geomapping; 
</v>
      </c>
      <c r="CJ88" s="251" t="str">
        <f>IF(ISNUMBER(FIND(analysismethod1,'III_Plan comp 438.68 {Plan 7}'!AC$15)),"",'III_Plan comp 438.68 {Plan 7}'!AC$15&amp;analysismethod1)</f>
        <v xml:space="preserve">Geomapping; 
</v>
      </c>
      <c r="CK88" s="251" t="str">
        <f>IF(ISNUMBER(FIND(analysismethod1,'III_Plan comp 438.68 {Plan 7}'!AD$15)),"",'III_Plan comp 438.68 {Plan 7}'!AD$15&amp;analysismethod1)</f>
        <v xml:space="preserve">Geomapping; 
</v>
      </c>
      <c r="CL88" s="251" t="str">
        <f>IF(ISNUMBER(FIND(analysismethod1,'III_Plan comp 438.68 {Plan 7}'!AE$15)),"",'III_Plan comp 438.68 {Plan 7}'!AE$15&amp;analysismethod1)</f>
        <v xml:space="preserve">Geomapping; 
</v>
      </c>
      <c r="CM88" s="251" t="str">
        <f>IF(ISNUMBER(FIND(analysismethod1,'III_Plan comp 438.68 {Plan 7}'!AF$15)),"",'III_Plan comp 438.68 {Plan 7}'!AF$15&amp;analysismethod1)</f>
        <v xml:space="preserve">Geomapping; 
</v>
      </c>
      <c r="CN88" s="251" t="str">
        <f>IF(ISNUMBER(FIND(analysismethod1,'III_Plan comp 438.68 {Plan 7}'!AG$15)),"",'III_Plan comp 438.68 {Plan 7}'!AG$15&amp;analysismethod1)</f>
        <v xml:space="preserve">Geomapping; 
</v>
      </c>
      <c r="CO88" s="251" t="str">
        <f>IF(ISNUMBER(FIND(analysismethod1,'III_Plan comp 438.68 {Plan 7}'!AH$15)),"",'III_Plan comp 438.68 {Plan 7}'!AH$15&amp;analysismethod1)</f>
        <v xml:space="preserve">Geomapping; 
</v>
      </c>
      <c r="CP88" s="251" t="str">
        <f>IF(ISNUMBER(FIND(analysismethod1,'III_Plan comp 438.68 {Plan 7}'!AI$15)),"",'III_Plan comp 438.68 {Plan 7}'!AI$15&amp;analysismethod1)</f>
        <v xml:space="preserve">Geomapping; 
</v>
      </c>
      <c r="CQ88" s="251" t="str">
        <f>IF(ISNUMBER(FIND(analysismethod1,'III_Plan comp 438.68 {Plan 7}'!AJ$15)),"",'III_Plan comp 438.68 {Plan 7}'!AJ$15&amp;analysismethod1)</f>
        <v xml:space="preserve">Geomapping; 
</v>
      </c>
      <c r="CR88" s="251" t="str">
        <f>IF(ISNUMBER(FIND(analysismethod1,'III_Plan comp 438.68 {Plan 7}'!AK$15)),"",'III_Plan comp 438.68 {Plan 7}'!AK$15&amp;analysismethod1)</f>
        <v xml:space="preserve">Geomapping; 
</v>
      </c>
      <c r="CS88" s="251" t="str">
        <f>IF(ISNUMBER(FIND(analysismethod1,'III_Plan comp 438.68 {Plan 7}'!AL$15)),"",'III_Plan comp 438.68 {Plan 7}'!AL$15&amp;analysismethod1)</f>
        <v xml:space="preserve">Geomapping; 
</v>
      </c>
      <c r="CT88" s="251" t="str">
        <f>IF(ISNUMBER(FIND(analysismethod1,'III_Plan comp 438.68 {Plan 7}'!AM$15)),"",'III_Plan comp 438.68 {Plan 7}'!AM$15&amp;analysismethod1)</f>
        <v xml:space="preserve">Geomapping; 
</v>
      </c>
      <c r="CU88" s="251" t="str">
        <f>IF(ISNUMBER(FIND(analysismethod1,'III_Plan comp 438.68 {Plan 7}'!AN$15)),"",'III_Plan comp 438.68 {Plan 7}'!AN$15&amp;analysismethod1)</f>
        <v xml:space="preserve">Geomapping; 
</v>
      </c>
      <c r="CV88" s="251" t="str">
        <f>IF(ISNUMBER(FIND(analysismethod1,'III_Plan comp 438.68 {Plan 7}'!AO$15)),"",'III_Plan comp 438.68 {Plan 7}'!AO$15&amp;analysismethod1)</f>
        <v xml:space="preserve">Geomapping; 
</v>
      </c>
      <c r="CW88" s="251" t="str">
        <f>IF(ISNUMBER(FIND(analysismethod1,'III_Plan comp 438.68 {Plan 7}'!AP$15)),"",'III_Plan comp 438.68 {Plan 7}'!AP$15&amp;analysismethod1)</f>
        <v xml:space="preserve">Geomapping; 
</v>
      </c>
      <c r="CX88" s="251" t="str">
        <f>IF(ISNUMBER(FIND(analysismethod1,'III_Plan comp 438.68 {Plan 7}'!AQ$15)),"",'III_Plan comp 438.68 {Plan 7}'!AQ$15&amp;analysismethod1)</f>
        <v xml:space="preserve">Geomapping; 
</v>
      </c>
      <c r="CY88" s="251" t="str">
        <f>IF(ISNUMBER(FIND(analysismethod1,'III_Plan comp 438.68 {Plan 7}'!AR$15)),"",'III_Plan comp 438.68 {Plan 7}'!AR$15&amp;analysismethod1)</f>
        <v xml:space="preserve">Geomapping; 
</v>
      </c>
      <c r="CZ88" s="251" t="str">
        <f>IF(ISNUMBER(FIND(analysismethod1,'III_Plan comp 438.68 {Plan 7}'!AS$15)),"",'III_Plan comp 438.68 {Plan 7}'!AS$15&amp;analysismethod1)</f>
        <v xml:space="preserve">Geomapping; 
</v>
      </c>
      <c r="DA88" s="251" t="str">
        <f>IF(ISNUMBER(FIND(analysismethod1,'III_Plan comp 438.68 {Plan 7}'!AT$15)),"",'III_Plan comp 438.68 {Plan 7}'!AT$15&amp;analysismethod1)</f>
        <v xml:space="preserve">Geomapping; 
</v>
      </c>
      <c r="DB88" s="251" t="str">
        <f>IF(ISNUMBER(FIND(analysismethod1,'III_Plan comp 438.68 {Plan 7}'!AU$15)),"",'III_Plan comp 438.68 {Plan 7}'!AU$15&amp;analysismethod1)</f>
        <v xml:space="preserve">Geomapping; 
</v>
      </c>
      <c r="DC88" s="251" t="str">
        <f>IF(ISNUMBER(FIND(analysismethod1,'III_Plan comp 438.68 {Plan 7}'!AV$15)),"",'III_Plan comp 438.68 {Plan 7}'!AV$15&amp;analysismethod1)</f>
        <v xml:space="preserve">Geomapping; 
</v>
      </c>
      <c r="DD88" s="251" t="str">
        <f>IF(ISNUMBER(FIND(analysismethod1,'III_Plan comp 438.68 {Plan 7}'!AW$15)),"",'III_Plan comp 438.68 {Plan 7}'!AW$15&amp;analysismethod1)</f>
        <v xml:space="preserve">Geomapping; 
</v>
      </c>
      <c r="DE88" s="251" t="str">
        <f>IF(ISNUMBER(FIND(analysismethod1,'III_Plan comp 438.68 {Plan 7}'!AX$15)),"",'III_Plan comp 438.68 {Plan 7}'!AX$15&amp;analysismethod1)</f>
        <v xml:space="preserve">Geomapping; 
</v>
      </c>
      <c r="DF88" s="251" t="str">
        <f>IF(ISNUMBER(FIND(analysismethod1,'III_Plan comp 438.68 {Plan 7}'!AY$15)),"",'III_Plan comp 438.68 {Plan 7}'!AY$15&amp;analysismethod1)</f>
        <v xml:space="preserve">Geomapping; 
</v>
      </c>
      <c r="DG88" s="251" t="str">
        <f>IF(ISNUMBER(FIND(analysismethod1,'III_Plan comp 438.68 {Plan 7}'!AZ$15)),"",'III_Plan comp 438.68 {Plan 7}'!AZ$15&amp;analysismethod1)</f>
        <v xml:space="preserve">Geomapping; 
</v>
      </c>
      <c r="DH88" s="251" t="str">
        <f>IF(ISNUMBER(FIND(analysismethod1,'III_Plan comp 438.68 {Plan 7}'!BA$15)),"",'III_Plan comp 438.68 {Plan 7}'!BA$15&amp;analysismethod1)</f>
        <v xml:space="preserve">Geomapping; 
</v>
      </c>
      <c r="DI88" s="251" t="str">
        <f>IF(ISNUMBER(FIND(analysismethod1,'III_Plan comp 438.68 {Plan 7}'!BB$15)),"",'III_Plan comp 438.68 {Plan 7}'!BB$15&amp;analysismethod1)</f>
        <v xml:space="preserve">Geomapping; 
</v>
      </c>
      <c r="DJ88" s="251" t="str">
        <f>IF(ISNUMBER(FIND(analysismethod1,'III_Plan comp 438.68 {Plan 7}'!BC$15)),"",'III_Plan comp 438.68 {Plan 7}'!BC$15&amp;analysismethod1)</f>
        <v xml:space="preserve">Geomapping; 
</v>
      </c>
      <c r="DK88" s="251" t="str">
        <f>IF(ISNUMBER(FIND(analysismethod1,'III_Plan comp 438.68 {Plan 7}'!BD$15)),"",'III_Plan comp 438.68 {Plan 7}'!BD$15&amp;analysismethod1)</f>
        <v xml:space="preserve">Geomapping; 
</v>
      </c>
      <c r="DL88" s="251" t="str">
        <f>IF(ISNUMBER(FIND(analysismethod1,'III_Plan comp 438.68 {Plan 7}'!BE$15)),"",'III_Plan comp 438.68 {Plan 7}'!BE$15&amp;analysismethod1)</f>
        <v xml:space="preserve">Geomapping; 
</v>
      </c>
      <c r="DM88" s="251" t="str">
        <f>IF(ISNUMBER(FIND(analysismethod1,'III_Plan comp 438.68 {Plan 7}'!BF$15)),"",'III_Plan comp 438.68 {Plan 7}'!BF$15&amp;analysismethod1)</f>
        <v xml:space="preserve">Geomapping; 
</v>
      </c>
      <c r="DN88" s="251" t="str">
        <f>IF(ISNUMBER(FIND(analysismethod1,'III_Plan comp 438.68 {Plan 7}'!BG$15)),"",'III_Plan comp 438.68 {Plan 7}'!BG$15&amp;analysismethod1)</f>
        <v xml:space="preserve">Geomapping; 
</v>
      </c>
      <c r="DO88" s="251" t="str">
        <f>IF(ISNUMBER(FIND(analysismethod1,'III_Plan comp 438.68 {Plan 7}'!BH$15)),"",'III_Plan comp 438.68 {Plan 7}'!BH$15&amp;analysismethod1)</f>
        <v xml:space="preserve">Geomapping; 
</v>
      </c>
      <c r="DP88" s="251" t="str">
        <f>IF(ISNUMBER(FIND(analysismethod1,'III_Plan comp 438.68 {Plan 7}'!BI$15)),"",'III_Plan comp 438.68 {Plan 7}'!BI$15&amp;analysismethod1)</f>
        <v xml:space="preserve">Geomapping; 
</v>
      </c>
      <c r="DQ88" s="251" t="str">
        <f>IF(ISNUMBER(FIND(analysismethod1,'III_Plan comp 438.68 {Plan 7}'!BJ$15)),"",'III_Plan comp 438.68 {Plan 7}'!BJ$15&amp;analysismethod1)</f>
        <v xml:space="preserve">Geomapping; 
</v>
      </c>
      <c r="DR88" s="251" t="str">
        <f>IF(ISNUMBER(FIND(analysismethod1,'III_Plan comp 438.68 {Plan 7}'!BK$15)),"",'III_Plan comp 438.68 {Plan 7}'!BK$15&amp;analysismethod1)</f>
        <v xml:space="preserve">Geomapping; 
</v>
      </c>
      <c r="DS88" s="251" t="str">
        <f>IF(ISNUMBER(FIND(analysismethod1,'III_Plan comp 438.68 {Plan 7}'!BL$15)),"",'III_Plan comp 438.68 {Plan 7}'!BL$15&amp;analysismethod1)</f>
        <v xml:space="preserve">Geomapping; 
</v>
      </c>
      <c r="DT88" s="251" t="str">
        <f>IF(ISNUMBER(FIND(analysismethod1,'III_Plan comp 438.68 {Plan 7}'!BM$15)),"",'III_Plan comp 438.68 {Plan 7}'!BM$15&amp;analysismethod1)</f>
        <v xml:space="preserve">Geomapping; 
</v>
      </c>
      <c r="DU88" s="251" t="str">
        <f>IF(ISNUMBER(FIND(analysismethod1,'III_Plan comp 438.68 {Plan 7}'!BN$15)),"",'III_Plan comp 438.68 {Plan 7}'!BN$15&amp;analysismethod1)</f>
        <v xml:space="preserve">Geomapping; 
</v>
      </c>
      <c r="DV88" s="251" t="str">
        <f>IF(ISNUMBER(FIND(analysismethod1,'III_Plan comp 438.68 {Plan 7}'!BO$15)),"",'III_Plan comp 438.68 {Plan 7}'!BO$15&amp;analysismethod1)</f>
        <v xml:space="preserve">Geomapping; 
</v>
      </c>
      <c r="DW88" s="251" t="str">
        <f>IF(ISNUMBER(FIND(analysismethod1,'III_Plan comp 438.68 {Plan 7}'!BP$15)),"",'III_Plan comp 438.68 {Plan 7}'!BP$15&amp;analysismethod1)</f>
        <v xml:space="preserve">Geomapping; 
</v>
      </c>
      <c r="DX88" s="251" t="str">
        <f>IF(ISNUMBER(FIND(analysismethod1,'III_Plan comp 438.68 {Plan 7}'!BQ$15)),"",'III_Plan comp 438.68 {Plan 7}'!BQ$15&amp;analysismethod1)</f>
        <v xml:space="preserve">Geomapping; 
</v>
      </c>
      <c r="DY88" s="251" t="str">
        <f>IF(ISNUMBER(FIND(analysismethod1,'III_Plan comp 438.68 {Plan 7}'!BR$15)),"",'III_Plan comp 438.68 {Plan 7}'!BR$15&amp;analysismethod1)</f>
        <v xml:space="preserve">Geomapping; 
</v>
      </c>
      <c r="DZ88" s="251" t="str">
        <f>IF(ISNUMBER(FIND(analysismethod1,'III_Plan comp 438.68 {Plan 7}'!BS$15)),"",'III_Plan comp 438.68 {Plan 7}'!BS$15&amp;analysismethod1)</f>
        <v xml:space="preserve">Geomapping; 
</v>
      </c>
      <c r="EA88" s="251" t="str">
        <f>IF(ISNUMBER(FIND(analysismethod1,'III_Plan comp 438.68 {Plan 7}'!BT$15)),"",'III_Plan comp 438.68 {Plan 7}'!BT$15&amp;analysismethod1)</f>
        <v xml:space="preserve">Geomapping; 
</v>
      </c>
      <c r="EB88" s="251" t="str">
        <f>IF(ISNUMBER(FIND(analysismethod1,'III_Plan comp 438.68 {Plan 7}'!BU$15)),"",'III_Plan comp 438.68 {Plan 7}'!BU$15&amp;analysismethod1)</f>
        <v xml:space="preserve">Geomapping; 
</v>
      </c>
      <c r="EC88" s="251" t="str">
        <f>IF(ISNUMBER(FIND(analysismethod1,'III_Plan comp 438.68 {Plan 7}'!BV$15)),"",'III_Plan comp 438.68 {Plan 7}'!BV$15&amp;analysismethod1)</f>
        <v xml:space="preserve">Geomapping; 
</v>
      </c>
      <c r="ED88" s="251" t="str">
        <f>IF(ISNUMBER(FIND(analysismethod1,'III_Plan comp 438.68 {Plan 7}'!BW$15)),"",'III_Plan comp 438.68 {Plan 7}'!BW$15&amp;analysismethod1)</f>
        <v xml:space="preserve">Geomapping; 
</v>
      </c>
      <c r="EE88" s="251" t="str">
        <f>IF(ISNUMBER(FIND(analysismethod1,'III_Plan comp 438.68 {Plan 7}'!BX$15)),"",'III_Plan comp 438.68 {Plan 7}'!BX$15&amp;analysismethod1)</f>
        <v xml:space="preserve">Geomapping; 
</v>
      </c>
      <c r="EF88" s="251" t="str">
        <f>IF(ISNUMBER(FIND(analysismethod1,'III_Plan comp 438.68 {Plan 7}'!BY$15)),"",'III_Plan comp 438.68 {Plan 7}'!BY$15&amp;analysismethod1)</f>
        <v xml:space="preserve">Geomapping; 
</v>
      </c>
      <c r="EG88" s="251" t="str">
        <f>IF(ISNUMBER(FIND(analysismethod1,'III_Plan comp 438.68 {Plan 7}'!BZ$15)),"",'III_Plan comp 438.68 {Plan 7}'!BZ$15&amp;analysismethod1)</f>
        <v xml:space="preserve">Geomapping; 
</v>
      </c>
      <c r="EH88" s="251" t="str">
        <f>IF(ISNUMBER(FIND(analysismethod1,'III_Plan comp 438.68 {Plan 7}'!CA$15)),"",'III_Plan comp 438.68 {Plan 7}'!CA$15&amp;analysismethod1)</f>
        <v xml:space="preserve">Geomapping; 
</v>
      </c>
      <c r="EI88" s="251" t="str">
        <f>IF(ISNUMBER(FIND(analysismethod1,'III_Plan comp 438.68 {Plan 7}'!CB$15)),"",'III_Plan comp 438.68 {Plan 7}'!CB$15&amp;analysismethod1)</f>
        <v xml:space="preserve">Geomapping; 
</v>
      </c>
      <c r="EJ88" s="251" t="str">
        <f>IF(ISNUMBER(FIND(analysismethod1,'III_Plan comp 438.68 {Plan 7}'!CC$15)),"",'III_Plan comp 438.68 {Plan 7}'!CC$15&amp;analysismethod1)</f>
        <v xml:space="preserve">Geomapping; 
</v>
      </c>
      <c r="EK88" s="251" t="str">
        <f>IF(ISNUMBER(FIND(analysismethod1,'III_Plan comp 438.68 {Plan 7}'!CD$15)),"",'III_Plan comp 438.68 {Plan 7}'!CD$15&amp;analysismethod1)</f>
        <v xml:space="preserve">Geomapping; 
</v>
      </c>
      <c r="EL88" s="251" t="str">
        <f>IF(ISNUMBER(FIND(analysismethod1,'III_Plan comp 438.68 {Plan 7}'!CE$15)),"",'III_Plan comp 438.68 {Plan 7}'!CE$15&amp;analysismethod1)</f>
        <v xml:space="preserve">Geomapping; 
</v>
      </c>
      <c r="EM88" s="251" t="str">
        <f>IF(ISNUMBER(FIND(analysismethod1,'III_Plan comp 438.68 {Plan 7}'!CF$15)),"",'III_Plan comp 438.68 {Plan 7}'!CF$15&amp;analysismethod1)</f>
        <v xml:space="preserve">Geomapping; 
</v>
      </c>
      <c r="EN88" s="251" t="str">
        <f>IF(ISNUMBER(FIND(analysismethod1,'III_Plan comp 438.68 {Plan 7}'!CG$15)),"",'III_Plan comp 438.68 {Plan 7}'!CG$15&amp;analysismethod1)</f>
        <v xml:space="preserve">Geomapping; 
</v>
      </c>
      <c r="EO88" s="251" t="str">
        <f>IF(ISNUMBER(FIND(analysismethod1,'III_Plan comp 438.68 {Plan 7}'!CH$15)),"",'III_Plan comp 438.68 {Plan 7}'!CH$15&amp;analysismethod1)</f>
        <v xml:space="preserve">Geomapping; 
</v>
      </c>
      <c r="EP88" s="251" t="str">
        <f>IF(ISNUMBER(FIND(analysismethod1,'III_Plan comp 438.68 {Plan 7}'!CI$15)),"",'III_Plan comp 438.68 {Plan 7}'!CI$15&amp;analysismethod1)</f>
        <v xml:space="preserve">Geomapping; 
</v>
      </c>
      <c r="EQ88" s="251" t="str">
        <f>IF(ISNUMBER(FIND(analysismethod1,'III_Plan comp 438.68 {Plan 7}'!CJ$15)),"",'III_Plan comp 438.68 {Plan 7}'!CJ$15&amp;analysismethod1)</f>
        <v xml:space="preserve">Geomapping; 
</v>
      </c>
      <c r="ER88" s="251" t="str">
        <f>IF(ISNUMBER(FIND(analysismethod1,'III_Plan comp 438.68 {Plan 7}'!CK$15)),"",'III_Plan comp 438.68 {Plan 7}'!CK$15&amp;analysismethod1)</f>
        <v xml:space="preserve">Geomapping; 
</v>
      </c>
      <c r="ES88" s="251" t="str">
        <f>IF(ISNUMBER(FIND(analysismethod1,'III_Plan comp 438.68 {Plan 7}'!CL$15)),"",'III_Plan comp 438.68 {Plan 7}'!CL$15&amp;analysismethod1)</f>
        <v xml:space="preserve">Geomapping; 
</v>
      </c>
      <c r="ET88" s="251" t="str">
        <f>IF(ISNUMBER(FIND(analysismethod1,'III_Plan comp 438.68 {Plan 7}'!CM$15)),"",'III_Plan comp 438.68 {Plan 7}'!CM$15&amp;analysismethod1)</f>
        <v xml:space="preserve">Geomapping; 
</v>
      </c>
      <c r="EU88" s="251" t="str">
        <f>IF(ISNUMBER(FIND(analysismethod1,'III_Plan comp 438.68 {Plan 7}'!CN$15)),"",'III_Plan comp 438.68 {Plan 7}'!CN$15&amp;analysismethod1)</f>
        <v xml:space="preserve">Geomapping; 
</v>
      </c>
      <c r="EV88" s="251" t="str">
        <f>IF(ISNUMBER(FIND(analysismethod1,'III_Plan comp 438.68 {Plan 7}'!CO$15)),"",'III_Plan comp 438.68 {Plan 7}'!CO$15&amp;analysismethod1)</f>
        <v xml:space="preserve">Geomapping; 
</v>
      </c>
      <c r="EW88" s="251" t="str">
        <f>IF(ISNUMBER(FIND(analysismethod1,'III_Plan comp 438.68 {Plan 7}'!CP$15)),"",'III_Plan comp 438.68 {Plan 7}'!CP$15&amp;analysismethod1)</f>
        <v xml:space="preserve">Geomapping; 
</v>
      </c>
      <c r="EX88" s="251" t="str">
        <f>IF(ISNUMBER(FIND(analysismethod1,'III_Plan comp 438.68 {Plan 7}'!CQ$15)),"",'III_Plan comp 438.68 {Plan 7}'!CQ$15&amp;analysismethod1)</f>
        <v xml:space="preserve">Geomapping; 
</v>
      </c>
      <c r="EY88" s="251" t="str">
        <f>IF(ISNUMBER(FIND(analysismethod1,'III_Plan comp 438.68 {Plan 7}'!CR$15)),"",'III_Plan comp 438.68 {Plan 7}'!CR$15&amp;analysismethod1)</f>
        <v xml:space="preserve">Geomapping; 
</v>
      </c>
      <c r="EZ88" s="251" t="str">
        <f>IF(ISNUMBER(FIND(analysismethod1,'III_Plan comp 438.68 {Plan 7}'!CS$15)),"",'III_Plan comp 438.68 {Plan 7}'!CS$15&amp;analysismethod1)</f>
        <v xml:space="preserve">Geomapping; 
</v>
      </c>
      <c r="FA88" s="251" t="str">
        <f>IF(ISNUMBER(FIND(analysismethod1,'III_Plan comp 438.68 {Plan 7}'!CT$15)),"",'III_Plan comp 438.68 {Plan 7}'!CT$15&amp;analysismethod1)</f>
        <v xml:space="preserve">Geomapping; 
</v>
      </c>
      <c r="FB88" s="251" t="str">
        <f>IF(ISNUMBER(FIND(analysismethod1,'III_Plan comp 438.68 {Plan 7}'!CU$15)),"",'III_Plan comp 438.68 {Plan 7}'!CU$15&amp;analysismethod1)</f>
        <v xml:space="preserve">Geomapping; 
</v>
      </c>
      <c r="FC88" s="251" t="str">
        <f>IF(ISNUMBER(FIND(analysismethod1,'III_Plan comp 438.68 {Plan 7}'!CV$15)),"",'III_Plan comp 438.68 {Plan 7}'!CV$15&amp;analysismethod1)</f>
        <v xml:space="preserve">Geomapping; 
</v>
      </c>
      <c r="FD88" s="251" t="str">
        <f>IF(ISNUMBER(FIND(analysismethod1,'III_Plan comp 438.68 {Plan 7}'!CW$15)),"",'III_Plan comp 438.68 {Plan 7}'!CW$15&amp;analysismethod1)</f>
        <v xml:space="preserve">Geomapping; 
</v>
      </c>
      <c r="FE88" s="251" t="str">
        <f>IF(ISNUMBER(FIND(analysismethod1,'III_Plan comp 438.68 {Plan 7}'!CX$15)),"",'III_Plan comp 438.68 {Plan 7}'!CX$15&amp;analysismethod1)</f>
        <v xml:space="preserve">Geomapping; 
</v>
      </c>
      <c r="FF88" s="251" t="str">
        <f>IF(ISNUMBER(FIND(analysismethod1,'III_Plan comp 438.68 {Plan 7}'!CY$15)),"",'III_Plan comp 438.68 {Plan 7}'!CY$15&amp;analysismethod1)</f>
        <v xml:space="preserve">Geomapping; 
</v>
      </c>
      <c r="FG88" s="251" t="str">
        <f>IF(ISNUMBER(FIND(analysismethod1,'III_Plan comp 438.68 {Plan 7}'!CZ$15)),"",'III_Plan comp 438.68 {Plan 7}'!CZ$15&amp;analysismethod1)</f>
        <v xml:space="preserve">Geomapping; 
</v>
      </c>
    </row>
    <row r="89" spans="62:163" ht="15" x14ac:dyDescent="0.25">
      <c r="BJ89" s="271"/>
      <c r="BK89" s="269" t="str">
        <f>IF('I_State and program information'!$E$54="Yes","Plan Provider Directory Review"&amp;"; "&amp;CHAR(10)&amp;CHAR(10),"")</f>
        <v xml:space="preserve">Plan Provider Directory Review; 
</v>
      </c>
      <c r="BL89" s="254" t="str">
        <f>IF(ISNUMBER(FIND(analysismethod2,'III_Plan comp 438.68 {Plan 7}'!E$15)),"",'III_Plan comp 438.68 {Plan 7}'!E$15&amp;analysismethod2)</f>
        <v xml:space="preserve">Plan Provider Directory Review; 
</v>
      </c>
      <c r="BM89" s="254" t="str">
        <f>IF(ISNUMBER(FIND(analysismethod2,'III_Plan comp 438.68 {Plan 7}'!F$15)),"",'III_Plan comp 438.68 {Plan 7}'!F$15&amp;analysismethod2)</f>
        <v xml:space="preserve">Plan Provider Directory Review; 
</v>
      </c>
      <c r="BN89" s="254" t="str">
        <f>IF(ISNUMBER(FIND(analysismethod2,'III_Plan comp 438.68 {Plan 7}'!G$15)),"",'III_Plan comp 438.68 {Plan 7}'!G$15&amp;analysismethod2)</f>
        <v xml:space="preserve">Plan Provider Directory Review; 
</v>
      </c>
      <c r="BO89" s="254" t="str">
        <f>IF(ISNUMBER(FIND(analysismethod2,'III_Plan comp 438.68 {Plan 7}'!H$15)),"",'III_Plan comp 438.68 {Plan 7}'!H$15&amp;analysismethod2)</f>
        <v xml:space="preserve">Plan Provider Directory Review; 
</v>
      </c>
      <c r="BP89" s="254" t="str">
        <f>IF(ISNUMBER(FIND(analysismethod2,'III_Plan comp 438.68 {Plan 7}'!I$15)),"",'III_Plan comp 438.68 {Plan 7}'!I$15&amp;analysismethod2)</f>
        <v xml:space="preserve">Plan Provider Directory Review; 
</v>
      </c>
      <c r="BQ89" s="254" t="str">
        <f>IF(ISNUMBER(FIND(analysismethod2,'III_Plan comp 438.68 {Plan 7}'!J$15)),"",'III_Plan comp 438.68 {Plan 7}'!J$15&amp;analysismethod2)</f>
        <v xml:space="preserve">Plan Provider Directory Review; 
</v>
      </c>
      <c r="BR89" s="254" t="str">
        <f>IF(ISNUMBER(FIND(analysismethod2,'III_Plan comp 438.68 {Plan 7}'!K$15)),"",'III_Plan comp 438.68 {Plan 7}'!K$15&amp;analysismethod2)</f>
        <v xml:space="preserve">Plan Provider Directory Review; 
</v>
      </c>
      <c r="BS89" s="254" t="str">
        <f>IF(ISNUMBER(FIND(analysismethod2,'III_Plan comp 438.68 {Plan 7}'!L$15)),"",'III_Plan comp 438.68 {Plan 7}'!L$15&amp;analysismethod2)</f>
        <v xml:space="preserve">Plan Provider Directory Review; 
</v>
      </c>
      <c r="BT89" s="254" t="str">
        <f>IF(ISNUMBER(FIND(analysismethod2,'III_Plan comp 438.68 {Plan 7}'!M$15)),"",'III_Plan comp 438.68 {Plan 7}'!M$15&amp;analysismethod2)</f>
        <v xml:space="preserve">Plan Provider Directory Review; 
</v>
      </c>
      <c r="BU89" s="254" t="str">
        <f>IF(ISNUMBER(FIND(analysismethod2,'III_Plan comp 438.68 {Plan 7}'!N$15)),"",'III_Plan comp 438.68 {Plan 7}'!N$15&amp;analysismethod2)</f>
        <v xml:space="preserve">Plan Provider Directory Review; 
</v>
      </c>
      <c r="BV89" s="254" t="str">
        <f>IF(ISNUMBER(FIND(analysismethod2,'III_Plan comp 438.68 {Plan 7}'!O$15)),"",'III_Plan comp 438.68 {Plan 7}'!O$15&amp;analysismethod2)</f>
        <v xml:space="preserve">Plan Provider Directory Review; 
</v>
      </c>
      <c r="BW89" s="254" t="str">
        <f>IF(ISNUMBER(FIND(analysismethod2,'III_Plan comp 438.68 {Plan 7}'!P$15)),"",'III_Plan comp 438.68 {Plan 7}'!P$15&amp;analysismethod2)</f>
        <v xml:space="preserve">Plan Provider Directory Review; 
</v>
      </c>
      <c r="BX89" s="254" t="str">
        <f>IF(ISNUMBER(FIND(analysismethod2,'III_Plan comp 438.68 {Plan 7}'!Q$15)),"",'III_Plan comp 438.68 {Plan 7}'!Q$15&amp;analysismethod2)</f>
        <v xml:space="preserve">Plan Provider Directory Review; 
</v>
      </c>
      <c r="BY89" s="254" t="str">
        <f>IF(ISNUMBER(FIND(analysismethod2,'III_Plan comp 438.68 {Plan 7}'!R$15)),"",'III_Plan comp 438.68 {Plan 7}'!R$15&amp;analysismethod2)</f>
        <v xml:space="preserve">Plan Provider Directory Review; 
</v>
      </c>
      <c r="BZ89" s="254" t="str">
        <f>IF(ISNUMBER(FIND(analysismethod2,'III_Plan comp 438.68 {Plan 7}'!S$15)),"",'III_Plan comp 438.68 {Plan 7}'!S$15&amp;analysismethod2)</f>
        <v xml:space="preserve">Plan Provider Directory Review; 
</v>
      </c>
      <c r="CA89" s="254" t="str">
        <f>IF(ISNUMBER(FIND(analysismethod2,'III_Plan comp 438.68 {Plan 7}'!T$15)),"",'III_Plan comp 438.68 {Plan 7}'!T$15&amp;analysismethod2)</f>
        <v xml:space="preserve">Plan Provider Directory Review; 
</v>
      </c>
      <c r="CB89" s="254" t="str">
        <f>IF(ISNUMBER(FIND(analysismethod2,'III_Plan comp 438.68 {Plan 7}'!U$15)),"",'III_Plan comp 438.68 {Plan 7}'!U$15&amp;analysismethod2)</f>
        <v xml:space="preserve">Plan Provider Directory Review; 
</v>
      </c>
      <c r="CC89" s="254" t="str">
        <f>IF(ISNUMBER(FIND(analysismethod2,'III_Plan comp 438.68 {Plan 7}'!V$15)),"",'III_Plan comp 438.68 {Plan 7}'!V$15&amp;analysismethod2)</f>
        <v xml:space="preserve">Plan Provider Directory Review; 
</v>
      </c>
      <c r="CD89" s="254" t="str">
        <f>IF(ISNUMBER(FIND(analysismethod2,'III_Plan comp 438.68 {Plan 7}'!W$15)),"",'III_Plan comp 438.68 {Plan 7}'!W$15&amp;analysismethod2)</f>
        <v xml:space="preserve">Plan Provider Directory Review; 
</v>
      </c>
      <c r="CE89" s="254" t="str">
        <f>IF(ISNUMBER(FIND(analysismethod2,'III_Plan comp 438.68 {Plan 7}'!X$15)),"",'III_Plan comp 438.68 {Plan 7}'!X$15&amp;analysismethod2)</f>
        <v xml:space="preserve">Plan Provider Directory Review; 
</v>
      </c>
      <c r="CF89" s="254" t="str">
        <f>IF(ISNUMBER(FIND(analysismethod2,'III_Plan comp 438.68 {Plan 7}'!Y$15)),"",'III_Plan comp 438.68 {Plan 7}'!Y$15&amp;analysismethod2)</f>
        <v xml:space="preserve">Plan Provider Directory Review; 
</v>
      </c>
      <c r="CG89" s="254" t="str">
        <f>IF(ISNUMBER(FIND(analysismethod2,'III_Plan comp 438.68 {Plan 7}'!Z$15)),"",'III_Plan comp 438.68 {Plan 7}'!Z$15&amp;analysismethod2)</f>
        <v xml:space="preserve">Plan Provider Directory Review; 
</v>
      </c>
      <c r="CH89" s="254" t="str">
        <f>IF(ISNUMBER(FIND(analysismethod2,'III_Plan comp 438.68 {Plan 7}'!AA$15)),"",'III_Plan comp 438.68 {Plan 7}'!AA$15&amp;analysismethod2)</f>
        <v xml:space="preserve">Plan Provider Directory Review; 
</v>
      </c>
      <c r="CI89" s="254" t="str">
        <f>IF(ISNUMBER(FIND(analysismethod2,'III_Plan comp 438.68 {Plan 7}'!AB$15)),"",'III_Plan comp 438.68 {Plan 7}'!AB$15&amp;analysismethod2)</f>
        <v xml:space="preserve">Plan Provider Directory Review; 
</v>
      </c>
      <c r="CJ89" s="254" t="str">
        <f>IF(ISNUMBER(FIND(analysismethod2,'III_Plan comp 438.68 {Plan 7}'!AC$15)),"",'III_Plan comp 438.68 {Plan 7}'!AC$15&amp;analysismethod2)</f>
        <v xml:space="preserve">Plan Provider Directory Review; 
</v>
      </c>
      <c r="CK89" s="254" t="str">
        <f>IF(ISNUMBER(FIND(analysismethod2,'III_Plan comp 438.68 {Plan 7}'!AD$15)),"",'III_Plan comp 438.68 {Plan 7}'!AD$15&amp;analysismethod2)</f>
        <v xml:space="preserve">Plan Provider Directory Review; 
</v>
      </c>
      <c r="CL89" s="254" t="str">
        <f>IF(ISNUMBER(FIND(analysismethod2,'III_Plan comp 438.68 {Plan 7}'!AE$15)),"",'III_Plan comp 438.68 {Plan 7}'!AE$15&amp;analysismethod2)</f>
        <v xml:space="preserve">Plan Provider Directory Review; 
</v>
      </c>
      <c r="CM89" s="254" t="str">
        <f>IF(ISNUMBER(FIND(analysismethod2,'III_Plan comp 438.68 {Plan 7}'!AF$15)),"",'III_Plan comp 438.68 {Plan 7}'!AF$15&amp;analysismethod2)</f>
        <v xml:space="preserve">Plan Provider Directory Review; 
</v>
      </c>
      <c r="CN89" s="254" t="str">
        <f>IF(ISNUMBER(FIND(analysismethod2,'III_Plan comp 438.68 {Plan 7}'!AG$15)),"",'III_Plan comp 438.68 {Plan 7}'!AG$15&amp;analysismethod2)</f>
        <v xml:space="preserve">Plan Provider Directory Review; 
</v>
      </c>
      <c r="CO89" s="254" t="str">
        <f>IF(ISNUMBER(FIND(analysismethod2,'III_Plan comp 438.68 {Plan 7}'!AH$15)),"",'III_Plan comp 438.68 {Plan 7}'!AH$15&amp;analysismethod2)</f>
        <v xml:space="preserve">Plan Provider Directory Review; 
</v>
      </c>
      <c r="CP89" s="254" t="str">
        <f>IF(ISNUMBER(FIND(analysismethod2,'III_Plan comp 438.68 {Plan 7}'!AI$15)),"",'III_Plan comp 438.68 {Plan 7}'!AI$15&amp;analysismethod2)</f>
        <v xml:space="preserve">Plan Provider Directory Review; 
</v>
      </c>
      <c r="CQ89" s="254" t="str">
        <f>IF(ISNUMBER(FIND(analysismethod2,'III_Plan comp 438.68 {Plan 7}'!AJ$15)),"",'III_Plan comp 438.68 {Plan 7}'!AJ$15&amp;analysismethod2)</f>
        <v xml:space="preserve">Plan Provider Directory Review; 
</v>
      </c>
      <c r="CR89" s="254" t="str">
        <f>IF(ISNUMBER(FIND(analysismethod2,'III_Plan comp 438.68 {Plan 7}'!AK$15)),"",'III_Plan comp 438.68 {Plan 7}'!AK$15&amp;analysismethod2)</f>
        <v xml:space="preserve">Plan Provider Directory Review; 
</v>
      </c>
      <c r="CS89" s="254" t="str">
        <f>IF(ISNUMBER(FIND(analysismethod2,'III_Plan comp 438.68 {Plan 7}'!AL$15)),"",'III_Plan comp 438.68 {Plan 7}'!AL$15&amp;analysismethod2)</f>
        <v xml:space="preserve">Plan Provider Directory Review; 
</v>
      </c>
      <c r="CT89" s="254" t="str">
        <f>IF(ISNUMBER(FIND(analysismethod2,'III_Plan comp 438.68 {Plan 7}'!AM$15)),"",'III_Plan comp 438.68 {Plan 7}'!AM$15&amp;analysismethod2)</f>
        <v xml:space="preserve">Plan Provider Directory Review; 
</v>
      </c>
      <c r="CU89" s="254" t="str">
        <f>IF(ISNUMBER(FIND(analysismethod2,'III_Plan comp 438.68 {Plan 7}'!AN$15)),"",'III_Plan comp 438.68 {Plan 7}'!AN$15&amp;analysismethod2)</f>
        <v xml:space="preserve">Plan Provider Directory Review; 
</v>
      </c>
      <c r="CV89" s="254" t="str">
        <f>IF(ISNUMBER(FIND(analysismethod2,'III_Plan comp 438.68 {Plan 7}'!AO$15)),"",'III_Plan comp 438.68 {Plan 7}'!AO$15&amp;analysismethod2)</f>
        <v xml:space="preserve">Plan Provider Directory Review; 
</v>
      </c>
      <c r="CW89" s="254" t="str">
        <f>IF(ISNUMBER(FIND(analysismethod2,'III_Plan comp 438.68 {Plan 7}'!AP$15)),"",'III_Plan comp 438.68 {Plan 7}'!AP$15&amp;analysismethod2)</f>
        <v xml:space="preserve">Plan Provider Directory Review; 
</v>
      </c>
      <c r="CX89" s="254" t="str">
        <f>IF(ISNUMBER(FIND(analysismethod2,'III_Plan comp 438.68 {Plan 7}'!AQ$15)),"",'III_Plan comp 438.68 {Plan 7}'!AQ$15&amp;analysismethod2)</f>
        <v xml:space="preserve">Plan Provider Directory Review; 
</v>
      </c>
      <c r="CY89" s="254" t="str">
        <f>IF(ISNUMBER(FIND(analysismethod2,'III_Plan comp 438.68 {Plan 7}'!AR$15)),"",'III_Plan comp 438.68 {Plan 7}'!AR$15&amp;analysismethod2)</f>
        <v xml:space="preserve">Plan Provider Directory Review; 
</v>
      </c>
      <c r="CZ89" s="254" t="str">
        <f>IF(ISNUMBER(FIND(analysismethod2,'III_Plan comp 438.68 {Plan 7}'!AS$15)),"",'III_Plan comp 438.68 {Plan 7}'!AS$15&amp;analysismethod2)</f>
        <v xml:space="preserve">Plan Provider Directory Review; 
</v>
      </c>
      <c r="DA89" s="254" t="str">
        <f>IF(ISNUMBER(FIND(analysismethod2,'III_Plan comp 438.68 {Plan 7}'!AT$15)),"",'III_Plan comp 438.68 {Plan 7}'!AT$15&amp;analysismethod2)</f>
        <v xml:space="preserve">Plan Provider Directory Review; 
</v>
      </c>
      <c r="DB89" s="254" t="str">
        <f>IF(ISNUMBER(FIND(analysismethod2,'III_Plan comp 438.68 {Plan 7}'!AU$15)),"",'III_Plan comp 438.68 {Plan 7}'!AU$15&amp;analysismethod2)</f>
        <v xml:space="preserve">Plan Provider Directory Review; 
</v>
      </c>
      <c r="DC89" s="254" t="str">
        <f>IF(ISNUMBER(FIND(analysismethod2,'III_Plan comp 438.68 {Plan 7}'!AV$15)),"",'III_Plan comp 438.68 {Plan 7}'!AV$15&amp;analysismethod2)</f>
        <v xml:space="preserve">Plan Provider Directory Review; 
</v>
      </c>
      <c r="DD89" s="254" t="str">
        <f>IF(ISNUMBER(FIND(analysismethod2,'III_Plan comp 438.68 {Plan 7}'!AW$15)),"",'III_Plan comp 438.68 {Plan 7}'!AW$15&amp;analysismethod2)</f>
        <v xml:space="preserve">Plan Provider Directory Review; 
</v>
      </c>
      <c r="DE89" s="254" t="str">
        <f>IF(ISNUMBER(FIND(analysismethod2,'III_Plan comp 438.68 {Plan 7}'!AX$15)),"",'III_Plan comp 438.68 {Plan 7}'!AX$15&amp;analysismethod2)</f>
        <v xml:space="preserve">Plan Provider Directory Review; 
</v>
      </c>
      <c r="DF89" s="254" t="str">
        <f>IF(ISNUMBER(FIND(analysismethod2,'III_Plan comp 438.68 {Plan 7}'!AY$15)),"",'III_Plan comp 438.68 {Plan 7}'!AY$15&amp;analysismethod2)</f>
        <v xml:space="preserve">Plan Provider Directory Review; 
</v>
      </c>
      <c r="DG89" s="254" t="str">
        <f>IF(ISNUMBER(FIND(analysismethod2,'III_Plan comp 438.68 {Plan 7}'!AZ$15)),"",'III_Plan comp 438.68 {Plan 7}'!AZ$15&amp;analysismethod2)</f>
        <v xml:space="preserve">Plan Provider Directory Review; 
</v>
      </c>
      <c r="DH89" s="254" t="str">
        <f>IF(ISNUMBER(FIND(analysismethod2,'III_Plan comp 438.68 {Plan 7}'!BA$15)),"",'III_Plan comp 438.68 {Plan 7}'!BA$15&amp;analysismethod2)</f>
        <v xml:space="preserve">Plan Provider Directory Review; 
</v>
      </c>
      <c r="DI89" s="254" t="str">
        <f>IF(ISNUMBER(FIND(analysismethod2,'III_Plan comp 438.68 {Plan 7}'!BB$15)),"",'III_Plan comp 438.68 {Plan 7}'!BB$15&amp;analysismethod2)</f>
        <v xml:space="preserve">Plan Provider Directory Review; 
</v>
      </c>
      <c r="DJ89" s="254" t="str">
        <f>IF(ISNUMBER(FIND(analysismethod2,'III_Plan comp 438.68 {Plan 7}'!BC$15)),"",'III_Plan comp 438.68 {Plan 7}'!BC$15&amp;analysismethod2)</f>
        <v xml:space="preserve">Plan Provider Directory Review; 
</v>
      </c>
      <c r="DK89" s="254" t="str">
        <f>IF(ISNUMBER(FIND(analysismethod2,'III_Plan comp 438.68 {Plan 7}'!BD$15)),"",'III_Plan comp 438.68 {Plan 7}'!BD$15&amp;analysismethod2)</f>
        <v xml:space="preserve">Plan Provider Directory Review; 
</v>
      </c>
      <c r="DL89" s="254" t="str">
        <f>IF(ISNUMBER(FIND(analysismethod2,'III_Plan comp 438.68 {Plan 7}'!BE$15)),"",'III_Plan comp 438.68 {Plan 7}'!BE$15&amp;analysismethod2)</f>
        <v xml:space="preserve">Plan Provider Directory Review; 
</v>
      </c>
      <c r="DM89" s="254" t="str">
        <f>IF(ISNUMBER(FIND(analysismethod2,'III_Plan comp 438.68 {Plan 7}'!BF$15)),"",'III_Plan comp 438.68 {Plan 7}'!BF$15&amp;analysismethod2)</f>
        <v xml:space="preserve">Plan Provider Directory Review; 
</v>
      </c>
      <c r="DN89" s="254" t="str">
        <f>IF(ISNUMBER(FIND(analysismethod2,'III_Plan comp 438.68 {Plan 7}'!BG$15)),"",'III_Plan comp 438.68 {Plan 7}'!BG$15&amp;analysismethod2)</f>
        <v xml:space="preserve">Plan Provider Directory Review; 
</v>
      </c>
      <c r="DO89" s="254" t="str">
        <f>IF(ISNUMBER(FIND(analysismethod2,'III_Plan comp 438.68 {Plan 7}'!BH$15)),"",'III_Plan comp 438.68 {Plan 7}'!BH$15&amp;analysismethod2)</f>
        <v xml:space="preserve">Plan Provider Directory Review; 
</v>
      </c>
      <c r="DP89" s="254" t="str">
        <f>IF(ISNUMBER(FIND(analysismethod2,'III_Plan comp 438.68 {Plan 7}'!BI$15)),"",'III_Plan comp 438.68 {Plan 7}'!BI$15&amp;analysismethod2)</f>
        <v xml:space="preserve">Plan Provider Directory Review; 
</v>
      </c>
      <c r="DQ89" s="254" t="str">
        <f>IF(ISNUMBER(FIND(analysismethod2,'III_Plan comp 438.68 {Plan 7}'!BJ$15)),"",'III_Plan comp 438.68 {Plan 7}'!BJ$15&amp;analysismethod2)</f>
        <v xml:space="preserve">Plan Provider Directory Review; 
</v>
      </c>
      <c r="DR89" s="254" t="str">
        <f>IF(ISNUMBER(FIND(analysismethod2,'III_Plan comp 438.68 {Plan 7}'!BK$15)),"",'III_Plan comp 438.68 {Plan 7}'!BK$15&amp;analysismethod2)</f>
        <v xml:space="preserve">Plan Provider Directory Review; 
</v>
      </c>
      <c r="DS89" s="254" t="str">
        <f>IF(ISNUMBER(FIND(analysismethod2,'III_Plan comp 438.68 {Plan 7}'!BL$15)),"",'III_Plan comp 438.68 {Plan 7}'!BL$15&amp;analysismethod2)</f>
        <v xml:space="preserve">Plan Provider Directory Review; 
</v>
      </c>
      <c r="DT89" s="254" t="str">
        <f>IF(ISNUMBER(FIND(analysismethod2,'III_Plan comp 438.68 {Plan 7}'!BM$15)),"",'III_Plan comp 438.68 {Plan 7}'!BM$15&amp;analysismethod2)</f>
        <v xml:space="preserve">Plan Provider Directory Review; 
</v>
      </c>
      <c r="DU89" s="254" t="str">
        <f>IF(ISNUMBER(FIND(analysismethod2,'III_Plan comp 438.68 {Plan 7}'!BN$15)),"",'III_Plan comp 438.68 {Plan 7}'!BN$15&amp;analysismethod2)</f>
        <v xml:space="preserve">Plan Provider Directory Review; 
</v>
      </c>
      <c r="DV89" s="254" t="str">
        <f>IF(ISNUMBER(FIND(analysismethod2,'III_Plan comp 438.68 {Plan 7}'!BO$15)),"",'III_Plan comp 438.68 {Plan 7}'!BO$15&amp;analysismethod2)</f>
        <v xml:space="preserve">Plan Provider Directory Review; 
</v>
      </c>
      <c r="DW89" s="254" t="str">
        <f>IF(ISNUMBER(FIND(analysismethod2,'III_Plan comp 438.68 {Plan 7}'!BP$15)),"",'III_Plan comp 438.68 {Plan 7}'!BP$15&amp;analysismethod2)</f>
        <v xml:space="preserve">Plan Provider Directory Review; 
</v>
      </c>
      <c r="DX89" s="254" t="str">
        <f>IF(ISNUMBER(FIND(analysismethod2,'III_Plan comp 438.68 {Plan 7}'!BQ$15)),"",'III_Plan comp 438.68 {Plan 7}'!BQ$15&amp;analysismethod2)</f>
        <v xml:space="preserve">Plan Provider Directory Review; 
</v>
      </c>
      <c r="DY89" s="254" t="str">
        <f>IF(ISNUMBER(FIND(analysismethod2,'III_Plan comp 438.68 {Plan 7}'!BR$15)),"",'III_Plan comp 438.68 {Plan 7}'!BR$15&amp;analysismethod2)</f>
        <v xml:space="preserve">Plan Provider Directory Review; 
</v>
      </c>
      <c r="DZ89" s="254" t="str">
        <f>IF(ISNUMBER(FIND(analysismethod2,'III_Plan comp 438.68 {Plan 7}'!BS$15)),"",'III_Plan comp 438.68 {Plan 7}'!BS$15&amp;analysismethod2)</f>
        <v xml:space="preserve">Plan Provider Directory Review; 
</v>
      </c>
      <c r="EA89" s="254" t="str">
        <f>IF(ISNUMBER(FIND(analysismethod2,'III_Plan comp 438.68 {Plan 7}'!BT$15)),"",'III_Plan comp 438.68 {Plan 7}'!BT$15&amp;analysismethod2)</f>
        <v xml:space="preserve">Plan Provider Directory Review; 
</v>
      </c>
      <c r="EB89" s="254" t="str">
        <f>IF(ISNUMBER(FIND(analysismethod2,'III_Plan comp 438.68 {Plan 7}'!BU$15)),"",'III_Plan comp 438.68 {Plan 7}'!BU$15&amp;analysismethod2)</f>
        <v xml:space="preserve">Plan Provider Directory Review; 
</v>
      </c>
      <c r="EC89" s="254" t="str">
        <f>IF(ISNUMBER(FIND(analysismethod2,'III_Plan comp 438.68 {Plan 7}'!BV$15)),"",'III_Plan comp 438.68 {Plan 7}'!BV$15&amp;analysismethod2)</f>
        <v xml:space="preserve">Plan Provider Directory Review; 
</v>
      </c>
      <c r="ED89" s="254" t="str">
        <f>IF(ISNUMBER(FIND(analysismethod2,'III_Plan comp 438.68 {Plan 7}'!BW$15)),"",'III_Plan comp 438.68 {Plan 7}'!BW$15&amp;analysismethod2)</f>
        <v xml:space="preserve">Plan Provider Directory Review; 
</v>
      </c>
      <c r="EE89" s="254" t="str">
        <f>IF(ISNUMBER(FIND(analysismethod2,'III_Plan comp 438.68 {Plan 7}'!BX$15)),"",'III_Plan comp 438.68 {Plan 7}'!BX$15&amp;analysismethod2)</f>
        <v xml:space="preserve">Plan Provider Directory Review; 
</v>
      </c>
      <c r="EF89" s="254" t="str">
        <f>IF(ISNUMBER(FIND(analysismethod2,'III_Plan comp 438.68 {Plan 7}'!BY$15)),"",'III_Plan comp 438.68 {Plan 7}'!BY$15&amp;analysismethod2)</f>
        <v xml:space="preserve">Plan Provider Directory Review; 
</v>
      </c>
      <c r="EG89" s="254" t="str">
        <f>IF(ISNUMBER(FIND(analysismethod2,'III_Plan comp 438.68 {Plan 7}'!BZ$15)),"",'III_Plan comp 438.68 {Plan 7}'!BZ$15&amp;analysismethod2)</f>
        <v xml:space="preserve">Plan Provider Directory Review; 
</v>
      </c>
      <c r="EH89" s="254" t="str">
        <f>IF(ISNUMBER(FIND(analysismethod2,'III_Plan comp 438.68 {Plan 7}'!CA$15)),"",'III_Plan comp 438.68 {Plan 7}'!CA$15&amp;analysismethod2)</f>
        <v xml:space="preserve">Plan Provider Directory Review; 
</v>
      </c>
      <c r="EI89" s="254" t="str">
        <f>IF(ISNUMBER(FIND(analysismethod2,'III_Plan comp 438.68 {Plan 7}'!CB$15)),"",'III_Plan comp 438.68 {Plan 7}'!CB$15&amp;analysismethod2)</f>
        <v xml:space="preserve">Plan Provider Directory Review; 
</v>
      </c>
      <c r="EJ89" s="254" t="str">
        <f>IF(ISNUMBER(FIND(analysismethod2,'III_Plan comp 438.68 {Plan 7}'!CC$15)),"",'III_Plan comp 438.68 {Plan 7}'!CC$15&amp;analysismethod2)</f>
        <v xml:space="preserve">Plan Provider Directory Review; 
</v>
      </c>
      <c r="EK89" s="254" t="str">
        <f>IF(ISNUMBER(FIND(analysismethod2,'III_Plan comp 438.68 {Plan 7}'!CD$15)),"",'III_Plan comp 438.68 {Plan 7}'!CD$15&amp;analysismethod2)</f>
        <v xml:space="preserve">Plan Provider Directory Review; 
</v>
      </c>
      <c r="EL89" s="254" t="str">
        <f>IF(ISNUMBER(FIND(analysismethod2,'III_Plan comp 438.68 {Plan 7}'!CE$15)),"",'III_Plan comp 438.68 {Plan 7}'!CE$15&amp;analysismethod2)</f>
        <v xml:space="preserve">Plan Provider Directory Review; 
</v>
      </c>
      <c r="EM89" s="254" t="str">
        <f>IF(ISNUMBER(FIND(analysismethod2,'III_Plan comp 438.68 {Plan 7}'!CF$15)),"",'III_Plan comp 438.68 {Plan 7}'!CF$15&amp;analysismethod2)</f>
        <v xml:space="preserve">Plan Provider Directory Review; 
</v>
      </c>
      <c r="EN89" s="254" t="str">
        <f>IF(ISNUMBER(FIND(analysismethod2,'III_Plan comp 438.68 {Plan 7}'!CG$15)),"",'III_Plan comp 438.68 {Plan 7}'!CG$15&amp;analysismethod2)</f>
        <v xml:space="preserve">Plan Provider Directory Review; 
</v>
      </c>
      <c r="EO89" s="254" t="str">
        <f>IF(ISNUMBER(FIND(analysismethod2,'III_Plan comp 438.68 {Plan 7}'!CH$15)),"",'III_Plan comp 438.68 {Plan 7}'!CH$15&amp;analysismethod2)</f>
        <v xml:space="preserve">Plan Provider Directory Review; 
</v>
      </c>
      <c r="EP89" s="254" t="str">
        <f>IF(ISNUMBER(FIND(analysismethod2,'III_Plan comp 438.68 {Plan 7}'!CI$15)),"",'III_Plan comp 438.68 {Plan 7}'!CI$15&amp;analysismethod2)</f>
        <v xml:space="preserve">Plan Provider Directory Review; 
</v>
      </c>
      <c r="EQ89" s="254" t="str">
        <f>IF(ISNUMBER(FIND(analysismethod2,'III_Plan comp 438.68 {Plan 7}'!CJ$15)),"",'III_Plan comp 438.68 {Plan 7}'!CJ$15&amp;analysismethod2)</f>
        <v xml:space="preserve">Plan Provider Directory Review; 
</v>
      </c>
      <c r="ER89" s="254" t="str">
        <f>IF(ISNUMBER(FIND(analysismethod2,'III_Plan comp 438.68 {Plan 7}'!CK$15)),"",'III_Plan comp 438.68 {Plan 7}'!CK$15&amp;analysismethod2)</f>
        <v xml:space="preserve">Plan Provider Directory Review; 
</v>
      </c>
      <c r="ES89" s="254" t="str">
        <f>IF(ISNUMBER(FIND(analysismethod2,'III_Plan comp 438.68 {Plan 7}'!CL$15)),"",'III_Plan comp 438.68 {Plan 7}'!CL$15&amp;analysismethod2)</f>
        <v xml:space="preserve">Plan Provider Directory Review; 
</v>
      </c>
      <c r="ET89" s="254" t="str">
        <f>IF(ISNUMBER(FIND(analysismethod2,'III_Plan comp 438.68 {Plan 7}'!CM$15)),"",'III_Plan comp 438.68 {Plan 7}'!CM$15&amp;analysismethod2)</f>
        <v xml:space="preserve">Plan Provider Directory Review; 
</v>
      </c>
      <c r="EU89" s="254" t="str">
        <f>IF(ISNUMBER(FIND(analysismethod2,'III_Plan comp 438.68 {Plan 7}'!CN$15)),"",'III_Plan comp 438.68 {Plan 7}'!CN$15&amp;analysismethod2)</f>
        <v xml:space="preserve">Plan Provider Directory Review; 
</v>
      </c>
      <c r="EV89" s="254" t="str">
        <f>IF(ISNUMBER(FIND(analysismethod2,'III_Plan comp 438.68 {Plan 7}'!CO$15)),"",'III_Plan comp 438.68 {Plan 7}'!CO$15&amp;analysismethod2)</f>
        <v xml:space="preserve">Plan Provider Directory Review; 
</v>
      </c>
      <c r="EW89" s="254" t="str">
        <f>IF(ISNUMBER(FIND(analysismethod2,'III_Plan comp 438.68 {Plan 7}'!CP$15)),"",'III_Plan comp 438.68 {Plan 7}'!CP$15&amp;analysismethod2)</f>
        <v xml:space="preserve">Plan Provider Directory Review; 
</v>
      </c>
      <c r="EX89" s="254" t="str">
        <f>IF(ISNUMBER(FIND(analysismethod2,'III_Plan comp 438.68 {Plan 7}'!CQ$15)),"",'III_Plan comp 438.68 {Plan 7}'!CQ$15&amp;analysismethod2)</f>
        <v xml:space="preserve">Plan Provider Directory Review; 
</v>
      </c>
      <c r="EY89" s="254" t="str">
        <f>IF(ISNUMBER(FIND(analysismethod2,'III_Plan comp 438.68 {Plan 7}'!CR$15)),"",'III_Plan comp 438.68 {Plan 7}'!CR$15&amp;analysismethod2)</f>
        <v xml:space="preserve">Plan Provider Directory Review; 
</v>
      </c>
      <c r="EZ89" s="254" t="str">
        <f>IF(ISNUMBER(FIND(analysismethod2,'III_Plan comp 438.68 {Plan 7}'!CS$15)),"",'III_Plan comp 438.68 {Plan 7}'!CS$15&amp;analysismethod2)</f>
        <v xml:space="preserve">Plan Provider Directory Review; 
</v>
      </c>
      <c r="FA89" s="254" t="str">
        <f>IF(ISNUMBER(FIND(analysismethod2,'III_Plan comp 438.68 {Plan 7}'!CT$15)),"",'III_Plan comp 438.68 {Plan 7}'!CT$15&amp;analysismethod2)</f>
        <v xml:space="preserve">Plan Provider Directory Review; 
</v>
      </c>
      <c r="FB89" s="254" t="str">
        <f>IF(ISNUMBER(FIND(analysismethod2,'III_Plan comp 438.68 {Plan 7}'!CU$15)),"",'III_Plan comp 438.68 {Plan 7}'!CU$15&amp;analysismethod2)</f>
        <v xml:space="preserve">Plan Provider Directory Review; 
</v>
      </c>
      <c r="FC89" s="254" t="str">
        <f>IF(ISNUMBER(FIND(analysismethod2,'III_Plan comp 438.68 {Plan 7}'!CV$15)),"",'III_Plan comp 438.68 {Plan 7}'!CV$15&amp;analysismethod2)</f>
        <v xml:space="preserve">Plan Provider Directory Review; 
</v>
      </c>
      <c r="FD89" s="254" t="str">
        <f>IF(ISNUMBER(FIND(analysismethod2,'III_Plan comp 438.68 {Plan 7}'!CW$15)),"",'III_Plan comp 438.68 {Plan 7}'!CW$15&amp;analysismethod2)</f>
        <v xml:space="preserve">Plan Provider Directory Review; 
</v>
      </c>
      <c r="FE89" s="254" t="str">
        <f>IF(ISNUMBER(FIND(analysismethod2,'III_Plan comp 438.68 {Plan 7}'!CX$15)),"",'III_Plan comp 438.68 {Plan 7}'!CX$15&amp;analysismethod2)</f>
        <v xml:space="preserve">Plan Provider Directory Review; 
</v>
      </c>
      <c r="FF89" s="254" t="str">
        <f>IF(ISNUMBER(FIND(analysismethod2,'III_Plan comp 438.68 {Plan 7}'!CY$15)),"",'III_Plan comp 438.68 {Plan 7}'!CY$15&amp;analysismethod2)</f>
        <v xml:space="preserve">Plan Provider Directory Review; 
</v>
      </c>
      <c r="FG89" s="254" t="str">
        <f>IF(ISNUMBER(FIND(analysismethod2,'III_Plan comp 438.68 {Plan 7}'!CZ$15)),"",'III_Plan comp 438.68 {Plan 7}'!CZ$15&amp;analysismethod2)</f>
        <v xml:space="preserve">Plan Provider Directory Review; 
</v>
      </c>
    </row>
    <row r="90" spans="62:163" x14ac:dyDescent="0.2">
      <c r="BK90" s="269" t="str">
        <f>IF('I_State and program information'!$E$58="Yes","Secret Shopper: Network Participation"&amp;"; "&amp;CHAR(10)&amp;CHAR(10),"")</f>
        <v/>
      </c>
      <c r="BL90" s="254" t="str">
        <f>IF(ISNUMBER(FIND(analysismethod3,'III_Plan comp 438.68 {Plan 7}'!E$15)),"",'III_Plan comp 438.68 {Plan 7}'!E$15&amp;analysismethod3)</f>
        <v/>
      </c>
      <c r="BM90" s="254" t="str">
        <f>IF(ISNUMBER(FIND(analysismethod3,'III_Plan comp 438.68 {Plan 7}'!F$15)),"",'III_Plan comp 438.68 {Plan 7}'!F$15&amp;analysismethod3)</f>
        <v/>
      </c>
      <c r="BN90" s="254" t="str">
        <f>IF(ISNUMBER(FIND(analysismethod3,'III_Plan comp 438.68 {Plan 7}'!G$15)),"",'III_Plan comp 438.68 {Plan 7}'!G$15&amp;analysismethod3)</f>
        <v/>
      </c>
      <c r="BO90" s="254" t="str">
        <f>IF(ISNUMBER(FIND(analysismethod3,'III_Plan comp 438.68 {Plan 7}'!H$15)),"",'III_Plan comp 438.68 {Plan 7}'!H$15&amp;analysismethod3)</f>
        <v/>
      </c>
      <c r="BP90" s="254" t="str">
        <f>IF(ISNUMBER(FIND(analysismethod3,'III_Plan comp 438.68 {Plan 7}'!I$15)),"",'III_Plan comp 438.68 {Plan 7}'!I$15&amp;analysismethod3)</f>
        <v/>
      </c>
      <c r="BQ90" s="254" t="str">
        <f>IF(ISNUMBER(FIND(analysismethod3,'III_Plan comp 438.68 {Plan 7}'!J$15)),"",'III_Plan comp 438.68 {Plan 7}'!J$15&amp;analysismethod3)</f>
        <v/>
      </c>
      <c r="BR90" s="254" t="str">
        <f>IF(ISNUMBER(FIND(analysismethod3,'III_Plan comp 438.68 {Plan 7}'!K$15)),"",'III_Plan comp 438.68 {Plan 7}'!K$15&amp;analysismethod3)</f>
        <v/>
      </c>
      <c r="BS90" s="254" t="str">
        <f>IF(ISNUMBER(FIND(analysismethod3,'III_Plan comp 438.68 {Plan 7}'!L$15)),"",'III_Plan comp 438.68 {Plan 7}'!L$15&amp;analysismethod3)</f>
        <v/>
      </c>
      <c r="BT90" s="254" t="str">
        <f>IF(ISNUMBER(FIND(analysismethod3,'III_Plan comp 438.68 {Plan 7}'!M$15)),"",'III_Plan comp 438.68 {Plan 7}'!M$15&amp;analysismethod3)</f>
        <v/>
      </c>
      <c r="BU90" s="254" t="str">
        <f>IF(ISNUMBER(FIND(analysismethod3,'III_Plan comp 438.68 {Plan 7}'!N$15)),"",'III_Plan comp 438.68 {Plan 7}'!N$15&amp;analysismethod3)</f>
        <v/>
      </c>
      <c r="BV90" s="254" t="str">
        <f>IF(ISNUMBER(FIND(analysismethod3,'III_Plan comp 438.68 {Plan 7}'!O$15)),"",'III_Plan comp 438.68 {Plan 7}'!O$15&amp;analysismethod3)</f>
        <v/>
      </c>
      <c r="BW90" s="254" t="str">
        <f>IF(ISNUMBER(FIND(analysismethod3,'III_Plan comp 438.68 {Plan 7}'!P$15)),"",'III_Plan comp 438.68 {Plan 7}'!P$15&amp;analysismethod3)</f>
        <v/>
      </c>
      <c r="BX90" s="254" t="str">
        <f>IF(ISNUMBER(FIND(analysismethod3,'III_Plan comp 438.68 {Plan 7}'!Q$15)),"",'III_Plan comp 438.68 {Plan 7}'!Q$15&amp;analysismethod3)</f>
        <v/>
      </c>
      <c r="BY90" s="254" t="str">
        <f>IF(ISNUMBER(FIND(analysismethod3,'III_Plan comp 438.68 {Plan 7}'!R$15)),"",'III_Plan comp 438.68 {Plan 7}'!R$15&amp;analysismethod3)</f>
        <v/>
      </c>
      <c r="BZ90" s="254" t="str">
        <f>IF(ISNUMBER(FIND(analysismethod3,'III_Plan comp 438.68 {Plan 7}'!S$15)),"",'III_Plan comp 438.68 {Plan 7}'!S$15&amp;analysismethod3)</f>
        <v/>
      </c>
      <c r="CA90" s="254" t="str">
        <f>IF(ISNUMBER(FIND(analysismethod3,'III_Plan comp 438.68 {Plan 7}'!T$15)),"",'III_Plan comp 438.68 {Plan 7}'!T$15&amp;analysismethod3)</f>
        <v/>
      </c>
      <c r="CB90" s="254" t="str">
        <f>IF(ISNUMBER(FIND(analysismethod3,'III_Plan comp 438.68 {Plan 7}'!U$15)),"",'III_Plan comp 438.68 {Plan 7}'!U$15&amp;analysismethod3)</f>
        <v/>
      </c>
      <c r="CC90" s="254" t="str">
        <f>IF(ISNUMBER(FIND(analysismethod3,'III_Plan comp 438.68 {Plan 7}'!V$15)),"",'III_Plan comp 438.68 {Plan 7}'!V$15&amp;analysismethod3)</f>
        <v/>
      </c>
      <c r="CD90" s="254" t="str">
        <f>IF(ISNUMBER(FIND(analysismethod3,'III_Plan comp 438.68 {Plan 7}'!W$15)),"",'III_Plan comp 438.68 {Plan 7}'!W$15&amp;analysismethod3)</f>
        <v/>
      </c>
      <c r="CE90" s="254" t="str">
        <f>IF(ISNUMBER(FIND(analysismethod3,'III_Plan comp 438.68 {Plan 7}'!X$15)),"",'III_Plan comp 438.68 {Plan 7}'!X$15&amp;analysismethod3)</f>
        <v/>
      </c>
      <c r="CF90" s="254" t="str">
        <f>IF(ISNUMBER(FIND(analysismethod3,'III_Plan comp 438.68 {Plan 7}'!Y$15)),"",'III_Plan comp 438.68 {Plan 7}'!Y$15&amp;analysismethod3)</f>
        <v/>
      </c>
      <c r="CG90" s="254" t="str">
        <f>IF(ISNUMBER(FIND(analysismethod3,'III_Plan comp 438.68 {Plan 7}'!Z$15)),"",'III_Plan comp 438.68 {Plan 7}'!Z$15&amp;analysismethod3)</f>
        <v/>
      </c>
      <c r="CH90" s="254" t="str">
        <f>IF(ISNUMBER(FIND(analysismethod3,'III_Plan comp 438.68 {Plan 7}'!AA$15)),"",'III_Plan comp 438.68 {Plan 7}'!AA$15&amp;analysismethod3)</f>
        <v/>
      </c>
      <c r="CI90" s="254" t="str">
        <f>IF(ISNUMBER(FIND(analysismethod3,'III_Plan comp 438.68 {Plan 7}'!AB$15)),"",'III_Plan comp 438.68 {Plan 7}'!AB$15&amp;analysismethod3)</f>
        <v/>
      </c>
      <c r="CJ90" s="254" t="str">
        <f>IF(ISNUMBER(FIND(analysismethod3,'III_Plan comp 438.68 {Plan 7}'!AC$15)),"",'III_Plan comp 438.68 {Plan 7}'!AC$15&amp;analysismethod3)</f>
        <v/>
      </c>
      <c r="CK90" s="254" t="str">
        <f>IF(ISNUMBER(FIND(analysismethod3,'III_Plan comp 438.68 {Plan 7}'!AD$15)),"",'III_Plan comp 438.68 {Plan 7}'!AD$15&amp;analysismethod3)</f>
        <v/>
      </c>
      <c r="CL90" s="254" t="str">
        <f>IF(ISNUMBER(FIND(analysismethod3,'III_Plan comp 438.68 {Plan 7}'!AE$15)),"",'III_Plan comp 438.68 {Plan 7}'!AE$15&amp;analysismethod3)</f>
        <v/>
      </c>
      <c r="CM90" s="254" t="str">
        <f>IF(ISNUMBER(FIND(analysismethod3,'III_Plan comp 438.68 {Plan 7}'!AF$15)),"",'III_Plan comp 438.68 {Plan 7}'!AF$15&amp;analysismethod3)</f>
        <v/>
      </c>
      <c r="CN90" s="254" t="str">
        <f>IF(ISNUMBER(FIND(analysismethod3,'III_Plan comp 438.68 {Plan 7}'!AG$15)),"",'III_Plan comp 438.68 {Plan 7}'!AG$15&amp;analysismethod3)</f>
        <v/>
      </c>
      <c r="CO90" s="254" t="str">
        <f>IF(ISNUMBER(FIND(analysismethod3,'III_Plan comp 438.68 {Plan 7}'!AH$15)),"",'III_Plan comp 438.68 {Plan 7}'!AH$15&amp;analysismethod3)</f>
        <v/>
      </c>
      <c r="CP90" s="254" t="str">
        <f>IF(ISNUMBER(FIND(analysismethod3,'III_Plan comp 438.68 {Plan 7}'!AI$15)),"",'III_Plan comp 438.68 {Plan 7}'!AI$15&amp;analysismethod3)</f>
        <v/>
      </c>
      <c r="CQ90" s="254" t="str">
        <f>IF(ISNUMBER(FIND(analysismethod3,'III_Plan comp 438.68 {Plan 7}'!AJ$15)),"",'III_Plan comp 438.68 {Plan 7}'!AJ$15&amp;analysismethod3)</f>
        <v/>
      </c>
      <c r="CR90" s="254" t="str">
        <f>IF(ISNUMBER(FIND(analysismethod3,'III_Plan comp 438.68 {Plan 7}'!AK$15)),"",'III_Plan comp 438.68 {Plan 7}'!AK$15&amp;analysismethod3)</f>
        <v/>
      </c>
      <c r="CS90" s="254" t="str">
        <f>IF(ISNUMBER(FIND(analysismethod3,'III_Plan comp 438.68 {Plan 7}'!AL$15)),"",'III_Plan comp 438.68 {Plan 7}'!AL$15&amp;analysismethod3)</f>
        <v/>
      </c>
      <c r="CT90" s="254" t="str">
        <f>IF(ISNUMBER(FIND(analysismethod3,'III_Plan comp 438.68 {Plan 7}'!AM$15)),"",'III_Plan comp 438.68 {Plan 7}'!AM$15&amp;analysismethod3)</f>
        <v/>
      </c>
      <c r="CU90" s="254" t="str">
        <f>IF(ISNUMBER(FIND(analysismethod3,'III_Plan comp 438.68 {Plan 7}'!AN$15)),"",'III_Plan comp 438.68 {Plan 7}'!AN$15&amp;analysismethod3)</f>
        <v/>
      </c>
      <c r="CV90" s="254" t="str">
        <f>IF(ISNUMBER(FIND(analysismethod3,'III_Plan comp 438.68 {Plan 7}'!AO$15)),"",'III_Plan comp 438.68 {Plan 7}'!AO$15&amp;analysismethod3)</f>
        <v/>
      </c>
      <c r="CW90" s="254" t="str">
        <f>IF(ISNUMBER(FIND(analysismethod3,'III_Plan comp 438.68 {Plan 7}'!AP$15)),"",'III_Plan comp 438.68 {Plan 7}'!AP$15&amp;analysismethod3)</f>
        <v/>
      </c>
      <c r="CX90" s="254" t="str">
        <f>IF(ISNUMBER(FIND(analysismethod3,'III_Plan comp 438.68 {Plan 7}'!AQ$15)),"",'III_Plan comp 438.68 {Plan 7}'!AQ$15&amp;analysismethod3)</f>
        <v/>
      </c>
      <c r="CY90" s="254" t="str">
        <f>IF(ISNUMBER(FIND(analysismethod3,'III_Plan comp 438.68 {Plan 7}'!AR$15)),"",'III_Plan comp 438.68 {Plan 7}'!AR$15&amp;analysismethod3)</f>
        <v/>
      </c>
      <c r="CZ90" s="254" t="str">
        <f>IF(ISNUMBER(FIND(analysismethod3,'III_Plan comp 438.68 {Plan 7}'!AS$15)),"",'III_Plan comp 438.68 {Plan 7}'!AS$15&amp;analysismethod3)</f>
        <v/>
      </c>
      <c r="DA90" s="254" t="str">
        <f>IF(ISNUMBER(FIND(analysismethod3,'III_Plan comp 438.68 {Plan 7}'!AT$15)),"",'III_Plan comp 438.68 {Plan 7}'!AT$15&amp;analysismethod3)</f>
        <v/>
      </c>
      <c r="DB90" s="254" t="str">
        <f>IF(ISNUMBER(FIND(analysismethod3,'III_Plan comp 438.68 {Plan 7}'!AU$15)),"",'III_Plan comp 438.68 {Plan 7}'!AU$15&amp;analysismethod3)</f>
        <v/>
      </c>
      <c r="DC90" s="254" t="str">
        <f>IF(ISNUMBER(FIND(analysismethod3,'III_Plan comp 438.68 {Plan 7}'!AV$15)),"",'III_Plan comp 438.68 {Plan 7}'!AV$15&amp;analysismethod3)</f>
        <v/>
      </c>
      <c r="DD90" s="254" t="str">
        <f>IF(ISNUMBER(FIND(analysismethod3,'III_Plan comp 438.68 {Plan 7}'!AW$15)),"",'III_Plan comp 438.68 {Plan 7}'!AW$15&amp;analysismethod3)</f>
        <v/>
      </c>
      <c r="DE90" s="254" t="str">
        <f>IF(ISNUMBER(FIND(analysismethod3,'III_Plan comp 438.68 {Plan 7}'!AX$15)),"",'III_Plan comp 438.68 {Plan 7}'!AX$15&amp;analysismethod3)</f>
        <v/>
      </c>
      <c r="DF90" s="254" t="str">
        <f>IF(ISNUMBER(FIND(analysismethod3,'III_Plan comp 438.68 {Plan 7}'!AY$15)),"",'III_Plan comp 438.68 {Plan 7}'!AY$15&amp;analysismethod3)</f>
        <v/>
      </c>
      <c r="DG90" s="254" t="str">
        <f>IF(ISNUMBER(FIND(analysismethod3,'III_Plan comp 438.68 {Plan 7}'!AZ$15)),"",'III_Plan comp 438.68 {Plan 7}'!AZ$15&amp;analysismethod3)</f>
        <v/>
      </c>
      <c r="DH90" s="254" t="str">
        <f>IF(ISNUMBER(FIND(analysismethod3,'III_Plan comp 438.68 {Plan 7}'!BA$15)),"",'III_Plan comp 438.68 {Plan 7}'!BA$15&amp;analysismethod3)</f>
        <v/>
      </c>
      <c r="DI90" s="254" t="str">
        <f>IF(ISNUMBER(FIND(analysismethod3,'III_Plan comp 438.68 {Plan 7}'!BB$15)),"",'III_Plan comp 438.68 {Plan 7}'!BB$15&amp;analysismethod3)</f>
        <v/>
      </c>
      <c r="DJ90" s="254" t="str">
        <f>IF(ISNUMBER(FIND(analysismethod3,'III_Plan comp 438.68 {Plan 7}'!BC$15)),"",'III_Plan comp 438.68 {Plan 7}'!BC$15&amp;analysismethod3)</f>
        <v/>
      </c>
      <c r="DK90" s="254" t="str">
        <f>IF(ISNUMBER(FIND(analysismethod3,'III_Plan comp 438.68 {Plan 7}'!BD$15)),"",'III_Plan comp 438.68 {Plan 7}'!BD$15&amp;analysismethod3)</f>
        <v/>
      </c>
      <c r="DL90" s="254" t="str">
        <f>IF(ISNUMBER(FIND(analysismethod3,'III_Plan comp 438.68 {Plan 7}'!BE$15)),"",'III_Plan comp 438.68 {Plan 7}'!BE$15&amp;analysismethod3)</f>
        <v/>
      </c>
      <c r="DM90" s="254" t="str">
        <f>IF(ISNUMBER(FIND(analysismethod3,'III_Plan comp 438.68 {Plan 7}'!BF$15)),"",'III_Plan comp 438.68 {Plan 7}'!BF$15&amp;analysismethod3)</f>
        <v/>
      </c>
      <c r="DN90" s="254" t="str">
        <f>IF(ISNUMBER(FIND(analysismethod3,'III_Plan comp 438.68 {Plan 7}'!BG$15)),"",'III_Plan comp 438.68 {Plan 7}'!BG$15&amp;analysismethod3)</f>
        <v/>
      </c>
      <c r="DO90" s="254" t="str">
        <f>IF(ISNUMBER(FIND(analysismethod3,'III_Plan comp 438.68 {Plan 7}'!BH$15)),"",'III_Plan comp 438.68 {Plan 7}'!BH$15&amp;analysismethod3)</f>
        <v/>
      </c>
      <c r="DP90" s="254" t="str">
        <f>IF(ISNUMBER(FIND(analysismethod3,'III_Plan comp 438.68 {Plan 7}'!BI$15)),"",'III_Plan comp 438.68 {Plan 7}'!BI$15&amp;analysismethod3)</f>
        <v/>
      </c>
      <c r="DQ90" s="254" t="str">
        <f>IF(ISNUMBER(FIND(analysismethod3,'III_Plan comp 438.68 {Plan 7}'!BJ$15)),"",'III_Plan comp 438.68 {Plan 7}'!BJ$15&amp;analysismethod3)</f>
        <v/>
      </c>
      <c r="DR90" s="254" t="str">
        <f>IF(ISNUMBER(FIND(analysismethod3,'III_Plan comp 438.68 {Plan 7}'!BK$15)),"",'III_Plan comp 438.68 {Plan 7}'!BK$15&amp;analysismethod3)</f>
        <v/>
      </c>
      <c r="DS90" s="254" t="str">
        <f>IF(ISNUMBER(FIND(analysismethod3,'III_Plan comp 438.68 {Plan 7}'!BL$15)),"",'III_Plan comp 438.68 {Plan 7}'!BL$15&amp;analysismethod3)</f>
        <v/>
      </c>
      <c r="DT90" s="254" t="str">
        <f>IF(ISNUMBER(FIND(analysismethod3,'III_Plan comp 438.68 {Plan 7}'!BM$15)),"",'III_Plan comp 438.68 {Plan 7}'!BM$15&amp;analysismethod3)</f>
        <v/>
      </c>
      <c r="DU90" s="254" t="str">
        <f>IF(ISNUMBER(FIND(analysismethod3,'III_Plan comp 438.68 {Plan 7}'!BN$15)),"",'III_Plan comp 438.68 {Plan 7}'!BN$15&amp;analysismethod3)</f>
        <v/>
      </c>
      <c r="DV90" s="254" t="str">
        <f>IF(ISNUMBER(FIND(analysismethod3,'III_Plan comp 438.68 {Plan 7}'!BO$15)),"",'III_Plan comp 438.68 {Plan 7}'!BO$15&amp;analysismethod3)</f>
        <v/>
      </c>
      <c r="DW90" s="254" t="str">
        <f>IF(ISNUMBER(FIND(analysismethod3,'III_Plan comp 438.68 {Plan 7}'!BP$15)),"",'III_Plan comp 438.68 {Plan 7}'!BP$15&amp;analysismethod3)</f>
        <v/>
      </c>
      <c r="DX90" s="254" t="str">
        <f>IF(ISNUMBER(FIND(analysismethod3,'III_Plan comp 438.68 {Plan 7}'!BQ$15)),"",'III_Plan comp 438.68 {Plan 7}'!BQ$15&amp;analysismethod3)</f>
        <v/>
      </c>
      <c r="DY90" s="254" t="str">
        <f>IF(ISNUMBER(FIND(analysismethod3,'III_Plan comp 438.68 {Plan 7}'!BR$15)),"",'III_Plan comp 438.68 {Plan 7}'!BR$15&amp;analysismethod3)</f>
        <v/>
      </c>
      <c r="DZ90" s="254" t="str">
        <f>IF(ISNUMBER(FIND(analysismethod3,'III_Plan comp 438.68 {Plan 7}'!BS$15)),"",'III_Plan comp 438.68 {Plan 7}'!BS$15&amp;analysismethod3)</f>
        <v/>
      </c>
      <c r="EA90" s="254" t="str">
        <f>IF(ISNUMBER(FIND(analysismethod3,'III_Plan comp 438.68 {Plan 7}'!BT$15)),"",'III_Plan comp 438.68 {Plan 7}'!BT$15&amp;analysismethod3)</f>
        <v/>
      </c>
      <c r="EB90" s="254" t="str">
        <f>IF(ISNUMBER(FIND(analysismethod3,'III_Plan comp 438.68 {Plan 7}'!BU$15)),"",'III_Plan comp 438.68 {Plan 7}'!BU$15&amp;analysismethod3)</f>
        <v/>
      </c>
      <c r="EC90" s="254" t="str">
        <f>IF(ISNUMBER(FIND(analysismethod3,'III_Plan comp 438.68 {Plan 7}'!BV$15)),"",'III_Plan comp 438.68 {Plan 7}'!BV$15&amp;analysismethod3)</f>
        <v/>
      </c>
      <c r="ED90" s="254" t="str">
        <f>IF(ISNUMBER(FIND(analysismethod3,'III_Plan comp 438.68 {Plan 7}'!BW$15)),"",'III_Plan comp 438.68 {Plan 7}'!BW$15&amp;analysismethod3)</f>
        <v/>
      </c>
      <c r="EE90" s="254" t="str">
        <f>IF(ISNUMBER(FIND(analysismethod3,'III_Plan comp 438.68 {Plan 7}'!BX$15)),"",'III_Plan comp 438.68 {Plan 7}'!BX$15&amp;analysismethod3)</f>
        <v/>
      </c>
      <c r="EF90" s="254" t="str">
        <f>IF(ISNUMBER(FIND(analysismethod3,'III_Plan comp 438.68 {Plan 7}'!BY$15)),"",'III_Plan comp 438.68 {Plan 7}'!BY$15&amp;analysismethod3)</f>
        <v/>
      </c>
      <c r="EG90" s="254" t="str">
        <f>IF(ISNUMBER(FIND(analysismethod3,'III_Plan comp 438.68 {Plan 7}'!BZ$15)),"",'III_Plan comp 438.68 {Plan 7}'!BZ$15&amp;analysismethod3)</f>
        <v/>
      </c>
      <c r="EH90" s="254" t="str">
        <f>IF(ISNUMBER(FIND(analysismethod3,'III_Plan comp 438.68 {Plan 7}'!CA$15)),"",'III_Plan comp 438.68 {Plan 7}'!CA$15&amp;analysismethod3)</f>
        <v/>
      </c>
      <c r="EI90" s="254" t="str">
        <f>IF(ISNUMBER(FIND(analysismethod3,'III_Plan comp 438.68 {Plan 7}'!CB$15)),"",'III_Plan comp 438.68 {Plan 7}'!CB$15&amp;analysismethod3)</f>
        <v/>
      </c>
      <c r="EJ90" s="254" t="str">
        <f>IF(ISNUMBER(FIND(analysismethod3,'III_Plan comp 438.68 {Plan 7}'!CC$15)),"",'III_Plan comp 438.68 {Plan 7}'!CC$15&amp;analysismethod3)</f>
        <v/>
      </c>
      <c r="EK90" s="254" t="str">
        <f>IF(ISNUMBER(FIND(analysismethod3,'III_Plan comp 438.68 {Plan 7}'!CD$15)),"",'III_Plan comp 438.68 {Plan 7}'!CD$15&amp;analysismethod3)</f>
        <v/>
      </c>
      <c r="EL90" s="254" t="str">
        <f>IF(ISNUMBER(FIND(analysismethod3,'III_Plan comp 438.68 {Plan 7}'!CE$15)),"",'III_Plan comp 438.68 {Plan 7}'!CE$15&amp;analysismethod3)</f>
        <v/>
      </c>
      <c r="EM90" s="254" t="str">
        <f>IF(ISNUMBER(FIND(analysismethod3,'III_Plan comp 438.68 {Plan 7}'!CF$15)),"",'III_Plan comp 438.68 {Plan 7}'!CF$15&amp;analysismethod3)</f>
        <v/>
      </c>
      <c r="EN90" s="254" t="str">
        <f>IF(ISNUMBER(FIND(analysismethod3,'III_Plan comp 438.68 {Plan 7}'!CG$15)),"",'III_Plan comp 438.68 {Plan 7}'!CG$15&amp;analysismethod3)</f>
        <v/>
      </c>
      <c r="EO90" s="254" t="str">
        <f>IF(ISNUMBER(FIND(analysismethod3,'III_Plan comp 438.68 {Plan 7}'!CH$15)),"",'III_Plan comp 438.68 {Plan 7}'!CH$15&amp;analysismethod3)</f>
        <v/>
      </c>
      <c r="EP90" s="254" t="str">
        <f>IF(ISNUMBER(FIND(analysismethod3,'III_Plan comp 438.68 {Plan 7}'!CI$15)),"",'III_Plan comp 438.68 {Plan 7}'!CI$15&amp;analysismethod3)</f>
        <v/>
      </c>
      <c r="EQ90" s="254" t="str">
        <f>IF(ISNUMBER(FIND(analysismethod3,'III_Plan comp 438.68 {Plan 7}'!CJ$15)),"",'III_Plan comp 438.68 {Plan 7}'!CJ$15&amp;analysismethod3)</f>
        <v/>
      </c>
      <c r="ER90" s="254" t="str">
        <f>IF(ISNUMBER(FIND(analysismethod3,'III_Plan comp 438.68 {Plan 7}'!CK$15)),"",'III_Plan comp 438.68 {Plan 7}'!CK$15&amp;analysismethod3)</f>
        <v/>
      </c>
      <c r="ES90" s="254" t="str">
        <f>IF(ISNUMBER(FIND(analysismethod3,'III_Plan comp 438.68 {Plan 7}'!CL$15)),"",'III_Plan comp 438.68 {Plan 7}'!CL$15&amp;analysismethod3)</f>
        <v/>
      </c>
      <c r="ET90" s="254" t="str">
        <f>IF(ISNUMBER(FIND(analysismethod3,'III_Plan comp 438.68 {Plan 7}'!CM$15)),"",'III_Plan comp 438.68 {Plan 7}'!CM$15&amp;analysismethod3)</f>
        <v/>
      </c>
      <c r="EU90" s="254" t="str">
        <f>IF(ISNUMBER(FIND(analysismethod3,'III_Plan comp 438.68 {Plan 7}'!CN$15)),"",'III_Plan comp 438.68 {Plan 7}'!CN$15&amp;analysismethod3)</f>
        <v/>
      </c>
      <c r="EV90" s="254" t="str">
        <f>IF(ISNUMBER(FIND(analysismethod3,'III_Plan comp 438.68 {Plan 7}'!CO$15)),"",'III_Plan comp 438.68 {Plan 7}'!CO$15&amp;analysismethod3)</f>
        <v/>
      </c>
      <c r="EW90" s="254" t="str">
        <f>IF(ISNUMBER(FIND(analysismethod3,'III_Plan comp 438.68 {Plan 7}'!CP$15)),"",'III_Plan comp 438.68 {Plan 7}'!CP$15&amp;analysismethod3)</f>
        <v/>
      </c>
      <c r="EX90" s="254" t="str">
        <f>IF(ISNUMBER(FIND(analysismethod3,'III_Plan comp 438.68 {Plan 7}'!CQ$15)),"",'III_Plan comp 438.68 {Plan 7}'!CQ$15&amp;analysismethod3)</f>
        <v/>
      </c>
      <c r="EY90" s="254" t="str">
        <f>IF(ISNUMBER(FIND(analysismethod3,'III_Plan comp 438.68 {Plan 7}'!CR$15)),"",'III_Plan comp 438.68 {Plan 7}'!CR$15&amp;analysismethod3)</f>
        <v/>
      </c>
      <c r="EZ90" s="254" t="str">
        <f>IF(ISNUMBER(FIND(analysismethod3,'III_Plan comp 438.68 {Plan 7}'!CS$15)),"",'III_Plan comp 438.68 {Plan 7}'!CS$15&amp;analysismethod3)</f>
        <v/>
      </c>
      <c r="FA90" s="254" t="str">
        <f>IF(ISNUMBER(FIND(analysismethod3,'III_Plan comp 438.68 {Plan 7}'!CT$15)),"",'III_Plan comp 438.68 {Plan 7}'!CT$15&amp;analysismethod3)</f>
        <v/>
      </c>
      <c r="FB90" s="254" t="str">
        <f>IF(ISNUMBER(FIND(analysismethod3,'III_Plan comp 438.68 {Plan 7}'!CU$15)),"",'III_Plan comp 438.68 {Plan 7}'!CU$15&amp;analysismethod3)</f>
        <v/>
      </c>
      <c r="FC90" s="254" t="str">
        <f>IF(ISNUMBER(FIND(analysismethod3,'III_Plan comp 438.68 {Plan 7}'!CV$15)),"",'III_Plan comp 438.68 {Plan 7}'!CV$15&amp;analysismethod3)</f>
        <v/>
      </c>
      <c r="FD90" s="254" t="str">
        <f>IF(ISNUMBER(FIND(analysismethod3,'III_Plan comp 438.68 {Plan 7}'!CW$15)),"",'III_Plan comp 438.68 {Plan 7}'!CW$15&amp;analysismethod3)</f>
        <v/>
      </c>
      <c r="FE90" s="254" t="str">
        <f>IF(ISNUMBER(FIND(analysismethod3,'III_Plan comp 438.68 {Plan 7}'!CX$15)),"",'III_Plan comp 438.68 {Plan 7}'!CX$15&amp;analysismethod3)</f>
        <v/>
      </c>
      <c r="FF90" s="254" t="str">
        <f>IF(ISNUMBER(FIND(analysismethod3,'III_Plan comp 438.68 {Plan 7}'!CY$15)),"",'III_Plan comp 438.68 {Plan 7}'!CY$15&amp;analysismethod3)</f>
        <v/>
      </c>
      <c r="FG90" s="254" t="str">
        <f>IF(ISNUMBER(FIND(analysismethod3,'III_Plan comp 438.68 {Plan 7}'!CZ$15)),"",'III_Plan comp 438.68 {Plan 7}'!CZ$15&amp;analysismethod3)</f>
        <v/>
      </c>
    </row>
    <row r="91" spans="62:163" x14ac:dyDescent="0.2">
      <c r="BK91" s="269" t="str">
        <f>IF('I_State and program information'!$E$62="Yes","Secret Shopper: Appointment Availability"&amp;"; "&amp;CHAR(10)&amp;CHAR(10),"")</f>
        <v/>
      </c>
      <c r="BL91" s="254" t="str">
        <f>IF(ISNUMBER(FIND(analysismethod4,'III_Plan comp 438.68 {Plan 7}'!E$15)),"",'III_Plan comp 438.68 {Plan 7}'!E$15&amp;analysismethod4)</f>
        <v/>
      </c>
      <c r="BM91" s="254" t="str">
        <f>IF(ISNUMBER(FIND(analysismethod4,'III_Plan comp 438.68 {Plan 7}'!F$15)),"",'III_Plan comp 438.68 {Plan 7}'!F$15&amp;analysismethod4)</f>
        <v/>
      </c>
      <c r="BN91" s="254" t="str">
        <f>IF(ISNUMBER(FIND(analysismethod4,'III_Plan comp 438.68 {Plan 7}'!G$15)),"",'III_Plan comp 438.68 {Plan 7}'!G$15&amp;analysismethod4)</f>
        <v/>
      </c>
      <c r="BO91" s="254" t="str">
        <f>IF(ISNUMBER(FIND(analysismethod4,'III_Plan comp 438.68 {Plan 7}'!H$15)),"",'III_Plan comp 438.68 {Plan 7}'!H$15&amp;analysismethod4)</f>
        <v/>
      </c>
      <c r="BP91" s="254" t="str">
        <f>IF(ISNUMBER(FIND(analysismethod4,'III_Plan comp 438.68 {Plan 7}'!I$15)),"",'III_Plan comp 438.68 {Plan 7}'!I$15&amp;analysismethod4)</f>
        <v/>
      </c>
      <c r="BQ91" s="254" t="str">
        <f>IF(ISNUMBER(FIND(analysismethod4,'III_Plan comp 438.68 {Plan 7}'!J$15)),"",'III_Plan comp 438.68 {Plan 7}'!J$15&amp;analysismethod4)</f>
        <v/>
      </c>
      <c r="BR91" s="254" t="str">
        <f>IF(ISNUMBER(FIND(analysismethod4,'III_Plan comp 438.68 {Plan 7}'!K$15)),"",'III_Plan comp 438.68 {Plan 7}'!K$15&amp;analysismethod4)</f>
        <v/>
      </c>
      <c r="BS91" s="254" t="str">
        <f>IF(ISNUMBER(FIND(analysismethod4,'III_Plan comp 438.68 {Plan 7}'!L$15)),"",'III_Plan comp 438.68 {Plan 7}'!L$15&amp;analysismethod4)</f>
        <v/>
      </c>
      <c r="BT91" s="254" t="str">
        <f>IF(ISNUMBER(FIND(analysismethod4,'III_Plan comp 438.68 {Plan 7}'!M$15)),"",'III_Plan comp 438.68 {Plan 7}'!M$15&amp;analysismethod4)</f>
        <v/>
      </c>
      <c r="BU91" s="254" t="str">
        <f>IF(ISNUMBER(FIND(analysismethod4,'III_Plan comp 438.68 {Plan 7}'!N$15)),"",'III_Plan comp 438.68 {Plan 7}'!N$15&amp;analysismethod4)</f>
        <v/>
      </c>
      <c r="BV91" s="254" t="str">
        <f>IF(ISNUMBER(FIND(analysismethod4,'III_Plan comp 438.68 {Plan 7}'!O$15)),"",'III_Plan comp 438.68 {Plan 7}'!O$15&amp;analysismethod4)</f>
        <v/>
      </c>
      <c r="BW91" s="254" t="str">
        <f>IF(ISNUMBER(FIND(analysismethod4,'III_Plan comp 438.68 {Plan 7}'!P$15)),"",'III_Plan comp 438.68 {Plan 7}'!P$15&amp;analysismethod4)</f>
        <v/>
      </c>
      <c r="BX91" s="254" t="str">
        <f>IF(ISNUMBER(FIND(analysismethod4,'III_Plan comp 438.68 {Plan 7}'!Q$15)),"",'III_Plan comp 438.68 {Plan 7}'!Q$15&amp;analysismethod4)</f>
        <v/>
      </c>
      <c r="BY91" s="254" t="str">
        <f>IF(ISNUMBER(FIND(analysismethod4,'III_Plan comp 438.68 {Plan 7}'!R$15)),"",'III_Plan comp 438.68 {Plan 7}'!R$15&amp;analysismethod4)</f>
        <v/>
      </c>
      <c r="BZ91" s="254" t="str">
        <f>IF(ISNUMBER(FIND(analysismethod4,'III_Plan comp 438.68 {Plan 7}'!S$15)),"",'III_Plan comp 438.68 {Plan 7}'!S$15&amp;analysismethod4)</f>
        <v/>
      </c>
      <c r="CA91" s="254" t="str">
        <f>IF(ISNUMBER(FIND(analysismethod4,'III_Plan comp 438.68 {Plan 7}'!T$15)),"",'III_Plan comp 438.68 {Plan 7}'!T$15&amp;analysismethod4)</f>
        <v/>
      </c>
      <c r="CB91" s="254" t="str">
        <f>IF(ISNUMBER(FIND(analysismethod4,'III_Plan comp 438.68 {Plan 7}'!U$15)),"",'III_Plan comp 438.68 {Plan 7}'!U$15&amp;analysismethod4)</f>
        <v/>
      </c>
      <c r="CC91" s="254" t="str">
        <f>IF(ISNUMBER(FIND(analysismethod4,'III_Plan comp 438.68 {Plan 7}'!V$15)),"",'III_Plan comp 438.68 {Plan 7}'!V$15&amp;analysismethod4)</f>
        <v/>
      </c>
      <c r="CD91" s="254" t="str">
        <f>IF(ISNUMBER(FIND(analysismethod4,'III_Plan comp 438.68 {Plan 7}'!W$15)),"",'III_Plan comp 438.68 {Plan 7}'!W$15&amp;analysismethod4)</f>
        <v/>
      </c>
      <c r="CE91" s="254" t="str">
        <f>IF(ISNUMBER(FIND(analysismethod4,'III_Plan comp 438.68 {Plan 7}'!X$15)),"",'III_Plan comp 438.68 {Plan 7}'!X$15&amp;analysismethod4)</f>
        <v/>
      </c>
      <c r="CF91" s="254" t="str">
        <f>IF(ISNUMBER(FIND(analysismethod4,'III_Plan comp 438.68 {Plan 7}'!Y$15)),"",'III_Plan comp 438.68 {Plan 7}'!Y$15&amp;analysismethod4)</f>
        <v/>
      </c>
      <c r="CG91" s="254" t="str">
        <f>IF(ISNUMBER(FIND(analysismethod4,'III_Plan comp 438.68 {Plan 7}'!Z$15)),"",'III_Plan comp 438.68 {Plan 7}'!Z$15&amp;analysismethod4)</f>
        <v/>
      </c>
      <c r="CH91" s="254" t="str">
        <f>IF(ISNUMBER(FIND(analysismethod4,'III_Plan comp 438.68 {Plan 7}'!AA$15)),"",'III_Plan comp 438.68 {Plan 7}'!AA$15&amp;analysismethod4)</f>
        <v/>
      </c>
      <c r="CI91" s="254" t="str">
        <f>IF(ISNUMBER(FIND(analysismethod4,'III_Plan comp 438.68 {Plan 7}'!AB$15)),"",'III_Plan comp 438.68 {Plan 7}'!AB$15&amp;analysismethod4)</f>
        <v/>
      </c>
      <c r="CJ91" s="254" t="str">
        <f>IF(ISNUMBER(FIND(analysismethod4,'III_Plan comp 438.68 {Plan 7}'!AC$15)),"",'III_Plan comp 438.68 {Plan 7}'!AC$15&amp;analysismethod4)</f>
        <v/>
      </c>
      <c r="CK91" s="254" t="str">
        <f>IF(ISNUMBER(FIND(analysismethod4,'III_Plan comp 438.68 {Plan 7}'!AD$15)),"",'III_Plan comp 438.68 {Plan 7}'!AD$15&amp;analysismethod4)</f>
        <v/>
      </c>
      <c r="CL91" s="254" t="str">
        <f>IF(ISNUMBER(FIND(analysismethod4,'III_Plan comp 438.68 {Plan 7}'!AE$15)),"",'III_Plan comp 438.68 {Plan 7}'!AE$15&amp;analysismethod4)</f>
        <v/>
      </c>
      <c r="CM91" s="254" t="str">
        <f>IF(ISNUMBER(FIND(analysismethod4,'III_Plan comp 438.68 {Plan 7}'!AF$15)),"",'III_Plan comp 438.68 {Plan 7}'!AF$15&amp;analysismethod4)</f>
        <v/>
      </c>
      <c r="CN91" s="254" t="str">
        <f>IF(ISNUMBER(FIND(analysismethod4,'III_Plan comp 438.68 {Plan 7}'!AG$15)),"",'III_Plan comp 438.68 {Plan 7}'!AG$15&amp;analysismethod4)</f>
        <v/>
      </c>
      <c r="CO91" s="254" t="str">
        <f>IF(ISNUMBER(FIND(analysismethod4,'III_Plan comp 438.68 {Plan 7}'!AH$15)),"",'III_Plan comp 438.68 {Plan 7}'!AH$15&amp;analysismethod4)</f>
        <v/>
      </c>
      <c r="CP91" s="254" t="str">
        <f>IF(ISNUMBER(FIND(analysismethod4,'III_Plan comp 438.68 {Plan 7}'!AI$15)),"",'III_Plan comp 438.68 {Plan 7}'!AI$15&amp;analysismethod4)</f>
        <v/>
      </c>
      <c r="CQ91" s="254" t="str">
        <f>IF(ISNUMBER(FIND(analysismethod4,'III_Plan comp 438.68 {Plan 7}'!AJ$15)),"",'III_Plan comp 438.68 {Plan 7}'!AJ$15&amp;analysismethod4)</f>
        <v/>
      </c>
      <c r="CR91" s="254" t="str">
        <f>IF(ISNUMBER(FIND(analysismethod4,'III_Plan comp 438.68 {Plan 7}'!AK$15)),"",'III_Plan comp 438.68 {Plan 7}'!AK$15&amp;analysismethod4)</f>
        <v/>
      </c>
      <c r="CS91" s="254" t="str">
        <f>IF(ISNUMBER(FIND(analysismethod4,'III_Plan comp 438.68 {Plan 7}'!AL$15)),"",'III_Plan comp 438.68 {Plan 7}'!AL$15&amp;analysismethod4)</f>
        <v/>
      </c>
      <c r="CT91" s="254" t="str">
        <f>IF(ISNUMBER(FIND(analysismethod4,'III_Plan comp 438.68 {Plan 7}'!AM$15)),"",'III_Plan comp 438.68 {Plan 7}'!AM$15&amp;analysismethod4)</f>
        <v/>
      </c>
      <c r="CU91" s="254" t="str">
        <f>IF(ISNUMBER(FIND(analysismethod4,'III_Plan comp 438.68 {Plan 7}'!AN$15)),"",'III_Plan comp 438.68 {Plan 7}'!AN$15&amp;analysismethod4)</f>
        <v/>
      </c>
      <c r="CV91" s="254" t="str">
        <f>IF(ISNUMBER(FIND(analysismethod4,'III_Plan comp 438.68 {Plan 7}'!AO$15)),"",'III_Plan comp 438.68 {Plan 7}'!AO$15&amp;analysismethod4)</f>
        <v/>
      </c>
      <c r="CW91" s="254" t="str">
        <f>IF(ISNUMBER(FIND(analysismethod4,'III_Plan comp 438.68 {Plan 7}'!AP$15)),"",'III_Plan comp 438.68 {Plan 7}'!AP$15&amp;analysismethod4)</f>
        <v/>
      </c>
      <c r="CX91" s="254" t="str">
        <f>IF(ISNUMBER(FIND(analysismethod4,'III_Plan comp 438.68 {Plan 7}'!AQ$15)),"",'III_Plan comp 438.68 {Plan 7}'!AQ$15&amp;analysismethod4)</f>
        <v/>
      </c>
      <c r="CY91" s="254" t="str">
        <f>IF(ISNUMBER(FIND(analysismethod4,'III_Plan comp 438.68 {Plan 7}'!AR$15)),"",'III_Plan comp 438.68 {Plan 7}'!AR$15&amp;analysismethod4)</f>
        <v/>
      </c>
      <c r="CZ91" s="254" t="str">
        <f>IF(ISNUMBER(FIND(analysismethod4,'III_Plan comp 438.68 {Plan 7}'!AS$15)),"",'III_Plan comp 438.68 {Plan 7}'!AS$15&amp;analysismethod4)</f>
        <v/>
      </c>
      <c r="DA91" s="254" t="str">
        <f>IF(ISNUMBER(FIND(analysismethod4,'III_Plan comp 438.68 {Plan 7}'!AT$15)),"",'III_Plan comp 438.68 {Plan 7}'!AT$15&amp;analysismethod4)</f>
        <v/>
      </c>
      <c r="DB91" s="254" t="str">
        <f>IF(ISNUMBER(FIND(analysismethod4,'III_Plan comp 438.68 {Plan 7}'!AU$15)),"",'III_Plan comp 438.68 {Plan 7}'!AU$15&amp;analysismethod4)</f>
        <v/>
      </c>
      <c r="DC91" s="254" t="str">
        <f>IF(ISNUMBER(FIND(analysismethod4,'III_Plan comp 438.68 {Plan 7}'!AV$15)),"",'III_Plan comp 438.68 {Plan 7}'!AV$15&amp;analysismethod4)</f>
        <v/>
      </c>
      <c r="DD91" s="254" t="str">
        <f>IF(ISNUMBER(FIND(analysismethod4,'III_Plan comp 438.68 {Plan 7}'!AW$15)),"",'III_Plan comp 438.68 {Plan 7}'!AW$15&amp;analysismethod4)</f>
        <v/>
      </c>
      <c r="DE91" s="254" t="str">
        <f>IF(ISNUMBER(FIND(analysismethod4,'III_Plan comp 438.68 {Plan 7}'!AX$15)),"",'III_Plan comp 438.68 {Plan 7}'!AX$15&amp;analysismethod4)</f>
        <v/>
      </c>
      <c r="DF91" s="254" t="str">
        <f>IF(ISNUMBER(FIND(analysismethod4,'III_Plan comp 438.68 {Plan 7}'!AY$15)),"",'III_Plan comp 438.68 {Plan 7}'!AY$15&amp;analysismethod4)</f>
        <v/>
      </c>
      <c r="DG91" s="254" t="str">
        <f>IF(ISNUMBER(FIND(analysismethod4,'III_Plan comp 438.68 {Plan 7}'!AZ$15)),"",'III_Plan comp 438.68 {Plan 7}'!AZ$15&amp;analysismethod4)</f>
        <v/>
      </c>
      <c r="DH91" s="254" t="str">
        <f>IF(ISNUMBER(FIND(analysismethod4,'III_Plan comp 438.68 {Plan 7}'!BA$15)),"",'III_Plan comp 438.68 {Plan 7}'!BA$15&amp;analysismethod4)</f>
        <v/>
      </c>
      <c r="DI91" s="254" t="str">
        <f>IF(ISNUMBER(FIND(analysismethod4,'III_Plan comp 438.68 {Plan 7}'!BB$15)),"",'III_Plan comp 438.68 {Plan 7}'!BB$15&amp;analysismethod4)</f>
        <v/>
      </c>
      <c r="DJ91" s="254" t="str">
        <f>IF(ISNUMBER(FIND(analysismethod4,'III_Plan comp 438.68 {Plan 7}'!BC$15)),"",'III_Plan comp 438.68 {Plan 7}'!BC$15&amp;analysismethod4)</f>
        <v/>
      </c>
      <c r="DK91" s="254" t="str">
        <f>IF(ISNUMBER(FIND(analysismethod4,'III_Plan comp 438.68 {Plan 7}'!BD$15)),"",'III_Plan comp 438.68 {Plan 7}'!BD$15&amp;analysismethod4)</f>
        <v/>
      </c>
      <c r="DL91" s="254" t="str">
        <f>IF(ISNUMBER(FIND(analysismethod4,'III_Plan comp 438.68 {Plan 7}'!BE$15)),"",'III_Plan comp 438.68 {Plan 7}'!BE$15&amp;analysismethod4)</f>
        <v/>
      </c>
      <c r="DM91" s="254" t="str">
        <f>IF(ISNUMBER(FIND(analysismethod4,'III_Plan comp 438.68 {Plan 7}'!BF$15)),"",'III_Plan comp 438.68 {Plan 7}'!BF$15&amp;analysismethod4)</f>
        <v/>
      </c>
      <c r="DN91" s="254" t="str">
        <f>IF(ISNUMBER(FIND(analysismethod4,'III_Plan comp 438.68 {Plan 7}'!BG$15)),"",'III_Plan comp 438.68 {Plan 7}'!BG$15&amp;analysismethod4)</f>
        <v/>
      </c>
      <c r="DO91" s="254" t="str">
        <f>IF(ISNUMBER(FIND(analysismethod4,'III_Plan comp 438.68 {Plan 7}'!BH$15)),"",'III_Plan comp 438.68 {Plan 7}'!BH$15&amp;analysismethod4)</f>
        <v/>
      </c>
      <c r="DP91" s="254" t="str">
        <f>IF(ISNUMBER(FIND(analysismethod4,'III_Plan comp 438.68 {Plan 7}'!BI$15)),"",'III_Plan comp 438.68 {Plan 7}'!BI$15&amp;analysismethod4)</f>
        <v/>
      </c>
      <c r="DQ91" s="254" t="str">
        <f>IF(ISNUMBER(FIND(analysismethod4,'III_Plan comp 438.68 {Plan 7}'!BJ$15)),"",'III_Plan comp 438.68 {Plan 7}'!BJ$15&amp;analysismethod4)</f>
        <v/>
      </c>
      <c r="DR91" s="254" t="str">
        <f>IF(ISNUMBER(FIND(analysismethod4,'III_Plan comp 438.68 {Plan 7}'!BK$15)),"",'III_Plan comp 438.68 {Plan 7}'!BK$15&amp;analysismethod4)</f>
        <v/>
      </c>
      <c r="DS91" s="254" t="str">
        <f>IF(ISNUMBER(FIND(analysismethod4,'III_Plan comp 438.68 {Plan 7}'!BL$15)),"",'III_Plan comp 438.68 {Plan 7}'!BL$15&amp;analysismethod4)</f>
        <v/>
      </c>
      <c r="DT91" s="254" t="str">
        <f>IF(ISNUMBER(FIND(analysismethod4,'III_Plan comp 438.68 {Plan 7}'!BM$15)),"",'III_Plan comp 438.68 {Plan 7}'!BM$15&amp;analysismethod4)</f>
        <v/>
      </c>
      <c r="DU91" s="254" t="str">
        <f>IF(ISNUMBER(FIND(analysismethod4,'III_Plan comp 438.68 {Plan 7}'!BN$15)),"",'III_Plan comp 438.68 {Plan 7}'!BN$15&amp;analysismethod4)</f>
        <v/>
      </c>
      <c r="DV91" s="254" t="str">
        <f>IF(ISNUMBER(FIND(analysismethod4,'III_Plan comp 438.68 {Plan 7}'!BO$15)),"",'III_Plan comp 438.68 {Plan 7}'!BO$15&amp;analysismethod4)</f>
        <v/>
      </c>
      <c r="DW91" s="254" t="str">
        <f>IF(ISNUMBER(FIND(analysismethod4,'III_Plan comp 438.68 {Plan 7}'!BP$15)),"",'III_Plan comp 438.68 {Plan 7}'!BP$15&amp;analysismethod4)</f>
        <v/>
      </c>
      <c r="DX91" s="254" t="str">
        <f>IF(ISNUMBER(FIND(analysismethod4,'III_Plan comp 438.68 {Plan 7}'!BQ$15)),"",'III_Plan comp 438.68 {Plan 7}'!BQ$15&amp;analysismethod4)</f>
        <v/>
      </c>
      <c r="DY91" s="254" t="str">
        <f>IF(ISNUMBER(FIND(analysismethod4,'III_Plan comp 438.68 {Plan 7}'!BR$15)),"",'III_Plan comp 438.68 {Plan 7}'!BR$15&amp;analysismethod4)</f>
        <v/>
      </c>
      <c r="DZ91" s="254" t="str">
        <f>IF(ISNUMBER(FIND(analysismethod4,'III_Plan comp 438.68 {Plan 7}'!BS$15)),"",'III_Plan comp 438.68 {Plan 7}'!BS$15&amp;analysismethod4)</f>
        <v/>
      </c>
      <c r="EA91" s="254" t="str">
        <f>IF(ISNUMBER(FIND(analysismethod4,'III_Plan comp 438.68 {Plan 7}'!BT$15)),"",'III_Plan comp 438.68 {Plan 7}'!BT$15&amp;analysismethod4)</f>
        <v/>
      </c>
      <c r="EB91" s="254" t="str">
        <f>IF(ISNUMBER(FIND(analysismethod4,'III_Plan comp 438.68 {Plan 7}'!BU$15)),"",'III_Plan comp 438.68 {Plan 7}'!BU$15&amp;analysismethod4)</f>
        <v/>
      </c>
      <c r="EC91" s="254" t="str">
        <f>IF(ISNUMBER(FIND(analysismethod4,'III_Plan comp 438.68 {Plan 7}'!BV$15)),"",'III_Plan comp 438.68 {Plan 7}'!BV$15&amp;analysismethod4)</f>
        <v/>
      </c>
      <c r="ED91" s="254" t="str">
        <f>IF(ISNUMBER(FIND(analysismethod4,'III_Plan comp 438.68 {Plan 7}'!BW$15)),"",'III_Plan comp 438.68 {Plan 7}'!BW$15&amp;analysismethod4)</f>
        <v/>
      </c>
      <c r="EE91" s="254" t="str">
        <f>IF(ISNUMBER(FIND(analysismethod4,'III_Plan comp 438.68 {Plan 7}'!BX$15)),"",'III_Plan comp 438.68 {Plan 7}'!BX$15&amp;analysismethod4)</f>
        <v/>
      </c>
      <c r="EF91" s="254" t="str">
        <f>IF(ISNUMBER(FIND(analysismethod4,'III_Plan comp 438.68 {Plan 7}'!BY$15)),"",'III_Plan comp 438.68 {Plan 7}'!BY$15&amp;analysismethod4)</f>
        <v/>
      </c>
      <c r="EG91" s="254" t="str">
        <f>IF(ISNUMBER(FIND(analysismethod4,'III_Plan comp 438.68 {Plan 7}'!BZ$15)),"",'III_Plan comp 438.68 {Plan 7}'!BZ$15&amp;analysismethod4)</f>
        <v/>
      </c>
      <c r="EH91" s="254" t="str">
        <f>IF(ISNUMBER(FIND(analysismethod4,'III_Plan comp 438.68 {Plan 7}'!CA$15)),"",'III_Plan comp 438.68 {Plan 7}'!CA$15&amp;analysismethod4)</f>
        <v/>
      </c>
      <c r="EI91" s="254" t="str">
        <f>IF(ISNUMBER(FIND(analysismethod4,'III_Plan comp 438.68 {Plan 7}'!CB$15)),"",'III_Plan comp 438.68 {Plan 7}'!CB$15&amp;analysismethod4)</f>
        <v/>
      </c>
      <c r="EJ91" s="254" t="str">
        <f>IF(ISNUMBER(FIND(analysismethod4,'III_Plan comp 438.68 {Plan 7}'!CC$15)),"",'III_Plan comp 438.68 {Plan 7}'!CC$15&amp;analysismethod4)</f>
        <v/>
      </c>
      <c r="EK91" s="254" t="str">
        <f>IF(ISNUMBER(FIND(analysismethod4,'III_Plan comp 438.68 {Plan 7}'!CD$15)),"",'III_Plan comp 438.68 {Plan 7}'!CD$15&amp;analysismethod4)</f>
        <v/>
      </c>
      <c r="EL91" s="254" t="str">
        <f>IF(ISNUMBER(FIND(analysismethod4,'III_Plan comp 438.68 {Plan 7}'!CE$15)),"",'III_Plan comp 438.68 {Plan 7}'!CE$15&amp;analysismethod4)</f>
        <v/>
      </c>
      <c r="EM91" s="254" t="str">
        <f>IF(ISNUMBER(FIND(analysismethod4,'III_Plan comp 438.68 {Plan 7}'!CF$15)),"",'III_Plan comp 438.68 {Plan 7}'!CF$15&amp;analysismethod4)</f>
        <v/>
      </c>
      <c r="EN91" s="254" t="str">
        <f>IF(ISNUMBER(FIND(analysismethod4,'III_Plan comp 438.68 {Plan 7}'!CG$15)),"",'III_Plan comp 438.68 {Plan 7}'!CG$15&amp;analysismethod4)</f>
        <v/>
      </c>
      <c r="EO91" s="254" t="str">
        <f>IF(ISNUMBER(FIND(analysismethod4,'III_Plan comp 438.68 {Plan 7}'!CH$15)),"",'III_Plan comp 438.68 {Plan 7}'!CH$15&amp;analysismethod4)</f>
        <v/>
      </c>
      <c r="EP91" s="254" t="str">
        <f>IF(ISNUMBER(FIND(analysismethod4,'III_Plan comp 438.68 {Plan 7}'!CI$15)),"",'III_Plan comp 438.68 {Plan 7}'!CI$15&amp;analysismethod4)</f>
        <v/>
      </c>
      <c r="EQ91" s="254" t="str">
        <f>IF(ISNUMBER(FIND(analysismethod4,'III_Plan comp 438.68 {Plan 7}'!CJ$15)),"",'III_Plan comp 438.68 {Plan 7}'!CJ$15&amp;analysismethod4)</f>
        <v/>
      </c>
      <c r="ER91" s="254" t="str">
        <f>IF(ISNUMBER(FIND(analysismethod4,'III_Plan comp 438.68 {Plan 7}'!CK$15)),"",'III_Plan comp 438.68 {Plan 7}'!CK$15&amp;analysismethod4)</f>
        <v/>
      </c>
      <c r="ES91" s="254" t="str">
        <f>IF(ISNUMBER(FIND(analysismethod4,'III_Plan comp 438.68 {Plan 7}'!CL$15)),"",'III_Plan comp 438.68 {Plan 7}'!CL$15&amp;analysismethod4)</f>
        <v/>
      </c>
      <c r="ET91" s="254" t="str">
        <f>IF(ISNUMBER(FIND(analysismethod4,'III_Plan comp 438.68 {Plan 7}'!CM$15)),"",'III_Plan comp 438.68 {Plan 7}'!CM$15&amp;analysismethod4)</f>
        <v/>
      </c>
      <c r="EU91" s="254" t="str">
        <f>IF(ISNUMBER(FIND(analysismethod4,'III_Plan comp 438.68 {Plan 7}'!CN$15)),"",'III_Plan comp 438.68 {Plan 7}'!CN$15&amp;analysismethod4)</f>
        <v/>
      </c>
      <c r="EV91" s="254" t="str">
        <f>IF(ISNUMBER(FIND(analysismethod4,'III_Plan comp 438.68 {Plan 7}'!CO$15)),"",'III_Plan comp 438.68 {Plan 7}'!CO$15&amp;analysismethod4)</f>
        <v/>
      </c>
      <c r="EW91" s="254" t="str">
        <f>IF(ISNUMBER(FIND(analysismethod4,'III_Plan comp 438.68 {Plan 7}'!CP$15)),"",'III_Plan comp 438.68 {Plan 7}'!CP$15&amp;analysismethod4)</f>
        <v/>
      </c>
      <c r="EX91" s="254" t="str">
        <f>IF(ISNUMBER(FIND(analysismethod4,'III_Plan comp 438.68 {Plan 7}'!CQ$15)),"",'III_Plan comp 438.68 {Plan 7}'!CQ$15&amp;analysismethod4)</f>
        <v/>
      </c>
      <c r="EY91" s="254" t="str">
        <f>IF(ISNUMBER(FIND(analysismethod4,'III_Plan comp 438.68 {Plan 7}'!CR$15)),"",'III_Plan comp 438.68 {Plan 7}'!CR$15&amp;analysismethod4)</f>
        <v/>
      </c>
      <c r="EZ91" s="254" t="str">
        <f>IF(ISNUMBER(FIND(analysismethod4,'III_Plan comp 438.68 {Plan 7}'!CS$15)),"",'III_Plan comp 438.68 {Plan 7}'!CS$15&amp;analysismethod4)</f>
        <v/>
      </c>
      <c r="FA91" s="254" t="str">
        <f>IF(ISNUMBER(FIND(analysismethod4,'III_Plan comp 438.68 {Plan 7}'!CT$15)),"",'III_Plan comp 438.68 {Plan 7}'!CT$15&amp;analysismethod4)</f>
        <v/>
      </c>
      <c r="FB91" s="254" t="str">
        <f>IF(ISNUMBER(FIND(analysismethod4,'III_Plan comp 438.68 {Plan 7}'!CU$15)),"",'III_Plan comp 438.68 {Plan 7}'!CU$15&amp;analysismethod4)</f>
        <v/>
      </c>
      <c r="FC91" s="254" t="str">
        <f>IF(ISNUMBER(FIND(analysismethod4,'III_Plan comp 438.68 {Plan 7}'!CV$15)),"",'III_Plan comp 438.68 {Plan 7}'!CV$15&amp;analysismethod4)</f>
        <v/>
      </c>
      <c r="FD91" s="254" t="str">
        <f>IF(ISNUMBER(FIND(analysismethod4,'III_Plan comp 438.68 {Plan 7}'!CW$15)),"",'III_Plan comp 438.68 {Plan 7}'!CW$15&amp;analysismethod4)</f>
        <v/>
      </c>
      <c r="FE91" s="254" t="str">
        <f>IF(ISNUMBER(FIND(analysismethod4,'III_Plan comp 438.68 {Plan 7}'!CX$15)),"",'III_Plan comp 438.68 {Plan 7}'!CX$15&amp;analysismethod4)</f>
        <v/>
      </c>
      <c r="FF91" s="254" t="str">
        <f>IF(ISNUMBER(FIND(analysismethod4,'III_Plan comp 438.68 {Plan 7}'!CY$15)),"",'III_Plan comp 438.68 {Plan 7}'!CY$15&amp;analysismethod4)</f>
        <v/>
      </c>
      <c r="FG91" s="254" t="str">
        <f>IF(ISNUMBER(FIND(analysismethod4,'III_Plan comp 438.68 {Plan 7}'!CZ$15)),"",'III_Plan comp 438.68 {Plan 7}'!CZ$15&amp;analysismethod4)</f>
        <v/>
      </c>
    </row>
    <row r="92" spans="62:163" x14ac:dyDescent="0.2">
      <c r="BK92" s="269" t="str">
        <f>IF('I_State and program information'!$E$66="Yes","EVV Data Analysis"&amp;"; "&amp;CHAR(10)&amp;CHAR(10),"")</f>
        <v/>
      </c>
      <c r="BL92" s="254" t="str">
        <f>IF(ISNUMBER(FIND(analysismethod5,'III_Plan comp 438.68 {Plan 7}'!E$15)),"",'III_Plan comp 438.68 {Plan 7}'!E$15&amp;analysismethod5)</f>
        <v/>
      </c>
      <c r="BM92" s="254" t="str">
        <f>IF(ISNUMBER(FIND(analysismethod5,'III_Plan comp 438.68 {Plan 7}'!F$15)),"",'III_Plan comp 438.68 {Plan 7}'!F$15&amp;analysismethod5)</f>
        <v/>
      </c>
      <c r="BN92" s="254" t="str">
        <f>IF(ISNUMBER(FIND(analysismethod5,'III_Plan comp 438.68 {Plan 7}'!G$15)),"",'III_Plan comp 438.68 {Plan 7}'!G$15&amp;analysismethod5)</f>
        <v/>
      </c>
      <c r="BO92" s="254" t="str">
        <f>IF(ISNUMBER(FIND(analysismethod5,'III_Plan comp 438.68 {Plan 7}'!H$15)),"",'III_Plan comp 438.68 {Plan 7}'!H$15&amp;analysismethod5)</f>
        <v/>
      </c>
      <c r="BP92" s="254" t="str">
        <f>IF(ISNUMBER(FIND(analysismethod5,'III_Plan comp 438.68 {Plan 7}'!I$15)),"",'III_Plan comp 438.68 {Plan 7}'!I$15&amp;analysismethod5)</f>
        <v/>
      </c>
      <c r="BQ92" s="254" t="str">
        <f>IF(ISNUMBER(FIND(analysismethod5,'III_Plan comp 438.68 {Plan 7}'!J$15)),"",'III_Plan comp 438.68 {Plan 7}'!J$15&amp;analysismethod5)</f>
        <v/>
      </c>
      <c r="BR92" s="254" t="str">
        <f>IF(ISNUMBER(FIND(analysismethod5,'III_Plan comp 438.68 {Plan 7}'!K$15)),"",'III_Plan comp 438.68 {Plan 7}'!K$15&amp;analysismethod5)</f>
        <v/>
      </c>
      <c r="BS92" s="254" t="str">
        <f>IF(ISNUMBER(FIND(analysismethod5,'III_Plan comp 438.68 {Plan 7}'!L$15)),"",'III_Plan comp 438.68 {Plan 7}'!L$15&amp;analysismethod5)</f>
        <v/>
      </c>
      <c r="BT92" s="254" t="str">
        <f>IF(ISNUMBER(FIND(analysismethod5,'III_Plan comp 438.68 {Plan 7}'!M$15)),"",'III_Plan comp 438.68 {Plan 7}'!M$15&amp;analysismethod5)</f>
        <v/>
      </c>
      <c r="BU92" s="254" t="str">
        <f>IF(ISNUMBER(FIND(analysismethod5,'III_Plan comp 438.68 {Plan 7}'!N$15)),"",'III_Plan comp 438.68 {Plan 7}'!N$15&amp;analysismethod5)</f>
        <v/>
      </c>
      <c r="BV92" s="254" t="str">
        <f>IF(ISNUMBER(FIND(analysismethod5,'III_Plan comp 438.68 {Plan 7}'!O$15)),"",'III_Plan comp 438.68 {Plan 7}'!O$15&amp;analysismethod5)</f>
        <v/>
      </c>
      <c r="BW92" s="254" t="str">
        <f>IF(ISNUMBER(FIND(analysismethod5,'III_Plan comp 438.68 {Plan 7}'!P$15)),"",'III_Plan comp 438.68 {Plan 7}'!P$15&amp;analysismethod5)</f>
        <v/>
      </c>
      <c r="BX92" s="254" t="str">
        <f>IF(ISNUMBER(FIND(analysismethod5,'III_Plan comp 438.68 {Plan 7}'!Q$15)),"",'III_Plan comp 438.68 {Plan 7}'!Q$15&amp;analysismethod5)</f>
        <v/>
      </c>
      <c r="BY92" s="254" t="str">
        <f>IF(ISNUMBER(FIND(analysismethod5,'III_Plan comp 438.68 {Plan 7}'!R$15)),"",'III_Plan comp 438.68 {Plan 7}'!R$15&amp;analysismethod5)</f>
        <v/>
      </c>
      <c r="BZ92" s="254" t="str">
        <f>IF(ISNUMBER(FIND(analysismethod5,'III_Plan comp 438.68 {Plan 7}'!S$15)),"",'III_Plan comp 438.68 {Plan 7}'!S$15&amp;analysismethod5)</f>
        <v/>
      </c>
      <c r="CA92" s="254" t="str">
        <f>IF(ISNUMBER(FIND(analysismethod5,'III_Plan comp 438.68 {Plan 7}'!T$15)),"",'III_Plan comp 438.68 {Plan 7}'!T$15&amp;analysismethod5)</f>
        <v/>
      </c>
      <c r="CB92" s="254" t="str">
        <f>IF(ISNUMBER(FIND(analysismethod5,'III_Plan comp 438.68 {Plan 7}'!U$15)),"",'III_Plan comp 438.68 {Plan 7}'!U$15&amp;analysismethod5)</f>
        <v/>
      </c>
      <c r="CC92" s="254" t="str">
        <f>IF(ISNUMBER(FIND(analysismethod5,'III_Plan comp 438.68 {Plan 7}'!V$15)),"",'III_Plan comp 438.68 {Plan 7}'!V$15&amp;analysismethod5)</f>
        <v/>
      </c>
      <c r="CD92" s="254" t="str">
        <f>IF(ISNUMBER(FIND(analysismethod5,'III_Plan comp 438.68 {Plan 7}'!W$15)),"",'III_Plan comp 438.68 {Plan 7}'!W$15&amp;analysismethod5)</f>
        <v/>
      </c>
      <c r="CE92" s="254" t="str">
        <f>IF(ISNUMBER(FIND(analysismethod5,'III_Plan comp 438.68 {Plan 7}'!X$15)),"",'III_Plan comp 438.68 {Plan 7}'!X$15&amp;analysismethod5)</f>
        <v/>
      </c>
      <c r="CF92" s="254" t="str">
        <f>IF(ISNUMBER(FIND(analysismethod5,'III_Plan comp 438.68 {Plan 7}'!Y$15)),"",'III_Plan comp 438.68 {Plan 7}'!Y$15&amp;analysismethod5)</f>
        <v/>
      </c>
      <c r="CG92" s="254" t="str">
        <f>IF(ISNUMBER(FIND(analysismethod5,'III_Plan comp 438.68 {Plan 7}'!Z$15)),"",'III_Plan comp 438.68 {Plan 7}'!Z$15&amp;analysismethod5)</f>
        <v/>
      </c>
      <c r="CH92" s="254" t="str">
        <f>IF(ISNUMBER(FIND(analysismethod5,'III_Plan comp 438.68 {Plan 7}'!AA$15)),"",'III_Plan comp 438.68 {Plan 7}'!AA$15&amp;analysismethod5)</f>
        <v/>
      </c>
      <c r="CI92" s="254" t="str">
        <f>IF(ISNUMBER(FIND(analysismethod5,'III_Plan comp 438.68 {Plan 7}'!AB$15)),"",'III_Plan comp 438.68 {Plan 7}'!AB$15&amp;analysismethod5)</f>
        <v/>
      </c>
      <c r="CJ92" s="254" t="str">
        <f>IF(ISNUMBER(FIND(analysismethod5,'III_Plan comp 438.68 {Plan 7}'!AC$15)),"",'III_Plan comp 438.68 {Plan 7}'!AC$15&amp;analysismethod5)</f>
        <v/>
      </c>
      <c r="CK92" s="254" t="str">
        <f>IF(ISNUMBER(FIND(analysismethod5,'III_Plan comp 438.68 {Plan 7}'!AD$15)),"",'III_Plan comp 438.68 {Plan 7}'!AD$15&amp;analysismethod5)</f>
        <v/>
      </c>
      <c r="CL92" s="254" t="str">
        <f>IF(ISNUMBER(FIND(analysismethod5,'III_Plan comp 438.68 {Plan 7}'!AE$15)),"",'III_Plan comp 438.68 {Plan 7}'!AE$15&amp;analysismethod5)</f>
        <v/>
      </c>
      <c r="CM92" s="254" t="str">
        <f>IF(ISNUMBER(FIND(analysismethod5,'III_Plan comp 438.68 {Plan 7}'!AF$15)),"",'III_Plan comp 438.68 {Plan 7}'!AF$15&amp;analysismethod5)</f>
        <v/>
      </c>
      <c r="CN92" s="254" t="str">
        <f>IF(ISNUMBER(FIND(analysismethod5,'III_Plan comp 438.68 {Plan 7}'!AG$15)),"",'III_Plan comp 438.68 {Plan 7}'!AG$15&amp;analysismethod5)</f>
        <v/>
      </c>
      <c r="CO92" s="254" t="str">
        <f>IF(ISNUMBER(FIND(analysismethod5,'III_Plan comp 438.68 {Plan 7}'!AH$15)),"",'III_Plan comp 438.68 {Plan 7}'!AH$15&amp;analysismethod5)</f>
        <v/>
      </c>
      <c r="CP92" s="254" t="str">
        <f>IF(ISNUMBER(FIND(analysismethod5,'III_Plan comp 438.68 {Plan 7}'!AI$15)),"",'III_Plan comp 438.68 {Plan 7}'!AI$15&amp;analysismethod5)</f>
        <v/>
      </c>
      <c r="CQ92" s="254" t="str">
        <f>IF(ISNUMBER(FIND(analysismethod5,'III_Plan comp 438.68 {Plan 7}'!AJ$15)),"",'III_Plan comp 438.68 {Plan 7}'!AJ$15&amp;analysismethod5)</f>
        <v/>
      </c>
      <c r="CR92" s="254" t="str">
        <f>IF(ISNUMBER(FIND(analysismethod5,'III_Plan comp 438.68 {Plan 7}'!AK$15)),"",'III_Plan comp 438.68 {Plan 7}'!AK$15&amp;analysismethod5)</f>
        <v/>
      </c>
      <c r="CS92" s="254" t="str">
        <f>IF(ISNUMBER(FIND(analysismethod5,'III_Plan comp 438.68 {Plan 7}'!AL$15)),"",'III_Plan comp 438.68 {Plan 7}'!AL$15&amp;analysismethod5)</f>
        <v/>
      </c>
      <c r="CT92" s="254" t="str">
        <f>IF(ISNUMBER(FIND(analysismethod5,'III_Plan comp 438.68 {Plan 7}'!AM$15)),"",'III_Plan comp 438.68 {Plan 7}'!AM$15&amp;analysismethod5)</f>
        <v/>
      </c>
      <c r="CU92" s="254" t="str">
        <f>IF(ISNUMBER(FIND(analysismethod5,'III_Plan comp 438.68 {Plan 7}'!AN$15)),"",'III_Plan comp 438.68 {Plan 7}'!AN$15&amp;analysismethod5)</f>
        <v/>
      </c>
      <c r="CV92" s="254" t="str">
        <f>IF(ISNUMBER(FIND(analysismethod5,'III_Plan comp 438.68 {Plan 7}'!AO$15)),"",'III_Plan comp 438.68 {Plan 7}'!AO$15&amp;analysismethod5)</f>
        <v/>
      </c>
      <c r="CW92" s="254" t="str">
        <f>IF(ISNUMBER(FIND(analysismethod5,'III_Plan comp 438.68 {Plan 7}'!AP$15)),"",'III_Plan comp 438.68 {Plan 7}'!AP$15&amp;analysismethod5)</f>
        <v/>
      </c>
      <c r="CX92" s="254" t="str">
        <f>IF(ISNUMBER(FIND(analysismethod5,'III_Plan comp 438.68 {Plan 7}'!AQ$15)),"",'III_Plan comp 438.68 {Plan 7}'!AQ$15&amp;analysismethod5)</f>
        <v/>
      </c>
      <c r="CY92" s="254" t="str">
        <f>IF(ISNUMBER(FIND(analysismethod5,'III_Plan comp 438.68 {Plan 7}'!AR$15)),"",'III_Plan comp 438.68 {Plan 7}'!AR$15&amp;analysismethod5)</f>
        <v/>
      </c>
      <c r="CZ92" s="254" t="str">
        <f>IF(ISNUMBER(FIND(analysismethod5,'III_Plan comp 438.68 {Plan 7}'!AS$15)),"",'III_Plan comp 438.68 {Plan 7}'!AS$15&amp;analysismethod5)</f>
        <v/>
      </c>
      <c r="DA92" s="254" t="str">
        <f>IF(ISNUMBER(FIND(analysismethod5,'III_Plan comp 438.68 {Plan 7}'!AT$15)),"",'III_Plan comp 438.68 {Plan 7}'!AT$15&amp;analysismethod5)</f>
        <v/>
      </c>
      <c r="DB92" s="254" t="str">
        <f>IF(ISNUMBER(FIND(analysismethod5,'III_Plan comp 438.68 {Plan 7}'!AU$15)),"",'III_Plan comp 438.68 {Plan 7}'!AU$15&amp;analysismethod5)</f>
        <v/>
      </c>
      <c r="DC92" s="254" t="str">
        <f>IF(ISNUMBER(FIND(analysismethod5,'III_Plan comp 438.68 {Plan 7}'!AV$15)),"",'III_Plan comp 438.68 {Plan 7}'!AV$15&amp;analysismethod5)</f>
        <v/>
      </c>
      <c r="DD92" s="254" t="str">
        <f>IF(ISNUMBER(FIND(analysismethod5,'III_Plan comp 438.68 {Plan 7}'!AW$15)),"",'III_Plan comp 438.68 {Plan 7}'!AW$15&amp;analysismethod5)</f>
        <v/>
      </c>
      <c r="DE92" s="254" t="str">
        <f>IF(ISNUMBER(FIND(analysismethod5,'III_Plan comp 438.68 {Plan 7}'!AX$15)),"",'III_Plan comp 438.68 {Plan 7}'!AX$15&amp;analysismethod5)</f>
        <v/>
      </c>
      <c r="DF92" s="254" t="str">
        <f>IF(ISNUMBER(FIND(analysismethod5,'III_Plan comp 438.68 {Plan 7}'!AY$15)),"",'III_Plan comp 438.68 {Plan 7}'!AY$15&amp;analysismethod5)</f>
        <v/>
      </c>
      <c r="DG92" s="254" t="str">
        <f>IF(ISNUMBER(FIND(analysismethod5,'III_Plan comp 438.68 {Plan 7}'!AZ$15)),"",'III_Plan comp 438.68 {Plan 7}'!AZ$15&amp;analysismethod5)</f>
        <v/>
      </c>
      <c r="DH92" s="254" t="str">
        <f>IF(ISNUMBER(FIND(analysismethod5,'III_Plan comp 438.68 {Plan 7}'!BA$15)),"",'III_Plan comp 438.68 {Plan 7}'!BA$15&amp;analysismethod5)</f>
        <v/>
      </c>
      <c r="DI92" s="254" t="str">
        <f>IF(ISNUMBER(FIND(analysismethod5,'III_Plan comp 438.68 {Plan 7}'!BB$15)),"",'III_Plan comp 438.68 {Plan 7}'!BB$15&amp;analysismethod5)</f>
        <v/>
      </c>
      <c r="DJ92" s="254" t="str">
        <f>IF(ISNUMBER(FIND(analysismethod5,'III_Plan comp 438.68 {Plan 7}'!BC$15)),"",'III_Plan comp 438.68 {Plan 7}'!BC$15&amp;analysismethod5)</f>
        <v/>
      </c>
      <c r="DK92" s="254" t="str">
        <f>IF(ISNUMBER(FIND(analysismethod5,'III_Plan comp 438.68 {Plan 7}'!BD$15)),"",'III_Plan comp 438.68 {Plan 7}'!BD$15&amp;analysismethod5)</f>
        <v/>
      </c>
      <c r="DL92" s="254" t="str">
        <f>IF(ISNUMBER(FIND(analysismethod5,'III_Plan comp 438.68 {Plan 7}'!BE$15)),"",'III_Plan comp 438.68 {Plan 7}'!BE$15&amp;analysismethod5)</f>
        <v/>
      </c>
      <c r="DM92" s="254" t="str">
        <f>IF(ISNUMBER(FIND(analysismethod5,'III_Plan comp 438.68 {Plan 7}'!BF$15)),"",'III_Plan comp 438.68 {Plan 7}'!BF$15&amp;analysismethod5)</f>
        <v/>
      </c>
      <c r="DN92" s="254" t="str">
        <f>IF(ISNUMBER(FIND(analysismethod5,'III_Plan comp 438.68 {Plan 7}'!BG$15)),"",'III_Plan comp 438.68 {Plan 7}'!BG$15&amp;analysismethod5)</f>
        <v/>
      </c>
      <c r="DO92" s="254" t="str">
        <f>IF(ISNUMBER(FIND(analysismethod5,'III_Plan comp 438.68 {Plan 7}'!BH$15)),"",'III_Plan comp 438.68 {Plan 7}'!BH$15&amp;analysismethod5)</f>
        <v/>
      </c>
      <c r="DP92" s="254" t="str">
        <f>IF(ISNUMBER(FIND(analysismethod5,'III_Plan comp 438.68 {Plan 7}'!BI$15)),"",'III_Plan comp 438.68 {Plan 7}'!BI$15&amp;analysismethod5)</f>
        <v/>
      </c>
      <c r="DQ92" s="254" t="str">
        <f>IF(ISNUMBER(FIND(analysismethod5,'III_Plan comp 438.68 {Plan 7}'!BJ$15)),"",'III_Plan comp 438.68 {Plan 7}'!BJ$15&amp;analysismethod5)</f>
        <v/>
      </c>
      <c r="DR92" s="254" t="str">
        <f>IF(ISNUMBER(FIND(analysismethod5,'III_Plan comp 438.68 {Plan 7}'!BK$15)),"",'III_Plan comp 438.68 {Plan 7}'!BK$15&amp;analysismethod5)</f>
        <v/>
      </c>
      <c r="DS92" s="254" t="str">
        <f>IF(ISNUMBER(FIND(analysismethod5,'III_Plan comp 438.68 {Plan 7}'!BL$15)),"",'III_Plan comp 438.68 {Plan 7}'!BL$15&amp;analysismethod5)</f>
        <v/>
      </c>
      <c r="DT92" s="254" t="str">
        <f>IF(ISNUMBER(FIND(analysismethod5,'III_Plan comp 438.68 {Plan 7}'!BM$15)),"",'III_Plan comp 438.68 {Plan 7}'!BM$15&amp;analysismethod5)</f>
        <v/>
      </c>
      <c r="DU92" s="254" t="str">
        <f>IF(ISNUMBER(FIND(analysismethod5,'III_Plan comp 438.68 {Plan 7}'!BN$15)),"",'III_Plan comp 438.68 {Plan 7}'!BN$15&amp;analysismethod5)</f>
        <v/>
      </c>
      <c r="DV92" s="254" t="str">
        <f>IF(ISNUMBER(FIND(analysismethod5,'III_Plan comp 438.68 {Plan 7}'!BO$15)),"",'III_Plan comp 438.68 {Plan 7}'!BO$15&amp;analysismethod5)</f>
        <v/>
      </c>
      <c r="DW92" s="254" t="str">
        <f>IF(ISNUMBER(FIND(analysismethod5,'III_Plan comp 438.68 {Plan 7}'!BP$15)),"",'III_Plan comp 438.68 {Plan 7}'!BP$15&amp;analysismethod5)</f>
        <v/>
      </c>
      <c r="DX92" s="254" t="str">
        <f>IF(ISNUMBER(FIND(analysismethod5,'III_Plan comp 438.68 {Plan 7}'!BQ$15)),"",'III_Plan comp 438.68 {Plan 7}'!BQ$15&amp;analysismethod5)</f>
        <v/>
      </c>
      <c r="DY92" s="254" t="str">
        <f>IF(ISNUMBER(FIND(analysismethod5,'III_Plan comp 438.68 {Plan 7}'!BR$15)),"",'III_Plan comp 438.68 {Plan 7}'!BR$15&amp;analysismethod5)</f>
        <v/>
      </c>
      <c r="DZ92" s="254" t="str">
        <f>IF(ISNUMBER(FIND(analysismethod5,'III_Plan comp 438.68 {Plan 7}'!BS$15)),"",'III_Plan comp 438.68 {Plan 7}'!BS$15&amp;analysismethod5)</f>
        <v/>
      </c>
      <c r="EA92" s="254" t="str">
        <f>IF(ISNUMBER(FIND(analysismethod5,'III_Plan comp 438.68 {Plan 7}'!BT$15)),"",'III_Plan comp 438.68 {Plan 7}'!BT$15&amp;analysismethod5)</f>
        <v/>
      </c>
      <c r="EB92" s="254" t="str">
        <f>IF(ISNUMBER(FIND(analysismethod5,'III_Plan comp 438.68 {Plan 7}'!BU$15)),"",'III_Plan comp 438.68 {Plan 7}'!BU$15&amp;analysismethod5)</f>
        <v/>
      </c>
      <c r="EC92" s="254" t="str">
        <f>IF(ISNUMBER(FIND(analysismethod5,'III_Plan comp 438.68 {Plan 7}'!BV$15)),"",'III_Plan comp 438.68 {Plan 7}'!BV$15&amp;analysismethod5)</f>
        <v/>
      </c>
      <c r="ED92" s="254" t="str">
        <f>IF(ISNUMBER(FIND(analysismethod5,'III_Plan comp 438.68 {Plan 7}'!BW$15)),"",'III_Plan comp 438.68 {Plan 7}'!BW$15&amp;analysismethod5)</f>
        <v/>
      </c>
      <c r="EE92" s="254" t="str">
        <f>IF(ISNUMBER(FIND(analysismethod5,'III_Plan comp 438.68 {Plan 7}'!BX$15)),"",'III_Plan comp 438.68 {Plan 7}'!BX$15&amp;analysismethod5)</f>
        <v/>
      </c>
      <c r="EF92" s="254" t="str">
        <f>IF(ISNUMBER(FIND(analysismethod5,'III_Plan comp 438.68 {Plan 7}'!BY$15)),"",'III_Plan comp 438.68 {Plan 7}'!BY$15&amp;analysismethod5)</f>
        <v/>
      </c>
      <c r="EG92" s="254" t="str">
        <f>IF(ISNUMBER(FIND(analysismethod5,'III_Plan comp 438.68 {Plan 7}'!BZ$15)),"",'III_Plan comp 438.68 {Plan 7}'!BZ$15&amp;analysismethod5)</f>
        <v/>
      </c>
      <c r="EH92" s="254" t="str">
        <f>IF(ISNUMBER(FIND(analysismethod5,'III_Plan comp 438.68 {Plan 7}'!CA$15)),"",'III_Plan comp 438.68 {Plan 7}'!CA$15&amp;analysismethod5)</f>
        <v/>
      </c>
      <c r="EI92" s="254" t="str">
        <f>IF(ISNUMBER(FIND(analysismethod5,'III_Plan comp 438.68 {Plan 7}'!CB$15)),"",'III_Plan comp 438.68 {Plan 7}'!CB$15&amp;analysismethod5)</f>
        <v/>
      </c>
      <c r="EJ92" s="254" t="str">
        <f>IF(ISNUMBER(FIND(analysismethod5,'III_Plan comp 438.68 {Plan 7}'!CC$15)),"",'III_Plan comp 438.68 {Plan 7}'!CC$15&amp;analysismethod5)</f>
        <v/>
      </c>
      <c r="EK92" s="254" t="str">
        <f>IF(ISNUMBER(FIND(analysismethod5,'III_Plan comp 438.68 {Plan 7}'!CD$15)),"",'III_Plan comp 438.68 {Plan 7}'!CD$15&amp;analysismethod5)</f>
        <v/>
      </c>
      <c r="EL92" s="254" t="str">
        <f>IF(ISNUMBER(FIND(analysismethod5,'III_Plan comp 438.68 {Plan 7}'!CE$15)),"",'III_Plan comp 438.68 {Plan 7}'!CE$15&amp;analysismethod5)</f>
        <v/>
      </c>
      <c r="EM92" s="254" t="str">
        <f>IF(ISNUMBER(FIND(analysismethod5,'III_Plan comp 438.68 {Plan 7}'!CF$15)),"",'III_Plan comp 438.68 {Plan 7}'!CF$15&amp;analysismethod5)</f>
        <v/>
      </c>
      <c r="EN92" s="254" t="str">
        <f>IF(ISNUMBER(FIND(analysismethod5,'III_Plan comp 438.68 {Plan 7}'!CG$15)),"",'III_Plan comp 438.68 {Plan 7}'!CG$15&amp;analysismethod5)</f>
        <v/>
      </c>
      <c r="EO92" s="254" t="str">
        <f>IF(ISNUMBER(FIND(analysismethod5,'III_Plan comp 438.68 {Plan 7}'!CH$15)),"",'III_Plan comp 438.68 {Plan 7}'!CH$15&amp;analysismethod5)</f>
        <v/>
      </c>
      <c r="EP92" s="254" t="str">
        <f>IF(ISNUMBER(FIND(analysismethod5,'III_Plan comp 438.68 {Plan 7}'!CI$15)),"",'III_Plan comp 438.68 {Plan 7}'!CI$15&amp;analysismethod5)</f>
        <v/>
      </c>
      <c r="EQ92" s="254" t="str">
        <f>IF(ISNUMBER(FIND(analysismethod5,'III_Plan comp 438.68 {Plan 7}'!CJ$15)),"",'III_Plan comp 438.68 {Plan 7}'!CJ$15&amp;analysismethod5)</f>
        <v/>
      </c>
      <c r="ER92" s="254" t="str">
        <f>IF(ISNUMBER(FIND(analysismethod5,'III_Plan comp 438.68 {Plan 7}'!CK$15)),"",'III_Plan comp 438.68 {Plan 7}'!CK$15&amp;analysismethod5)</f>
        <v/>
      </c>
      <c r="ES92" s="254" t="str">
        <f>IF(ISNUMBER(FIND(analysismethod5,'III_Plan comp 438.68 {Plan 7}'!CL$15)),"",'III_Plan comp 438.68 {Plan 7}'!CL$15&amp;analysismethod5)</f>
        <v/>
      </c>
      <c r="ET92" s="254" t="str">
        <f>IF(ISNUMBER(FIND(analysismethod5,'III_Plan comp 438.68 {Plan 7}'!CM$15)),"",'III_Plan comp 438.68 {Plan 7}'!CM$15&amp;analysismethod5)</f>
        <v/>
      </c>
      <c r="EU92" s="254" t="str">
        <f>IF(ISNUMBER(FIND(analysismethod5,'III_Plan comp 438.68 {Plan 7}'!CN$15)),"",'III_Plan comp 438.68 {Plan 7}'!CN$15&amp;analysismethod5)</f>
        <v/>
      </c>
      <c r="EV92" s="254" t="str">
        <f>IF(ISNUMBER(FIND(analysismethod5,'III_Plan comp 438.68 {Plan 7}'!CO$15)),"",'III_Plan comp 438.68 {Plan 7}'!CO$15&amp;analysismethod5)</f>
        <v/>
      </c>
      <c r="EW92" s="254" t="str">
        <f>IF(ISNUMBER(FIND(analysismethod5,'III_Plan comp 438.68 {Plan 7}'!CP$15)),"",'III_Plan comp 438.68 {Plan 7}'!CP$15&amp;analysismethod5)</f>
        <v/>
      </c>
      <c r="EX92" s="254" t="str">
        <f>IF(ISNUMBER(FIND(analysismethod5,'III_Plan comp 438.68 {Plan 7}'!CQ$15)),"",'III_Plan comp 438.68 {Plan 7}'!CQ$15&amp;analysismethod5)</f>
        <v/>
      </c>
      <c r="EY92" s="254" t="str">
        <f>IF(ISNUMBER(FIND(analysismethod5,'III_Plan comp 438.68 {Plan 7}'!CR$15)),"",'III_Plan comp 438.68 {Plan 7}'!CR$15&amp;analysismethod5)</f>
        <v/>
      </c>
      <c r="EZ92" s="254" t="str">
        <f>IF(ISNUMBER(FIND(analysismethod5,'III_Plan comp 438.68 {Plan 7}'!CS$15)),"",'III_Plan comp 438.68 {Plan 7}'!CS$15&amp;analysismethod5)</f>
        <v/>
      </c>
      <c r="FA92" s="254" t="str">
        <f>IF(ISNUMBER(FIND(analysismethod5,'III_Plan comp 438.68 {Plan 7}'!CT$15)),"",'III_Plan comp 438.68 {Plan 7}'!CT$15&amp;analysismethod5)</f>
        <v/>
      </c>
      <c r="FB92" s="254" t="str">
        <f>IF(ISNUMBER(FIND(analysismethod5,'III_Plan comp 438.68 {Plan 7}'!CU$15)),"",'III_Plan comp 438.68 {Plan 7}'!CU$15&amp;analysismethod5)</f>
        <v/>
      </c>
      <c r="FC92" s="254" t="str">
        <f>IF(ISNUMBER(FIND(analysismethod5,'III_Plan comp 438.68 {Plan 7}'!CV$15)),"",'III_Plan comp 438.68 {Plan 7}'!CV$15&amp;analysismethod5)</f>
        <v/>
      </c>
      <c r="FD92" s="254" t="str">
        <f>IF(ISNUMBER(FIND(analysismethod5,'III_Plan comp 438.68 {Plan 7}'!CW$15)),"",'III_Plan comp 438.68 {Plan 7}'!CW$15&amp;analysismethod5)</f>
        <v/>
      </c>
      <c r="FE92" s="254" t="str">
        <f>IF(ISNUMBER(FIND(analysismethod5,'III_Plan comp 438.68 {Plan 7}'!CX$15)),"",'III_Plan comp 438.68 {Plan 7}'!CX$15&amp;analysismethod5)</f>
        <v/>
      </c>
      <c r="FF92" s="254" t="str">
        <f>IF(ISNUMBER(FIND(analysismethod5,'III_Plan comp 438.68 {Plan 7}'!CY$15)),"",'III_Plan comp 438.68 {Plan 7}'!CY$15&amp;analysismethod5)</f>
        <v/>
      </c>
      <c r="FG92" s="254" t="str">
        <f>IF(ISNUMBER(FIND(analysismethod5,'III_Plan comp 438.68 {Plan 7}'!CZ$15)),"",'III_Plan comp 438.68 {Plan 7}'!CZ$15&amp;analysismethod5)</f>
        <v/>
      </c>
    </row>
    <row r="93" spans="62:163" x14ac:dyDescent="0.2">
      <c r="BK93" s="269" t="str">
        <f>IF('I_State and program information'!$E$70="Yes","Review of Grievances Related to Access"&amp;"; "&amp;CHAR(10)&amp;CHAR(10),"")</f>
        <v xml:space="preserve">Review of Grievances Related to Access; 
</v>
      </c>
      <c r="BL93" s="254" t="str">
        <f>IF(ISNUMBER(FIND(analysismethod6,'III_Plan comp 438.68 {Plan 7}'!E$15)),"",'III_Plan comp 438.68 {Plan 7}'!E$15&amp;analysismethod6)</f>
        <v xml:space="preserve">Review of Grievances Related to Access; 
</v>
      </c>
      <c r="BM93" s="254" t="str">
        <f>IF(ISNUMBER(FIND(analysismethod6,'III_Plan comp 438.68 {Plan 7}'!F$15)),"",'III_Plan comp 438.68 {Plan 7}'!F$15&amp;analysismethod6)</f>
        <v xml:space="preserve">Review of Grievances Related to Access; 
</v>
      </c>
      <c r="BN93" s="254" t="str">
        <f>IF(ISNUMBER(FIND(analysismethod6,'III_Plan comp 438.68 {Plan 7}'!G$15)),"",'III_Plan comp 438.68 {Plan 7}'!G$15&amp;analysismethod6)</f>
        <v xml:space="preserve">Review of Grievances Related to Access; 
</v>
      </c>
      <c r="BO93" s="254" t="str">
        <f>IF(ISNUMBER(FIND(analysismethod6,'III_Plan comp 438.68 {Plan 7}'!H$15)),"",'III_Plan comp 438.68 {Plan 7}'!H$15&amp;analysismethod6)</f>
        <v xml:space="preserve">Review of Grievances Related to Access; 
</v>
      </c>
      <c r="BP93" s="254" t="str">
        <f>IF(ISNUMBER(FIND(analysismethod6,'III_Plan comp 438.68 {Plan 7}'!I$15)),"",'III_Plan comp 438.68 {Plan 7}'!I$15&amp;analysismethod6)</f>
        <v xml:space="preserve">Review of Grievances Related to Access; 
</v>
      </c>
      <c r="BQ93" s="254" t="str">
        <f>IF(ISNUMBER(FIND(analysismethod6,'III_Plan comp 438.68 {Plan 7}'!J$15)),"",'III_Plan comp 438.68 {Plan 7}'!J$15&amp;analysismethod6)</f>
        <v xml:space="preserve">Review of Grievances Related to Access; 
</v>
      </c>
      <c r="BR93" s="254" t="str">
        <f>IF(ISNUMBER(FIND(analysismethod6,'III_Plan comp 438.68 {Plan 7}'!K$15)),"",'III_Plan comp 438.68 {Plan 7}'!K$15&amp;analysismethod6)</f>
        <v xml:space="preserve">Review of Grievances Related to Access; 
</v>
      </c>
      <c r="BS93" s="254" t="str">
        <f>IF(ISNUMBER(FIND(analysismethod6,'III_Plan comp 438.68 {Plan 7}'!L$15)),"",'III_Plan comp 438.68 {Plan 7}'!L$15&amp;analysismethod6)</f>
        <v xml:space="preserve">Review of Grievances Related to Access; 
</v>
      </c>
      <c r="BT93" s="254" t="str">
        <f>IF(ISNUMBER(FIND(analysismethod6,'III_Plan comp 438.68 {Plan 7}'!M$15)),"",'III_Plan comp 438.68 {Plan 7}'!M$15&amp;analysismethod6)</f>
        <v xml:space="preserve">Review of Grievances Related to Access; 
</v>
      </c>
      <c r="BU93" s="254" t="str">
        <f>IF(ISNUMBER(FIND(analysismethod6,'III_Plan comp 438.68 {Plan 7}'!N$15)),"",'III_Plan comp 438.68 {Plan 7}'!N$15&amp;analysismethod6)</f>
        <v xml:space="preserve">Review of Grievances Related to Access; 
</v>
      </c>
      <c r="BV93" s="254" t="str">
        <f>IF(ISNUMBER(FIND(analysismethod6,'III_Plan comp 438.68 {Plan 7}'!O$15)),"",'III_Plan comp 438.68 {Plan 7}'!O$15&amp;analysismethod6)</f>
        <v xml:space="preserve">Review of Grievances Related to Access; 
</v>
      </c>
      <c r="BW93" s="254" t="str">
        <f>IF(ISNUMBER(FIND(analysismethod6,'III_Plan comp 438.68 {Plan 7}'!P$15)),"",'III_Plan comp 438.68 {Plan 7}'!P$15&amp;analysismethod6)</f>
        <v xml:space="preserve">Review of Grievances Related to Access; 
</v>
      </c>
      <c r="BX93" s="254" t="str">
        <f>IF(ISNUMBER(FIND(analysismethod6,'III_Plan comp 438.68 {Plan 7}'!Q$15)),"",'III_Plan comp 438.68 {Plan 7}'!Q$15&amp;analysismethod6)</f>
        <v xml:space="preserve">Review of Grievances Related to Access; 
</v>
      </c>
      <c r="BY93" s="254" t="str">
        <f>IF(ISNUMBER(FIND(analysismethod6,'III_Plan comp 438.68 {Plan 7}'!R$15)),"",'III_Plan comp 438.68 {Plan 7}'!R$15&amp;analysismethod6)</f>
        <v xml:space="preserve">Review of Grievances Related to Access; 
</v>
      </c>
      <c r="BZ93" s="254" t="str">
        <f>IF(ISNUMBER(FIND(analysismethod6,'III_Plan comp 438.68 {Plan 7}'!S$15)),"",'III_Plan comp 438.68 {Plan 7}'!S$15&amp;analysismethod6)</f>
        <v xml:space="preserve">Review of Grievances Related to Access; 
</v>
      </c>
      <c r="CA93" s="254" t="str">
        <f>IF(ISNUMBER(FIND(analysismethod6,'III_Plan comp 438.68 {Plan 7}'!T$15)),"",'III_Plan comp 438.68 {Plan 7}'!T$15&amp;analysismethod6)</f>
        <v xml:space="preserve">Review of Grievances Related to Access; 
</v>
      </c>
      <c r="CB93" s="254" t="str">
        <f>IF(ISNUMBER(FIND(analysismethod6,'III_Plan comp 438.68 {Plan 7}'!U$15)),"",'III_Plan comp 438.68 {Plan 7}'!U$15&amp;analysismethod6)</f>
        <v xml:space="preserve">Review of Grievances Related to Access; 
</v>
      </c>
      <c r="CC93" s="254" t="str">
        <f>IF(ISNUMBER(FIND(analysismethod6,'III_Plan comp 438.68 {Plan 7}'!V$15)),"",'III_Plan comp 438.68 {Plan 7}'!V$15&amp;analysismethod6)</f>
        <v xml:space="preserve">Review of Grievances Related to Access; 
</v>
      </c>
      <c r="CD93" s="254" t="str">
        <f>IF(ISNUMBER(FIND(analysismethod6,'III_Plan comp 438.68 {Plan 7}'!W$15)),"",'III_Plan comp 438.68 {Plan 7}'!W$15&amp;analysismethod6)</f>
        <v xml:space="preserve">Review of Grievances Related to Access; 
</v>
      </c>
      <c r="CE93" s="254" t="str">
        <f>IF(ISNUMBER(FIND(analysismethod6,'III_Plan comp 438.68 {Plan 7}'!X$15)),"",'III_Plan comp 438.68 {Plan 7}'!X$15&amp;analysismethod6)</f>
        <v xml:space="preserve">Review of Grievances Related to Access; 
</v>
      </c>
      <c r="CF93" s="254" t="str">
        <f>IF(ISNUMBER(FIND(analysismethod6,'III_Plan comp 438.68 {Plan 7}'!Y$15)),"",'III_Plan comp 438.68 {Plan 7}'!Y$15&amp;analysismethod6)</f>
        <v xml:space="preserve">Review of Grievances Related to Access; 
</v>
      </c>
      <c r="CG93" s="254" t="str">
        <f>IF(ISNUMBER(FIND(analysismethod6,'III_Plan comp 438.68 {Plan 7}'!Z$15)),"",'III_Plan comp 438.68 {Plan 7}'!Z$15&amp;analysismethod6)</f>
        <v xml:space="preserve">Review of Grievances Related to Access; 
</v>
      </c>
      <c r="CH93" s="254" t="str">
        <f>IF(ISNUMBER(FIND(analysismethod6,'III_Plan comp 438.68 {Plan 7}'!AA$15)),"",'III_Plan comp 438.68 {Plan 7}'!AA$15&amp;analysismethod6)</f>
        <v xml:space="preserve">Review of Grievances Related to Access; 
</v>
      </c>
      <c r="CI93" s="254" t="str">
        <f>IF(ISNUMBER(FIND(analysismethod6,'III_Plan comp 438.68 {Plan 7}'!AB$15)),"",'III_Plan comp 438.68 {Plan 7}'!AB$15&amp;analysismethod6)</f>
        <v xml:space="preserve">Review of Grievances Related to Access; 
</v>
      </c>
      <c r="CJ93" s="254" t="str">
        <f>IF(ISNUMBER(FIND(analysismethod6,'III_Plan comp 438.68 {Plan 7}'!AC$15)),"",'III_Plan comp 438.68 {Plan 7}'!AC$15&amp;analysismethod6)</f>
        <v xml:space="preserve">Review of Grievances Related to Access; 
</v>
      </c>
      <c r="CK93" s="254" t="str">
        <f>IF(ISNUMBER(FIND(analysismethod6,'III_Plan comp 438.68 {Plan 7}'!AD$15)),"",'III_Plan comp 438.68 {Plan 7}'!AD$15&amp;analysismethod6)</f>
        <v xml:space="preserve">Review of Grievances Related to Access; 
</v>
      </c>
      <c r="CL93" s="254" t="str">
        <f>IF(ISNUMBER(FIND(analysismethod6,'III_Plan comp 438.68 {Plan 7}'!AE$15)),"",'III_Plan comp 438.68 {Plan 7}'!AE$15&amp;analysismethod6)</f>
        <v xml:space="preserve">Review of Grievances Related to Access; 
</v>
      </c>
      <c r="CM93" s="254" t="str">
        <f>IF(ISNUMBER(FIND(analysismethod6,'III_Plan comp 438.68 {Plan 7}'!AF$15)),"",'III_Plan comp 438.68 {Plan 7}'!AF$15&amp;analysismethod6)</f>
        <v xml:space="preserve">Review of Grievances Related to Access; 
</v>
      </c>
      <c r="CN93" s="254" t="str">
        <f>IF(ISNUMBER(FIND(analysismethod6,'III_Plan comp 438.68 {Plan 7}'!AG$15)),"",'III_Plan comp 438.68 {Plan 7}'!AG$15&amp;analysismethod6)</f>
        <v xml:space="preserve">Review of Grievances Related to Access; 
</v>
      </c>
      <c r="CO93" s="254" t="str">
        <f>IF(ISNUMBER(FIND(analysismethod6,'III_Plan comp 438.68 {Plan 7}'!AH$15)),"",'III_Plan comp 438.68 {Plan 7}'!AH$15&amp;analysismethod6)</f>
        <v xml:space="preserve">Review of Grievances Related to Access; 
</v>
      </c>
      <c r="CP93" s="254" t="str">
        <f>IF(ISNUMBER(FIND(analysismethod6,'III_Plan comp 438.68 {Plan 7}'!AI$15)),"",'III_Plan comp 438.68 {Plan 7}'!AI$15&amp;analysismethod6)</f>
        <v xml:space="preserve">Review of Grievances Related to Access; 
</v>
      </c>
      <c r="CQ93" s="254" t="str">
        <f>IF(ISNUMBER(FIND(analysismethod6,'III_Plan comp 438.68 {Plan 7}'!AJ$15)),"",'III_Plan comp 438.68 {Plan 7}'!AJ$15&amp;analysismethod6)</f>
        <v xml:space="preserve">Review of Grievances Related to Access; 
</v>
      </c>
      <c r="CR93" s="254" t="str">
        <f>IF(ISNUMBER(FIND(analysismethod6,'III_Plan comp 438.68 {Plan 7}'!AK$15)),"",'III_Plan comp 438.68 {Plan 7}'!AK$15&amp;analysismethod6)</f>
        <v xml:space="preserve">Review of Grievances Related to Access; 
</v>
      </c>
      <c r="CS93" s="254" t="str">
        <f>IF(ISNUMBER(FIND(analysismethod6,'III_Plan comp 438.68 {Plan 7}'!AL$15)),"",'III_Plan comp 438.68 {Plan 7}'!AL$15&amp;analysismethod6)</f>
        <v xml:space="preserve">Review of Grievances Related to Access; 
</v>
      </c>
      <c r="CT93" s="254" t="str">
        <f>IF(ISNUMBER(FIND(analysismethod6,'III_Plan comp 438.68 {Plan 7}'!AM$15)),"",'III_Plan comp 438.68 {Plan 7}'!AM$15&amp;analysismethod6)</f>
        <v xml:space="preserve">Review of Grievances Related to Access; 
</v>
      </c>
      <c r="CU93" s="254" t="str">
        <f>IF(ISNUMBER(FIND(analysismethod6,'III_Plan comp 438.68 {Plan 7}'!AN$15)),"",'III_Plan comp 438.68 {Plan 7}'!AN$15&amp;analysismethod6)</f>
        <v xml:space="preserve">Review of Grievances Related to Access; 
</v>
      </c>
      <c r="CV93" s="254" t="str">
        <f>IF(ISNUMBER(FIND(analysismethod6,'III_Plan comp 438.68 {Plan 7}'!AO$15)),"",'III_Plan comp 438.68 {Plan 7}'!AO$15&amp;analysismethod6)</f>
        <v xml:space="preserve">Review of Grievances Related to Access; 
</v>
      </c>
      <c r="CW93" s="254" t="str">
        <f>IF(ISNUMBER(FIND(analysismethod6,'III_Plan comp 438.68 {Plan 7}'!AP$15)),"",'III_Plan comp 438.68 {Plan 7}'!AP$15&amp;analysismethod6)</f>
        <v xml:space="preserve">Review of Grievances Related to Access; 
</v>
      </c>
      <c r="CX93" s="254" t="str">
        <f>IF(ISNUMBER(FIND(analysismethod6,'III_Plan comp 438.68 {Plan 7}'!AQ$15)),"",'III_Plan comp 438.68 {Plan 7}'!AQ$15&amp;analysismethod6)</f>
        <v xml:space="preserve">Review of Grievances Related to Access; 
</v>
      </c>
      <c r="CY93" s="254" t="str">
        <f>IF(ISNUMBER(FIND(analysismethod6,'III_Plan comp 438.68 {Plan 7}'!AR$15)),"",'III_Plan comp 438.68 {Plan 7}'!AR$15&amp;analysismethod6)</f>
        <v xml:space="preserve">Review of Grievances Related to Access; 
</v>
      </c>
      <c r="CZ93" s="254" t="str">
        <f>IF(ISNUMBER(FIND(analysismethod6,'III_Plan comp 438.68 {Plan 7}'!AS$15)),"",'III_Plan comp 438.68 {Plan 7}'!AS$15&amp;analysismethod6)</f>
        <v xml:space="preserve">Review of Grievances Related to Access; 
</v>
      </c>
      <c r="DA93" s="254" t="str">
        <f>IF(ISNUMBER(FIND(analysismethod6,'III_Plan comp 438.68 {Plan 7}'!AT$15)),"",'III_Plan comp 438.68 {Plan 7}'!AT$15&amp;analysismethod6)</f>
        <v xml:space="preserve">Review of Grievances Related to Access; 
</v>
      </c>
      <c r="DB93" s="254" t="str">
        <f>IF(ISNUMBER(FIND(analysismethod6,'III_Plan comp 438.68 {Plan 7}'!AU$15)),"",'III_Plan comp 438.68 {Plan 7}'!AU$15&amp;analysismethod6)</f>
        <v xml:space="preserve">Review of Grievances Related to Access; 
</v>
      </c>
      <c r="DC93" s="254" t="str">
        <f>IF(ISNUMBER(FIND(analysismethod6,'III_Plan comp 438.68 {Plan 7}'!AV$15)),"",'III_Plan comp 438.68 {Plan 7}'!AV$15&amp;analysismethod6)</f>
        <v xml:space="preserve">Review of Grievances Related to Access; 
</v>
      </c>
      <c r="DD93" s="254" t="str">
        <f>IF(ISNUMBER(FIND(analysismethod6,'III_Plan comp 438.68 {Plan 7}'!AW$15)),"",'III_Plan comp 438.68 {Plan 7}'!AW$15&amp;analysismethod6)</f>
        <v xml:space="preserve">Review of Grievances Related to Access; 
</v>
      </c>
      <c r="DE93" s="254" t="str">
        <f>IF(ISNUMBER(FIND(analysismethod6,'III_Plan comp 438.68 {Plan 7}'!AX$15)),"",'III_Plan comp 438.68 {Plan 7}'!AX$15&amp;analysismethod6)</f>
        <v xml:space="preserve">Review of Grievances Related to Access; 
</v>
      </c>
      <c r="DF93" s="254" t="str">
        <f>IF(ISNUMBER(FIND(analysismethod6,'III_Plan comp 438.68 {Plan 7}'!AY$15)),"",'III_Plan comp 438.68 {Plan 7}'!AY$15&amp;analysismethod6)</f>
        <v xml:space="preserve">Review of Grievances Related to Access; 
</v>
      </c>
      <c r="DG93" s="254" t="str">
        <f>IF(ISNUMBER(FIND(analysismethod6,'III_Plan comp 438.68 {Plan 7}'!AZ$15)),"",'III_Plan comp 438.68 {Plan 7}'!AZ$15&amp;analysismethod6)</f>
        <v xml:space="preserve">Review of Grievances Related to Access; 
</v>
      </c>
      <c r="DH93" s="254" t="str">
        <f>IF(ISNUMBER(FIND(analysismethod6,'III_Plan comp 438.68 {Plan 7}'!BA$15)),"",'III_Plan comp 438.68 {Plan 7}'!BA$15&amp;analysismethod6)</f>
        <v xml:space="preserve">Review of Grievances Related to Access; 
</v>
      </c>
      <c r="DI93" s="254" t="str">
        <f>IF(ISNUMBER(FIND(analysismethod6,'III_Plan comp 438.68 {Plan 7}'!BB$15)),"",'III_Plan comp 438.68 {Plan 7}'!BB$15&amp;analysismethod6)</f>
        <v xml:space="preserve">Review of Grievances Related to Access; 
</v>
      </c>
      <c r="DJ93" s="254" t="str">
        <f>IF(ISNUMBER(FIND(analysismethod6,'III_Plan comp 438.68 {Plan 7}'!BC$15)),"",'III_Plan comp 438.68 {Plan 7}'!BC$15&amp;analysismethod6)</f>
        <v xml:space="preserve">Review of Grievances Related to Access; 
</v>
      </c>
      <c r="DK93" s="254" t="str">
        <f>IF(ISNUMBER(FIND(analysismethod6,'III_Plan comp 438.68 {Plan 7}'!BD$15)),"",'III_Plan comp 438.68 {Plan 7}'!BD$15&amp;analysismethod6)</f>
        <v xml:space="preserve">Review of Grievances Related to Access; 
</v>
      </c>
      <c r="DL93" s="254" t="str">
        <f>IF(ISNUMBER(FIND(analysismethod6,'III_Plan comp 438.68 {Plan 7}'!BE$15)),"",'III_Plan comp 438.68 {Plan 7}'!BE$15&amp;analysismethod6)</f>
        <v xml:space="preserve">Review of Grievances Related to Access; 
</v>
      </c>
      <c r="DM93" s="254" t="str">
        <f>IF(ISNUMBER(FIND(analysismethod6,'III_Plan comp 438.68 {Plan 7}'!BF$15)),"",'III_Plan comp 438.68 {Plan 7}'!BF$15&amp;analysismethod6)</f>
        <v xml:space="preserve">Review of Grievances Related to Access; 
</v>
      </c>
      <c r="DN93" s="254" t="str">
        <f>IF(ISNUMBER(FIND(analysismethod6,'III_Plan comp 438.68 {Plan 7}'!BG$15)),"",'III_Plan comp 438.68 {Plan 7}'!BG$15&amp;analysismethod6)</f>
        <v xml:space="preserve">Review of Grievances Related to Access; 
</v>
      </c>
      <c r="DO93" s="254" t="str">
        <f>IF(ISNUMBER(FIND(analysismethod6,'III_Plan comp 438.68 {Plan 7}'!BH$15)),"",'III_Plan comp 438.68 {Plan 7}'!BH$15&amp;analysismethod6)</f>
        <v xml:space="preserve">Review of Grievances Related to Access; 
</v>
      </c>
      <c r="DP93" s="254" t="str">
        <f>IF(ISNUMBER(FIND(analysismethod6,'III_Plan comp 438.68 {Plan 7}'!BI$15)),"",'III_Plan comp 438.68 {Plan 7}'!BI$15&amp;analysismethod6)</f>
        <v xml:space="preserve">Review of Grievances Related to Access; 
</v>
      </c>
      <c r="DQ93" s="254" t="str">
        <f>IF(ISNUMBER(FIND(analysismethod6,'III_Plan comp 438.68 {Plan 7}'!BJ$15)),"",'III_Plan comp 438.68 {Plan 7}'!BJ$15&amp;analysismethod6)</f>
        <v xml:space="preserve">Review of Grievances Related to Access; 
</v>
      </c>
      <c r="DR93" s="254" t="str">
        <f>IF(ISNUMBER(FIND(analysismethod6,'III_Plan comp 438.68 {Plan 7}'!BK$15)),"",'III_Plan comp 438.68 {Plan 7}'!BK$15&amp;analysismethod6)</f>
        <v xml:space="preserve">Review of Grievances Related to Access; 
</v>
      </c>
      <c r="DS93" s="254" t="str">
        <f>IF(ISNUMBER(FIND(analysismethod6,'III_Plan comp 438.68 {Plan 7}'!BL$15)),"",'III_Plan comp 438.68 {Plan 7}'!BL$15&amp;analysismethod6)</f>
        <v xml:space="preserve">Review of Grievances Related to Access; 
</v>
      </c>
      <c r="DT93" s="254" t="str">
        <f>IF(ISNUMBER(FIND(analysismethod6,'III_Plan comp 438.68 {Plan 7}'!BM$15)),"",'III_Plan comp 438.68 {Plan 7}'!BM$15&amp;analysismethod6)</f>
        <v xml:space="preserve">Review of Grievances Related to Access; 
</v>
      </c>
      <c r="DU93" s="254" t="str">
        <f>IF(ISNUMBER(FIND(analysismethod6,'III_Plan comp 438.68 {Plan 7}'!BN$15)),"",'III_Plan comp 438.68 {Plan 7}'!BN$15&amp;analysismethod6)</f>
        <v xml:space="preserve">Review of Grievances Related to Access; 
</v>
      </c>
      <c r="DV93" s="254" t="str">
        <f>IF(ISNUMBER(FIND(analysismethod6,'III_Plan comp 438.68 {Plan 7}'!BO$15)),"",'III_Plan comp 438.68 {Plan 7}'!BO$15&amp;analysismethod6)</f>
        <v xml:space="preserve">Review of Grievances Related to Access; 
</v>
      </c>
      <c r="DW93" s="254" t="str">
        <f>IF(ISNUMBER(FIND(analysismethod6,'III_Plan comp 438.68 {Plan 7}'!BP$15)),"",'III_Plan comp 438.68 {Plan 7}'!BP$15&amp;analysismethod6)</f>
        <v xml:space="preserve">Review of Grievances Related to Access; 
</v>
      </c>
      <c r="DX93" s="254" t="str">
        <f>IF(ISNUMBER(FIND(analysismethod6,'III_Plan comp 438.68 {Plan 7}'!BQ$15)),"",'III_Plan comp 438.68 {Plan 7}'!BQ$15&amp;analysismethod6)</f>
        <v xml:space="preserve">Review of Grievances Related to Access; 
</v>
      </c>
      <c r="DY93" s="254" t="str">
        <f>IF(ISNUMBER(FIND(analysismethod6,'III_Plan comp 438.68 {Plan 7}'!BR$15)),"",'III_Plan comp 438.68 {Plan 7}'!BR$15&amp;analysismethod6)</f>
        <v xml:space="preserve">Review of Grievances Related to Access; 
</v>
      </c>
      <c r="DZ93" s="254" t="str">
        <f>IF(ISNUMBER(FIND(analysismethod6,'III_Plan comp 438.68 {Plan 7}'!BS$15)),"",'III_Plan comp 438.68 {Plan 7}'!BS$15&amp;analysismethod6)</f>
        <v xml:space="preserve">Review of Grievances Related to Access; 
</v>
      </c>
      <c r="EA93" s="254" t="str">
        <f>IF(ISNUMBER(FIND(analysismethod6,'III_Plan comp 438.68 {Plan 7}'!BT$15)),"",'III_Plan comp 438.68 {Plan 7}'!BT$15&amp;analysismethod6)</f>
        <v xml:space="preserve">Review of Grievances Related to Access; 
</v>
      </c>
      <c r="EB93" s="254" t="str">
        <f>IF(ISNUMBER(FIND(analysismethod6,'III_Plan comp 438.68 {Plan 7}'!BU$15)),"",'III_Plan comp 438.68 {Plan 7}'!BU$15&amp;analysismethod6)</f>
        <v xml:space="preserve">Review of Grievances Related to Access; 
</v>
      </c>
      <c r="EC93" s="254" t="str">
        <f>IF(ISNUMBER(FIND(analysismethod6,'III_Plan comp 438.68 {Plan 7}'!BV$15)),"",'III_Plan comp 438.68 {Plan 7}'!BV$15&amp;analysismethod6)</f>
        <v xml:space="preserve">Review of Grievances Related to Access; 
</v>
      </c>
      <c r="ED93" s="254" t="str">
        <f>IF(ISNUMBER(FIND(analysismethod6,'III_Plan comp 438.68 {Plan 7}'!BW$15)),"",'III_Plan comp 438.68 {Plan 7}'!BW$15&amp;analysismethod6)</f>
        <v xml:space="preserve">Review of Grievances Related to Access; 
</v>
      </c>
      <c r="EE93" s="254" t="str">
        <f>IF(ISNUMBER(FIND(analysismethod6,'III_Plan comp 438.68 {Plan 7}'!BX$15)),"",'III_Plan comp 438.68 {Plan 7}'!BX$15&amp;analysismethod6)</f>
        <v xml:space="preserve">Review of Grievances Related to Access; 
</v>
      </c>
      <c r="EF93" s="254" t="str">
        <f>IF(ISNUMBER(FIND(analysismethod6,'III_Plan comp 438.68 {Plan 7}'!BY$15)),"",'III_Plan comp 438.68 {Plan 7}'!BY$15&amp;analysismethod6)</f>
        <v xml:space="preserve">Review of Grievances Related to Access; 
</v>
      </c>
      <c r="EG93" s="254" t="str">
        <f>IF(ISNUMBER(FIND(analysismethod6,'III_Plan comp 438.68 {Plan 7}'!BZ$15)),"",'III_Plan comp 438.68 {Plan 7}'!BZ$15&amp;analysismethod6)</f>
        <v xml:space="preserve">Review of Grievances Related to Access; 
</v>
      </c>
      <c r="EH93" s="254" t="str">
        <f>IF(ISNUMBER(FIND(analysismethod6,'III_Plan comp 438.68 {Plan 7}'!CA$15)),"",'III_Plan comp 438.68 {Plan 7}'!CA$15&amp;analysismethod6)</f>
        <v xml:space="preserve">Review of Grievances Related to Access; 
</v>
      </c>
      <c r="EI93" s="254" t="str">
        <f>IF(ISNUMBER(FIND(analysismethod6,'III_Plan comp 438.68 {Plan 7}'!CB$15)),"",'III_Plan comp 438.68 {Plan 7}'!CB$15&amp;analysismethod6)</f>
        <v xml:space="preserve">Review of Grievances Related to Access; 
</v>
      </c>
      <c r="EJ93" s="254" t="str">
        <f>IF(ISNUMBER(FIND(analysismethod6,'III_Plan comp 438.68 {Plan 7}'!CC$15)),"",'III_Plan comp 438.68 {Plan 7}'!CC$15&amp;analysismethod6)</f>
        <v xml:space="preserve">Review of Grievances Related to Access; 
</v>
      </c>
      <c r="EK93" s="254" t="str">
        <f>IF(ISNUMBER(FIND(analysismethod6,'III_Plan comp 438.68 {Plan 7}'!CD$15)),"",'III_Plan comp 438.68 {Plan 7}'!CD$15&amp;analysismethod6)</f>
        <v xml:space="preserve">Review of Grievances Related to Access; 
</v>
      </c>
      <c r="EL93" s="254" t="str">
        <f>IF(ISNUMBER(FIND(analysismethod6,'III_Plan comp 438.68 {Plan 7}'!CE$15)),"",'III_Plan comp 438.68 {Plan 7}'!CE$15&amp;analysismethod6)</f>
        <v xml:space="preserve">Review of Grievances Related to Access; 
</v>
      </c>
      <c r="EM93" s="254" t="str">
        <f>IF(ISNUMBER(FIND(analysismethod6,'III_Plan comp 438.68 {Plan 7}'!CF$15)),"",'III_Plan comp 438.68 {Plan 7}'!CF$15&amp;analysismethod6)</f>
        <v xml:space="preserve">Review of Grievances Related to Access; 
</v>
      </c>
      <c r="EN93" s="254" t="str">
        <f>IF(ISNUMBER(FIND(analysismethod6,'III_Plan comp 438.68 {Plan 7}'!CG$15)),"",'III_Plan comp 438.68 {Plan 7}'!CG$15&amp;analysismethod6)</f>
        <v xml:space="preserve">Review of Grievances Related to Access; 
</v>
      </c>
      <c r="EO93" s="254" t="str">
        <f>IF(ISNUMBER(FIND(analysismethod6,'III_Plan comp 438.68 {Plan 7}'!CH$15)),"",'III_Plan comp 438.68 {Plan 7}'!CH$15&amp;analysismethod6)</f>
        <v xml:space="preserve">Review of Grievances Related to Access; 
</v>
      </c>
      <c r="EP93" s="254" t="str">
        <f>IF(ISNUMBER(FIND(analysismethod6,'III_Plan comp 438.68 {Plan 7}'!CI$15)),"",'III_Plan comp 438.68 {Plan 7}'!CI$15&amp;analysismethod6)</f>
        <v xml:space="preserve">Review of Grievances Related to Access; 
</v>
      </c>
      <c r="EQ93" s="254" t="str">
        <f>IF(ISNUMBER(FIND(analysismethod6,'III_Plan comp 438.68 {Plan 7}'!CJ$15)),"",'III_Plan comp 438.68 {Plan 7}'!CJ$15&amp;analysismethod6)</f>
        <v xml:space="preserve">Review of Grievances Related to Access; 
</v>
      </c>
      <c r="ER93" s="254" t="str">
        <f>IF(ISNUMBER(FIND(analysismethod6,'III_Plan comp 438.68 {Plan 7}'!CK$15)),"",'III_Plan comp 438.68 {Plan 7}'!CK$15&amp;analysismethod6)</f>
        <v xml:space="preserve">Review of Grievances Related to Access; 
</v>
      </c>
      <c r="ES93" s="254" t="str">
        <f>IF(ISNUMBER(FIND(analysismethod6,'III_Plan comp 438.68 {Plan 7}'!CL$15)),"",'III_Plan comp 438.68 {Plan 7}'!CL$15&amp;analysismethod6)</f>
        <v xml:space="preserve">Review of Grievances Related to Access; 
</v>
      </c>
      <c r="ET93" s="254" t="str">
        <f>IF(ISNUMBER(FIND(analysismethod6,'III_Plan comp 438.68 {Plan 7}'!CM$15)),"",'III_Plan comp 438.68 {Plan 7}'!CM$15&amp;analysismethod6)</f>
        <v xml:space="preserve">Review of Grievances Related to Access; 
</v>
      </c>
      <c r="EU93" s="254" t="str">
        <f>IF(ISNUMBER(FIND(analysismethod6,'III_Plan comp 438.68 {Plan 7}'!CN$15)),"",'III_Plan comp 438.68 {Plan 7}'!CN$15&amp;analysismethod6)</f>
        <v xml:space="preserve">Review of Grievances Related to Access; 
</v>
      </c>
      <c r="EV93" s="254" t="str">
        <f>IF(ISNUMBER(FIND(analysismethod6,'III_Plan comp 438.68 {Plan 7}'!CO$15)),"",'III_Plan comp 438.68 {Plan 7}'!CO$15&amp;analysismethod6)</f>
        <v xml:space="preserve">Review of Grievances Related to Access; 
</v>
      </c>
      <c r="EW93" s="254" t="str">
        <f>IF(ISNUMBER(FIND(analysismethod6,'III_Plan comp 438.68 {Plan 7}'!CP$15)),"",'III_Plan comp 438.68 {Plan 7}'!CP$15&amp;analysismethod6)</f>
        <v xml:space="preserve">Review of Grievances Related to Access; 
</v>
      </c>
      <c r="EX93" s="254" t="str">
        <f>IF(ISNUMBER(FIND(analysismethod6,'III_Plan comp 438.68 {Plan 7}'!CQ$15)),"",'III_Plan comp 438.68 {Plan 7}'!CQ$15&amp;analysismethod6)</f>
        <v xml:space="preserve">Review of Grievances Related to Access; 
</v>
      </c>
      <c r="EY93" s="254" t="str">
        <f>IF(ISNUMBER(FIND(analysismethod6,'III_Plan comp 438.68 {Plan 7}'!CR$15)),"",'III_Plan comp 438.68 {Plan 7}'!CR$15&amp;analysismethod6)</f>
        <v xml:space="preserve">Review of Grievances Related to Access; 
</v>
      </c>
      <c r="EZ93" s="254" t="str">
        <f>IF(ISNUMBER(FIND(analysismethod6,'III_Plan comp 438.68 {Plan 7}'!CS$15)),"",'III_Plan comp 438.68 {Plan 7}'!CS$15&amp;analysismethod6)</f>
        <v xml:space="preserve">Review of Grievances Related to Access; 
</v>
      </c>
      <c r="FA93" s="254" t="str">
        <f>IF(ISNUMBER(FIND(analysismethod6,'III_Plan comp 438.68 {Plan 7}'!CT$15)),"",'III_Plan comp 438.68 {Plan 7}'!CT$15&amp;analysismethod6)</f>
        <v xml:space="preserve">Review of Grievances Related to Access; 
</v>
      </c>
      <c r="FB93" s="254" t="str">
        <f>IF(ISNUMBER(FIND(analysismethod6,'III_Plan comp 438.68 {Plan 7}'!CU$15)),"",'III_Plan comp 438.68 {Plan 7}'!CU$15&amp;analysismethod6)</f>
        <v xml:space="preserve">Review of Grievances Related to Access; 
</v>
      </c>
      <c r="FC93" s="254" t="str">
        <f>IF(ISNUMBER(FIND(analysismethod6,'III_Plan comp 438.68 {Plan 7}'!CV$15)),"",'III_Plan comp 438.68 {Plan 7}'!CV$15&amp;analysismethod6)</f>
        <v xml:space="preserve">Review of Grievances Related to Access; 
</v>
      </c>
      <c r="FD93" s="254" t="str">
        <f>IF(ISNUMBER(FIND(analysismethod6,'III_Plan comp 438.68 {Plan 7}'!CW$15)),"",'III_Plan comp 438.68 {Plan 7}'!CW$15&amp;analysismethod6)</f>
        <v xml:space="preserve">Review of Grievances Related to Access; 
</v>
      </c>
      <c r="FE93" s="254" t="str">
        <f>IF(ISNUMBER(FIND(analysismethod6,'III_Plan comp 438.68 {Plan 7}'!CX$15)),"",'III_Plan comp 438.68 {Plan 7}'!CX$15&amp;analysismethod6)</f>
        <v xml:space="preserve">Review of Grievances Related to Access; 
</v>
      </c>
      <c r="FF93" s="254" t="str">
        <f>IF(ISNUMBER(FIND(analysismethod6,'III_Plan comp 438.68 {Plan 7}'!CY$15)),"",'III_Plan comp 438.68 {Plan 7}'!CY$15&amp;analysismethod6)</f>
        <v xml:space="preserve">Review of Grievances Related to Access; 
</v>
      </c>
      <c r="FG93" s="254" t="str">
        <f>IF(ISNUMBER(FIND(analysismethod6,'III_Plan comp 438.68 {Plan 7}'!CZ$15)),"",'III_Plan comp 438.68 {Plan 7}'!CZ$15&amp;analysismethod6)</f>
        <v xml:space="preserve">Review of Grievances Related to Access; 
</v>
      </c>
    </row>
    <row r="94" spans="62:163" x14ac:dyDescent="0.2">
      <c r="BK94" s="269" t="str">
        <f>IF('I_State and program information'!$E$74="Yes","Encounter Data Analysis"&amp;"; "&amp;CHAR(10)&amp;CHAR(10),"")</f>
        <v xml:space="preserve">Encounter Data Analysis; 
</v>
      </c>
      <c r="BL94" s="254" t="str">
        <f>IF(ISNUMBER(FIND(analysismethod7,'III_Plan comp 438.68 {Plan 7}'!E$15)),"",'III_Plan comp 438.68 {Plan 7}'!E$15&amp;analysismethod7)</f>
        <v xml:space="preserve">Encounter Data Analysis; 
</v>
      </c>
      <c r="BM94" s="254" t="str">
        <f>IF(ISNUMBER(FIND(analysismethod7,'III_Plan comp 438.68 {Plan 7}'!F$15)),"",'III_Plan comp 438.68 {Plan 7}'!F$15&amp;analysismethod7)</f>
        <v xml:space="preserve">Encounter Data Analysis; 
</v>
      </c>
      <c r="BN94" s="254" t="str">
        <f>IF(ISNUMBER(FIND(analysismethod7,'III_Plan comp 438.68 {Plan 7}'!G$15)),"",'III_Plan comp 438.68 {Plan 7}'!G$15&amp;analysismethod7)</f>
        <v xml:space="preserve">Encounter Data Analysis; 
</v>
      </c>
      <c r="BO94" s="254" t="str">
        <f>IF(ISNUMBER(FIND(analysismethod7,'III_Plan comp 438.68 {Plan 7}'!H$15)),"",'III_Plan comp 438.68 {Plan 7}'!H$15&amp;analysismethod7)</f>
        <v xml:space="preserve">Encounter Data Analysis; 
</v>
      </c>
      <c r="BP94" s="254" t="str">
        <f>IF(ISNUMBER(FIND(analysismethod7,'III_Plan comp 438.68 {Plan 7}'!I$15)),"",'III_Plan comp 438.68 {Plan 7}'!I$15&amp;analysismethod7)</f>
        <v xml:space="preserve">Encounter Data Analysis; 
</v>
      </c>
      <c r="BQ94" s="254" t="str">
        <f>IF(ISNUMBER(FIND(analysismethod7,'III_Plan comp 438.68 {Plan 7}'!J$15)),"",'III_Plan comp 438.68 {Plan 7}'!J$15&amp;analysismethod7)</f>
        <v xml:space="preserve">Encounter Data Analysis; 
</v>
      </c>
      <c r="BR94" s="254" t="str">
        <f>IF(ISNUMBER(FIND(analysismethod7,'III_Plan comp 438.68 {Plan 7}'!K$15)),"",'III_Plan comp 438.68 {Plan 7}'!K$15&amp;analysismethod7)</f>
        <v xml:space="preserve">Encounter Data Analysis; 
</v>
      </c>
      <c r="BS94" s="254" t="str">
        <f>IF(ISNUMBER(FIND(analysismethod7,'III_Plan comp 438.68 {Plan 7}'!L$15)),"",'III_Plan comp 438.68 {Plan 7}'!L$15&amp;analysismethod7)</f>
        <v xml:space="preserve">Encounter Data Analysis; 
</v>
      </c>
      <c r="BT94" s="254" t="str">
        <f>IF(ISNUMBER(FIND(analysismethod7,'III_Plan comp 438.68 {Plan 7}'!M$15)),"",'III_Plan comp 438.68 {Plan 7}'!M$15&amp;analysismethod7)</f>
        <v xml:space="preserve">Encounter Data Analysis; 
</v>
      </c>
      <c r="BU94" s="254" t="str">
        <f>IF(ISNUMBER(FIND(analysismethod7,'III_Plan comp 438.68 {Plan 7}'!N$15)),"",'III_Plan comp 438.68 {Plan 7}'!N$15&amp;analysismethod7)</f>
        <v xml:space="preserve">Encounter Data Analysis; 
</v>
      </c>
      <c r="BV94" s="254" t="str">
        <f>IF(ISNUMBER(FIND(analysismethod7,'III_Plan comp 438.68 {Plan 7}'!O$15)),"",'III_Plan comp 438.68 {Plan 7}'!O$15&amp;analysismethod7)</f>
        <v xml:space="preserve">Encounter Data Analysis; 
</v>
      </c>
      <c r="BW94" s="254" t="str">
        <f>IF(ISNUMBER(FIND(analysismethod7,'III_Plan comp 438.68 {Plan 7}'!P$15)),"",'III_Plan comp 438.68 {Plan 7}'!P$15&amp;analysismethod7)</f>
        <v xml:space="preserve">Encounter Data Analysis; 
</v>
      </c>
      <c r="BX94" s="254" t="str">
        <f>IF(ISNUMBER(FIND(analysismethod7,'III_Plan comp 438.68 {Plan 7}'!Q$15)),"",'III_Plan comp 438.68 {Plan 7}'!Q$15&amp;analysismethod7)</f>
        <v xml:space="preserve">Encounter Data Analysis; 
</v>
      </c>
      <c r="BY94" s="254" t="str">
        <f>IF(ISNUMBER(FIND(analysismethod7,'III_Plan comp 438.68 {Plan 7}'!R$15)),"",'III_Plan comp 438.68 {Plan 7}'!R$15&amp;analysismethod7)</f>
        <v xml:space="preserve">Encounter Data Analysis; 
</v>
      </c>
      <c r="BZ94" s="254" t="str">
        <f>IF(ISNUMBER(FIND(analysismethod7,'III_Plan comp 438.68 {Plan 7}'!S$15)),"",'III_Plan comp 438.68 {Plan 7}'!S$15&amp;analysismethod7)</f>
        <v xml:space="preserve">Encounter Data Analysis; 
</v>
      </c>
      <c r="CA94" s="254" t="str">
        <f>IF(ISNUMBER(FIND(analysismethod7,'III_Plan comp 438.68 {Plan 7}'!T$15)),"",'III_Plan comp 438.68 {Plan 7}'!T$15&amp;analysismethod7)</f>
        <v xml:space="preserve">Encounter Data Analysis; 
</v>
      </c>
      <c r="CB94" s="254" t="str">
        <f>IF(ISNUMBER(FIND(analysismethod7,'III_Plan comp 438.68 {Plan 7}'!U$15)),"",'III_Plan comp 438.68 {Plan 7}'!U$15&amp;analysismethod7)</f>
        <v xml:space="preserve">Encounter Data Analysis; 
</v>
      </c>
      <c r="CC94" s="254" t="str">
        <f>IF(ISNUMBER(FIND(analysismethod7,'III_Plan comp 438.68 {Plan 7}'!V$15)),"",'III_Plan comp 438.68 {Plan 7}'!V$15&amp;analysismethod7)</f>
        <v xml:space="preserve">Encounter Data Analysis; 
</v>
      </c>
      <c r="CD94" s="254" t="str">
        <f>IF(ISNUMBER(FIND(analysismethod7,'III_Plan comp 438.68 {Plan 7}'!W$15)),"",'III_Plan comp 438.68 {Plan 7}'!W$15&amp;analysismethod7)</f>
        <v xml:space="preserve">Encounter Data Analysis; 
</v>
      </c>
      <c r="CE94" s="254" t="str">
        <f>IF(ISNUMBER(FIND(analysismethod7,'III_Plan comp 438.68 {Plan 7}'!X$15)),"",'III_Plan comp 438.68 {Plan 7}'!X$15&amp;analysismethod7)</f>
        <v xml:space="preserve">Encounter Data Analysis; 
</v>
      </c>
      <c r="CF94" s="254" t="str">
        <f>IF(ISNUMBER(FIND(analysismethod7,'III_Plan comp 438.68 {Plan 7}'!Y$15)),"",'III_Plan comp 438.68 {Plan 7}'!Y$15&amp;analysismethod7)</f>
        <v xml:space="preserve">Encounter Data Analysis; 
</v>
      </c>
      <c r="CG94" s="254" t="str">
        <f>IF(ISNUMBER(FIND(analysismethod7,'III_Plan comp 438.68 {Plan 7}'!Z$15)),"",'III_Plan comp 438.68 {Plan 7}'!Z$15&amp;analysismethod7)</f>
        <v xml:space="preserve">Encounter Data Analysis; 
</v>
      </c>
      <c r="CH94" s="254" t="str">
        <f>IF(ISNUMBER(FIND(analysismethod7,'III_Plan comp 438.68 {Plan 7}'!AA$15)),"",'III_Plan comp 438.68 {Plan 7}'!AA$15&amp;analysismethod7)</f>
        <v xml:space="preserve">Encounter Data Analysis; 
</v>
      </c>
      <c r="CI94" s="254" t="str">
        <f>IF(ISNUMBER(FIND(analysismethod7,'III_Plan comp 438.68 {Plan 7}'!AB$15)),"",'III_Plan comp 438.68 {Plan 7}'!AB$15&amp;analysismethod7)</f>
        <v xml:space="preserve">Encounter Data Analysis; 
</v>
      </c>
      <c r="CJ94" s="254" t="str">
        <f>IF(ISNUMBER(FIND(analysismethod7,'III_Plan comp 438.68 {Plan 7}'!AC$15)),"",'III_Plan comp 438.68 {Plan 7}'!AC$15&amp;analysismethod7)</f>
        <v xml:space="preserve">Encounter Data Analysis; 
</v>
      </c>
      <c r="CK94" s="254" t="str">
        <f>IF(ISNUMBER(FIND(analysismethod7,'III_Plan comp 438.68 {Plan 7}'!AD$15)),"",'III_Plan comp 438.68 {Plan 7}'!AD$15&amp;analysismethod7)</f>
        <v xml:space="preserve">Encounter Data Analysis; 
</v>
      </c>
      <c r="CL94" s="254" t="str">
        <f>IF(ISNUMBER(FIND(analysismethod7,'III_Plan comp 438.68 {Plan 7}'!AE$15)),"",'III_Plan comp 438.68 {Plan 7}'!AE$15&amp;analysismethod7)</f>
        <v xml:space="preserve">Encounter Data Analysis; 
</v>
      </c>
      <c r="CM94" s="254" t="str">
        <f>IF(ISNUMBER(FIND(analysismethod7,'III_Plan comp 438.68 {Plan 7}'!AF$15)),"",'III_Plan comp 438.68 {Plan 7}'!AF$15&amp;analysismethod7)</f>
        <v xml:space="preserve">Encounter Data Analysis; 
</v>
      </c>
      <c r="CN94" s="254" t="str">
        <f>IF(ISNUMBER(FIND(analysismethod7,'III_Plan comp 438.68 {Plan 7}'!AG$15)),"",'III_Plan comp 438.68 {Plan 7}'!AG$15&amp;analysismethod7)</f>
        <v xml:space="preserve">Encounter Data Analysis; 
</v>
      </c>
      <c r="CO94" s="254" t="str">
        <f>IF(ISNUMBER(FIND(analysismethod7,'III_Plan comp 438.68 {Plan 7}'!AH$15)),"",'III_Plan comp 438.68 {Plan 7}'!AH$15&amp;analysismethod7)</f>
        <v xml:space="preserve">Encounter Data Analysis; 
</v>
      </c>
      <c r="CP94" s="254" t="str">
        <f>IF(ISNUMBER(FIND(analysismethod7,'III_Plan comp 438.68 {Plan 7}'!AI$15)),"",'III_Plan comp 438.68 {Plan 7}'!AI$15&amp;analysismethod7)</f>
        <v xml:space="preserve">Encounter Data Analysis; 
</v>
      </c>
      <c r="CQ94" s="254" t="str">
        <f>IF(ISNUMBER(FIND(analysismethod7,'III_Plan comp 438.68 {Plan 7}'!AJ$15)),"",'III_Plan comp 438.68 {Plan 7}'!AJ$15&amp;analysismethod7)</f>
        <v xml:space="preserve">Encounter Data Analysis; 
</v>
      </c>
      <c r="CR94" s="254" t="str">
        <f>IF(ISNUMBER(FIND(analysismethod7,'III_Plan comp 438.68 {Plan 7}'!AK$15)),"",'III_Plan comp 438.68 {Plan 7}'!AK$15&amp;analysismethod7)</f>
        <v xml:space="preserve">Encounter Data Analysis; 
</v>
      </c>
      <c r="CS94" s="254" t="str">
        <f>IF(ISNUMBER(FIND(analysismethod7,'III_Plan comp 438.68 {Plan 7}'!AL$15)),"",'III_Plan comp 438.68 {Plan 7}'!AL$15&amp;analysismethod7)</f>
        <v xml:space="preserve">Encounter Data Analysis; 
</v>
      </c>
      <c r="CT94" s="254" t="str">
        <f>IF(ISNUMBER(FIND(analysismethod7,'III_Plan comp 438.68 {Plan 7}'!AM$15)),"",'III_Plan comp 438.68 {Plan 7}'!AM$15&amp;analysismethod7)</f>
        <v xml:space="preserve">Encounter Data Analysis; 
</v>
      </c>
      <c r="CU94" s="254" t="str">
        <f>IF(ISNUMBER(FIND(analysismethod7,'III_Plan comp 438.68 {Plan 7}'!AN$15)),"",'III_Plan comp 438.68 {Plan 7}'!AN$15&amp;analysismethod7)</f>
        <v xml:space="preserve">Encounter Data Analysis; 
</v>
      </c>
      <c r="CV94" s="254" t="str">
        <f>IF(ISNUMBER(FIND(analysismethod7,'III_Plan comp 438.68 {Plan 7}'!AO$15)),"",'III_Plan comp 438.68 {Plan 7}'!AO$15&amp;analysismethod7)</f>
        <v xml:space="preserve">Encounter Data Analysis; 
</v>
      </c>
      <c r="CW94" s="254" t="str">
        <f>IF(ISNUMBER(FIND(analysismethod7,'III_Plan comp 438.68 {Plan 7}'!AP$15)),"",'III_Plan comp 438.68 {Plan 7}'!AP$15&amp;analysismethod7)</f>
        <v xml:space="preserve">Encounter Data Analysis; 
</v>
      </c>
      <c r="CX94" s="254" t="str">
        <f>IF(ISNUMBER(FIND(analysismethod7,'III_Plan comp 438.68 {Plan 7}'!AQ$15)),"",'III_Plan comp 438.68 {Plan 7}'!AQ$15&amp;analysismethod7)</f>
        <v xml:space="preserve">Encounter Data Analysis; 
</v>
      </c>
      <c r="CY94" s="254" t="str">
        <f>IF(ISNUMBER(FIND(analysismethod7,'III_Plan comp 438.68 {Plan 7}'!AR$15)),"",'III_Plan comp 438.68 {Plan 7}'!AR$15&amp;analysismethod7)</f>
        <v xml:space="preserve">Encounter Data Analysis; 
</v>
      </c>
      <c r="CZ94" s="254" t="str">
        <f>IF(ISNUMBER(FIND(analysismethod7,'III_Plan comp 438.68 {Plan 7}'!AS$15)),"",'III_Plan comp 438.68 {Plan 7}'!AS$15&amp;analysismethod7)</f>
        <v xml:space="preserve">Encounter Data Analysis; 
</v>
      </c>
      <c r="DA94" s="254" t="str">
        <f>IF(ISNUMBER(FIND(analysismethod7,'III_Plan comp 438.68 {Plan 7}'!AT$15)),"",'III_Plan comp 438.68 {Plan 7}'!AT$15&amp;analysismethod7)</f>
        <v xml:space="preserve">Encounter Data Analysis; 
</v>
      </c>
      <c r="DB94" s="254" t="str">
        <f>IF(ISNUMBER(FIND(analysismethod7,'III_Plan comp 438.68 {Plan 7}'!AU$15)),"",'III_Plan comp 438.68 {Plan 7}'!AU$15&amp;analysismethod7)</f>
        <v xml:space="preserve">Encounter Data Analysis; 
</v>
      </c>
      <c r="DC94" s="254" t="str">
        <f>IF(ISNUMBER(FIND(analysismethod7,'III_Plan comp 438.68 {Plan 7}'!AV$15)),"",'III_Plan comp 438.68 {Plan 7}'!AV$15&amp;analysismethod7)</f>
        <v xml:space="preserve">Encounter Data Analysis; 
</v>
      </c>
      <c r="DD94" s="254" t="str">
        <f>IF(ISNUMBER(FIND(analysismethod7,'III_Plan comp 438.68 {Plan 7}'!AW$15)),"",'III_Plan comp 438.68 {Plan 7}'!AW$15&amp;analysismethod7)</f>
        <v xml:space="preserve">Encounter Data Analysis; 
</v>
      </c>
      <c r="DE94" s="254" t="str">
        <f>IF(ISNUMBER(FIND(analysismethod7,'III_Plan comp 438.68 {Plan 7}'!AX$15)),"",'III_Plan comp 438.68 {Plan 7}'!AX$15&amp;analysismethod7)</f>
        <v xml:space="preserve">Encounter Data Analysis; 
</v>
      </c>
      <c r="DF94" s="254" t="str">
        <f>IF(ISNUMBER(FIND(analysismethod7,'III_Plan comp 438.68 {Plan 7}'!AY$15)),"",'III_Plan comp 438.68 {Plan 7}'!AY$15&amp;analysismethod7)</f>
        <v xml:space="preserve">Encounter Data Analysis; 
</v>
      </c>
      <c r="DG94" s="254" t="str">
        <f>IF(ISNUMBER(FIND(analysismethod7,'III_Plan comp 438.68 {Plan 7}'!AZ$15)),"",'III_Plan comp 438.68 {Plan 7}'!AZ$15&amp;analysismethod7)</f>
        <v xml:space="preserve">Encounter Data Analysis; 
</v>
      </c>
      <c r="DH94" s="254" t="str">
        <f>IF(ISNUMBER(FIND(analysismethod7,'III_Plan comp 438.68 {Plan 7}'!BA$15)),"",'III_Plan comp 438.68 {Plan 7}'!BA$15&amp;analysismethod7)</f>
        <v xml:space="preserve">Encounter Data Analysis; 
</v>
      </c>
      <c r="DI94" s="254" t="str">
        <f>IF(ISNUMBER(FIND(analysismethod7,'III_Plan comp 438.68 {Plan 7}'!BB$15)),"",'III_Plan comp 438.68 {Plan 7}'!BB$15&amp;analysismethod7)</f>
        <v xml:space="preserve">Encounter Data Analysis; 
</v>
      </c>
      <c r="DJ94" s="254" t="str">
        <f>IF(ISNUMBER(FIND(analysismethod7,'III_Plan comp 438.68 {Plan 7}'!BC$15)),"",'III_Plan comp 438.68 {Plan 7}'!BC$15&amp;analysismethod7)</f>
        <v xml:space="preserve">Encounter Data Analysis; 
</v>
      </c>
      <c r="DK94" s="254" t="str">
        <f>IF(ISNUMBER(FIND(analysismethod7,'III_Plan comp 438.68 {Plan 7}'!BD$15)),"",'III_Plan comp 438.68 {Plan 7}'!BD$15&amp;analysismethod7)</f>
        <v xml:space="preserve">Encounter Data Analysis; 
</v>
      </c>
      <c r="DL94" s="254" t="str">
        <f>IF(ISNUMBER(FIND(analysismethod7,'III_Plan comp 438.68 {Plan 7}'!BE$15)),"",'III_Plan comp 438.68 {Plan 7}'!BE$15&amp;analysismethod7)</f>
        <v xml:space="preserve">Encounter Data Analysis; 
</v>
      </c>
      <c r="DM94" s="254" t="str">
        <f>IF(ISNUMBER(FIND(analysismethod7,'III_Plan comp 438.68 {Plan 7}'!BF$15)),"",'III_Plan comp 438.68 {Plan 7}'!BF$15&amp;analysismethod7)</f>
        <v xml:space="preserve">Encounter Data Analysis; 
</v>
      </c>
      <c r="DN94" s="254" t="str">
        <f>IF(ISNUMBER(FIND(analysismethod7,'III_Plan comp 438.68 {Plan 7}'!BG$15)),"",'III_Plan comp 438.68 {Plan 7}'!BG$15&amp;analysismethod7)</f>
        <v xml:space="preserve">Encounter Data Analysis; 
</v>
      </c>
      <c r="DO94" s="254" t="str">
        <f>IF(ISNUMBER(FIND(analysismethod7,'III_Plan comp 438.68 {Plan 7}'!BH$15)),"",'III_Plan comp 438.68 {Plan 7}'!BH$15&amp;analysismethod7)</f>
        <v xml:space="preserve">Encounter Data Analysis; 
</v>
      </c>
      <c r="DP94" s="254" t="str">
        <f>IF(ISNUMBER(FIND(analysismethod7,'III_Plan comp 438.68 {Plan 7}'!BI$15)),"",'III_Plan comp 438.68 {Plan 7}'!BI$15&amp;analysismethod7)</f>
        <v xml:space="preserve">Encounter Data Analysis; 
</v>
      </c>
      <c r="DQ94" s="254" t="str">
        <f>IF(ISNUMBER(FIND(analysismethod7,'III_Plan comp 438.68 {Plan 7}'!BJ$15)),"",'III_Plan comp 438.68 {Plan 7}'!BJ$15&amp;analysismethod7)</f>
        <v xml:space="preserve">Encounter Data Analysis; 
</v>
      </c>
      <c r="DR94" s="254" t="str">
        <f>IF(ISNUMBER(FIND(analysismethod7,'III_Plan comp 438.68 {Plan 7}'!BK$15)),"",'III_Plan comp 438.68 {Plan 7}'!BK$15&amp;analysismethod7)</f>
        <v xml:space="preserve">Encounter Data Analysis; 
</v>
      </c>
      <c r="DS94" s="254" t="str">
        <f>IF(ISNUMBER(FIND(analysismethod7,'III_Plan comp 438.68 {Plan 7}'!BL$15)),"",'III_Plan comp 438.68 {Plan 7}'!BL$15&amp;analysismethod7)</f>
        <v xml:space="preserve">Encounter Data Analysis; 
</v>
      </c>
      <c r="DT94" s="254" t="str">
        <f>IF(ISNUMBER(FIND(analysismethod7,'III_Plan comp 438.68 {Plan 7}'!BM$15)),"",'III_Plan comp 438.68 {Plan 7}'!BM$15&amp;analysismethod7)</f>
        <v xml:space="preserve">Encounter Data Analysis; 
</v>
      </c>
      <c r="DU94" s="254" t="str">
        <f>IF(ISNUMBER(FIND(analysismethod7,'III_Plan comp 438.68 {Plan 7}'!BN$15)),"",'III_Plan comp 438.68 {Plan 7}'!BN$15&amp;analysismethod7)</f>
        <v xml:space="preserve">Encounter Data Analysis; 
</v>
      </c>
      <c r="DV94" s="254" t="str">
        <f>IF(ISNUMBER(FIND(analysismethod7,'III_Plan comp 438.68 {Plan 7}'!BO$15)),"",'III_Plan comp 438.68 {Plan 7}'!BO$15&amp;analysismethod7)</f>
        <v xml:space="preserve">Encounter Data Analysis; 
</v>
      </c>
      <c r="DW94" s="254" t="str">
        <f>IF(ISNUMBER(FIND(analysismethod7,'III_Plan comp 438.68 {Plan 7}'!BP$15)),"",'III_Plan comp 438.68 {Plan 7}'!BP$15&amp;analysismethod7)</f>
        <v xml:space="preserve">Encounter Data Analysis; 
</v>
      </c>
      <c r="DX94" s="254" t="str">
        <f>IF(ISNUMBER(FIND(analysismethod7,'III_Plan comp 438.68 {Plan 7}'!BQ$15)),"",'III_Plan comp 438.68 {Plan 7}'!BQ$15&amp;analysismethod7)</f>
        <v xml:space="preserve">Encounter Data Analysis; 
</v>
      </c>
      <c r="DY94" s="254" t="str">
        <f>IF(ISNUMBER(FIND(analysismethod7,'III_Plan comp 438.68 {Plan 7}'!BR$15)),"",'III_Plan comp 438.68 {Plan 7}'!BR$15&amp;analysismethod7)</f>
        <v xml:space="preserve">Encounter Data Analysis; 
</v>
      </c>
      <c r="DZ94" s="254" t="str">
        <f>IF(ISNUMBER(FIND(analysismethod7,'III_Plan comp 438.68 {Plan 7}'!BS$15)),"",'III_Plan comp 438.68 {Plan 7}'!BS$15&amp;analysismethod7)</f>
        <v xml:space="preserve">Encounter Data Analysis; 
</v>
      </c>
      <c r="EA94" s="254" t="str">
        <f>IF(ISNUMBER(FIND(analysismethod7,'III_Plan comp 438.68 {Plan 7}'!BT$15)),"",'III_Plan comp 438.68 {Plan 7}'!BT$15&amp;analysismethod7)</f>
        <v xml:space="preserve">Encounter Data Analysis; 
</v>
      </c>
      <c r="EB94" s="254" t="str">
        <f>IF(ISNUMBER(FIND(analysismethod7,'III_Plan comp 438.68 {Plan 7}'!BU$15)),"",'III_Plan comp 438.68 {Plan 7}'!BU$15&amp;analysismethod7)</f>
        <v xml:space="preserve">Encounter Data Analysis; 
</v>
      </c>
      <c r="EC94" s="254" t="str">
        <f>IF(ISNUMBER(FIND(analysismethod7,'III_Plan comp 438.68 {Plan 7}'!BV$15)),"",'III_Plan comp 438.68 {Plan 7}'!BV$15&amp;analysismethod7)</f>
        <v xml:space="preserve">Encounter Data Analysis; 
</v>
      </c>
      <c r="ED94" s="254" t="str">
        <f>IF(ISNUMBER(FIND(analysismethod7,'III_Plan comp 438.68 {Plan 7}'!BW$15)),"",'III_Plan comp 438.68 {Plan 7}'!BW$15&amp;analysismethod7)</f>
        <v xml:space="preserve">Encounter Data Analysis; 
</v>
      </c>
      <c r="EE94" s="254" t="str">
        <f>IF(ISNUMBER(FIND(analysismethod7,'III_Plan comp 438.68 {Plan 7}'!BX$15)),"",'III_Plan comp 438.68 {Plan 7}'!BX$15&amp;analysismethod7)</f>
        <v xml:space="preserve">Encounter Data Analysis; 
</v>
      </c>
      <c r="EF94" s="254" t="str">
        <f>IF(ISNUMBER(FIND(analysismethod7,'III_Plan comp 438.68 {Plan 7}'!BY$15)),"",'III_Plan comp 438.68 {Plan 7}'!BY$15&amp;analysismethod7)</f>
        <v xml:space="preserve">Encounter Data Analysis; 
</v>
      </c>
      <c r="EG94" s="254" t="str">
        <f>IF(ISNUMBER(FIND(analysismethod7,'III_Plan comp 438.68 {Plan 7}'!BZ$15)),"",'III_Plan comp 438.68 {Plan 7}'!BZ$15&amp;analysismethod7)</f>
        <v xml:space="preserve">Encounter Data Analysis; 
</v>
      </c>
      <c r="EH94" s="254" t="str">
        <f>IF(ISNUMBER(FIND(analysismethod7,'III_Plan comp 438.68 {Plan 7}'!CA$15)),"",'III_Plan comp 438.68 {Plan 7}'!CA$15&amp;analysismethod7)</f>
        <v xml:space="preserve">Encounter Data Analysis; 
</v>
      </c>
      <c r="EI94" s="254" t="str">
        <f>IF(ISNUMBER(FIND(analysismethod7,'III_Plan comp 438.68 {Plan 7}'!CB$15)),"",'III_Plan comp 438.68 {Plan 7}'!CB$15&amp;analysismethod7)</f>
        <v xml:space="preserve">Encounter Data Analysis; 
</v>
      </c>
      <c r="EJ94" s="254" t="str">
        <f>IF(ISNUMBER(FIND(analysismethod7,'III_Plan comp 438.68 {Plan 7}'!CC$15)),"",'III_Plan comp 438.68 {Plan 7}'!CC$15&amp;analysismethod7)</f>
        <v xml:space="preserve">Encounter Data Analysis; 
</v>
      </c>
      <c r="EK94" s="254" t="str">
        <f>IF(ISNUMBER(FIND(analysismethod7,'III_Plan comp 438.68 {Plan 7}'!CD$15)),"",'III_Plan comp 438.68 {Plan 7}'!CD$15&amp;analysismethod7)</f>
        <v xml:space="preserve">Encounter Data Analysis; 
</v>
      </c>
      <c r="EL94" s="254" t="str">
        <f>IF(ISNUMBER(FIND(analysismethod7,'III_Plan comp 438.68 {Plan 7}'!CE$15)),"",'III_Plan comp 438.68 {Plan 7}'!CE$15&amp;analysismethod7)</f>
        <v xml:space="preserve">Encounter Data Analysis; 
</v>
      </c>
      <c r="EM94" s="254" t="str">
        <f>IF(ISNUMBER(FIND(analysismethod7,'III_Plan comp 438.68 {Plan 7}'!CF$15)),"",'III_Plan comp 438.68 {Plan 7}'!CF$15&amp;analysismethod7)</f>
        <v xml:space="preserve">Encounter Data Analysis; 
</v>
      </c>
      <c r="EN94" s="254" t="str">
        <f>IF(ISNUMBER(FIND(analysismethod7,'III_Plan comp 438.68 {Plan 7}'!CG$15)),"",'III_Plan comp 438.68 {Plan 7}'!CG$15&amp;analysismethod7)</f>
        <v xml:space="preserve">Encounter Data Analysis; 
</v>
      </c>
      <c r="EO94" s="254" t="str">
        <f>IF(ISNUMBER(FIND(analysismethod7,'III_Plan comp 438.68 {Plan 7}'!CH$15)),"",'III_Plan comp 438.68 {Plan 7}'!CH$15&amp;analysismethod7)</f>
        <v xml:space="preserve">Encounter Data Analysis; 
</v>
      </c>
      <c r="EP94" s="254" t="str">
        <f>IF(ISNUMBER(FIND(analysismethod7,'III_Plan comp 438.68 {Plan 7}'!CI$15)),"",'III_Plan comp 438.68 {Plan 7}'!CI$15&amp;analysismethod7)</f>
        <v xml:space="preserve">Encounter Data Analysis; 
</v>
      </c>
      <c r="EQ94" s="254" t="str">
        <f>IF(ISNUMBER(FIND(analysismethod7,'III_Plan comp 438.68 {Plan 7}'!CJ$15)),"",'III_Plan comp 438.68 {Plan 7}'!CJ$15&amp;analysismethod7)</f>
        <v xml:space="preserve">Encounter Data Analysis; 
</v>
      </c>
      <c r="ER94" s="254" t="str">
        <f>IF(ISNUMBER(FIND(analysismethod7,'III_Plan comp 438.68 {Plan 7}'!CK$15)),"",'III_Plan comp 438.68 {Plan 7}'!CK$15&amp;analysismethod7)</f>
        <v xml:space="preserve">Encounter Data Analysis; 
</v>
      </c>
      <c r="ES94" s="254" t="str">
        <f>IF(ISNUMBER(FIND(analysismethod7,'III_Plan comp 438.68 {Plan 7}'!CL$15)),"",'III_Plan comp 438.68 {Plan 7}'!CL$15&amp;analysismethod7)</f>
        <v xml:space="preserve">Encounter Data Analysis; 
</v>
      </c>
      <c r="ET94" s="254" t="str">
        <f>IF(ISNUMBER(FIND(analysismethod7,'III_Plan comp 438.68 {Plan 7}'!CM$15)),"",'III_Plan comp 438.68 {Plan 7}'!CM$15&amp;analysismethod7)</f>
        <v xml:space="preserve">Encounter Data Analysis; 
</v>
      </c>
      <c r="EU94" s="254" t="str">
        <f>IF(ISNUMBER(FIND(analysismethod7,'III_Plan comp 438.68 {Plan 7}'!CN$15)),"",'III_Plan comp 438.68 {Plan 7}'!CN$15&amp;analysismethod7)</f>
        <v xml:space="preserve">Encounter Data Analysis; 
</v>
      </c>
      <c r="EV94" s="254" t="str">
        <f>IF(ISNUMBER(FIND(analysismethod7,'III_Plan comp 438.68 {Plan 7}'!CO$15)),"",'III_Plan comp 438.68 {Plan 7}'!CO$15&amp;analysismethod7)</f>
        <v xml:space="preserve">Encounter Data Analysis; 
</v>
      </c>
      <c r="EW94" s="254" t="str">
        <f>IF(ISNUMBER(FIND(analysismethod7,'III_Plan comp 438.68 {Plan 7}'!CP$15)),"",'III_Plan comp 438.68 {Plan 7}'!CP$15&amp;analysismethod7)</f>
        <v xml:space="preserve">Encounter Data Analysis; 
</v>
      </c>
      <c r="EX94" s="254" t="str">
        <f>IF(ISNUMBER(FIND(analysismethod7,'III_Plan comp 438.68 {Plan 7}'!CQ$15)),"",'III_Plan comp 438.68 {Plan 7}'!CQ$15&amp;analysismethod7)</f>
        <v xml:space="preserve">Encounter Data Analysis; 
</v>
      </c>
      <c r="EY94" s="254" t="str">
        <f>IF(ISNUMBER(FIND(analysismethod7,'III_Plan comp 438.68 {Plan 7}'!CR$15)),"",'III_Plan comp 438.68 {Plan 7}'!CR$15&amp;analysismethod7)</f>
        <v xml:space="preserve">Encounter Data Analysis; 
</v>
      </c>
      <c r="EZ94" s="254" t="str">
        <f>IF(ISNUMBER(FIND(analysismethod7,'III_Plan comp 438.68 {Plan 7}'!CS$15)),"",'III_Plan comp 438.68 {Plan 7}'!CS$15&amp;analysismethod7)</f>
        <v xml:space="preserve">Encounter Data Analysis; 
</v>
      </c>
      <c r="FA94" s="254" t="str">
        <f>IF(ISNUMBER(FIND(analysismethod7,'III_Plan comp 438.68 {Plan 7}'!CT$15)),"",'III_Plan comp 438.68 {Plan 7}'!CT$15&amp;analysismethod7)</f>
        <v xml:space="preserve">Encounter Data Analysis; 
</v>
      </c>
      <c r="FB94" s="254" t="str">
        <f>IF(ISNUMBER(FIND(analysismethod7,'III_Plan comp 438.68 {Plan 7}'!CU$15)),"",'III_Plan comp 438.68 {Plan 7}'!CU$15&amp;analysismethod7)</f>
        <v xml:space="preserve">Encounter Data Analysis; 
</v>
      </c>
      <c r="FC94" s="254" t="str">
        <f>IF(ISNUMBER(FIND(analysismethod7,'III_Plan comp 438.68 {Plan 7}'!CV$15)),"",'III_Plan comp 438.68 {Plan 7}'!CV$15&amp;analysismethod7)</f>
        <v xml:space="preserve">Encounter Data Analysis; 
</v>
      </c>
      <c r="FD94" s="254" t="str">
        <f>IF(ISNUMBER(FIND(analysismethod7,'III_Plan comp 438.68 {Plan 7}'!CW$15)),"",'III_Plan comp 438.68 {Plan 7}'!CW$15&amp;analysismethod7)</f>
        <v xml:space="preserve">Encounter Data Analysis; 
</v>
      </c>
      <c r="FE94" s="254" t="str">
        <f>IF(ISNUMBER(FIND(analysismethod7,'III_Plan comp 438.68 {Plan 7}'!CX$15)),"",'III_Plan comp 438.68 {Plan 7}'!CX$15&amp;analysismethod7)</f>
        <v xml:space="preserve">Encounter Data Analysis; 
</v>
      </c>
      <c r="FF94" s="254" t="str">
        <f>IF(ISNUMBER(FIND(analysismethod7,'III_Plan comp 438.68 {Plan 7}'!CY$15)),"",'III_Plan comp 438.68 {Plan 7}'!CY$15&amp;analysismethod7)</f>
        <v xml:space="preserve">Encounter Data Analysis; 
</v>
      </c>
      <c r="FG94" s="254" t="str">
        <f>IF(ISNUMBER(FIND(analysismethod7,'III_Plan comp 438.68 {Plan 7}'!CZ$15)),"",'III_Plan comp 438.68 {Plan 7}'!CZ$15&amp;analysismethod7)</f>
        <v xml:space="preserve">Encounter Data Analysis; 
</v>
      </c>
    </row>
    <row r="95" spans="62:163" x14ac:dyDescent="0.2">
      <c r="BK95" s="269" t="str">
        <f>IF('I_State and program information'!$E$79&lt;&gt;"",'I_State and program information'!E164&amp;"; "&amp;CHAR(10)&amp;CHAR(10),"")</f>
        <v/>
      </c>
      <c r="BL95" s="254" t="str">
        <f>IF(ISNUMBER(FIND(analysismethod8,'III_Plan comp 438.68 {Plan 7}'!E$15)),"",'III_Plan comp 438.68 {Plan 7}'!E$15&amp;analysismethod8)</f>
        <v/>
      </c>
      <c r="BM95" s="254" t="str">
        <f>IF(ISNUMBER(FIND(analysismethod8,'III_Plan comp 438.68 {Plan 7}'!F$15)),"",'III_Plan comp 438.68 {Plan 7}'!F$15&amp;analysismethod8)</f>
        <v/>
      </c>
      <c r="BN95" s="254" t="str">
        <f>IF(ISNUMBER(FIND(analysismethod8,'III_Plan comp 438.68 {Plan 7}'!G$15)),"",'III_Plan comp 438.68 {Plan 7}'!G$15&amp;analysismethod8)</f>
        <v/>
      </c>
      <c r="BO95" s="254" t="str">
        <f>IF(ISNUMBER(FIND(analysismethod8,'III_Plan comp 438.68 {Plan 7}'!H$15)),"",'III_Plan comp 438.68 {Plan 7}'!H$15&amp;analysismethod8)</f>
        <v/>
      </c>
      <c r="BP95" s="254" t="str">
        <f>IF(ISNUMBER(FIND(analysismethod8,'III_Plan comp 438.68 {Plan 7}'!I$15)),"",'III_Plan comp 438.68 {Plan 7}'!I$15&amp;analysismethod8)</f>
        <v/>
      </c>
      <c r="BQ95" s="254" t="str">
        <f>IF(ISNUMBER(FIND(analysismethod8,'III_Plan comp 438.68 {Plan 7}'!J$15)),"",'III_Plan comp 438.68 {Plan 7}'!J$15&amp;analysismethod8)</f>
        <v/>
      </c>
      <c r="BR95" s="254" t="str">
        <f>IF(ISNUMBER(FIND(analysismethod8,'III_Plan comp 438.68 {Plan 7}'!K$15)),"",'III_Plan comp 438.68 {Plan 7}'!K$15&amp;analysismethod8)</f>
        <v/>
      </c>
      <c r="BS95" s="254" t="str">
        <f>IF(ISNUMBER(FIND(analysismethod8,'III_Plan comp 438.68 {Plan 7}'!L$15)),"",'III_Plan comp 438.68 {Plan 7}'!L$15&amp;analysismethod8)</f>
        <v/>
      </c>
      <c r="BT95" s="254" t="str">
        <f>IF(ISNUMBER(FIND(analysismethod8,'III_Plan comp 438.68 {Plan 7}'!M$15)),"",'III_Plan comp 438.68 {Plan 7}'!M$15&amp;analysismethod8)</f>
        <v/>
      </c>
      <c r="BU95" s="254" t="str">
        <f>IF(ISNUMBER(FIND(analysismethod8,'III_Plan comp 438.68 {Plan 7}'!N$15)),"",'III_Plan comp 438.68 {Plan 7}'!N$15&amp;analysismethod8)</f>
        <v/>
      </c>
      <c r="BV95" s="254" t="str">
        <f>IF(ISNUMBER(FIND(analysismethod8,'III_Plan comp 438.68 {Plan 7}'!O$15)),"",'III_Plan comp 438.68 {Plan 7}'!O$15&amp;analysismethod8)</f>
        <v/>
      </c>
      <c r="BW95" s="254" t="str">
        <f>IF(ISNUMBER(FIND(analysismethod8,'III_Plan comp 438.68 {Plan 7}'!P$15)),"",'III_Plan comp 438.68 {Plan 7}'!P$15&amp;analysismethod8)</f>
        <v/>
      </c>
      <c r="BX95" s="254" t="str">
        <f>IF(ISNUMBER(FIND(analysismethod8,'III_Plan comp 438.68 {Plan 7}'!Q$15)),"",'III_Plan comp 438.68 {Plan 7}'!Q$15&amp;analysismethod8)</f>
        <v/>
      </c>
      <c r="BY95" s="254" t="str">
        <f>IF(ISNUMBER(FIND(analysismethod8,'III_Plan comp 438.68 {Plan 7}'!R$15)),"",'III_Plan comp 438.68 {Plan 7}'!R$15&amp;analysismethod8)</f>
        <v/>
      </c>
      <c r="BZ95" s="254" t="str">
        <f>IF(ISNUMBER(FIND(analysismethod8,'III_Plan comp 438.68 {Plan 7}'!S$15)),"",'III_Plan comp 438.68 {Plan 7}'!S$15&amp;analysismethod8)</f>
        <v/>
      </c>
      <c r="CA95" s="254" t="str">
        <f>IF(ISNUMBER(FIND(analysismethod8,'III_Plan comp 438.68 {Plan 7}'!T$15)),"",'III_Plan comp 438.68 {Plan 7}'!T$15&amp;analysismethod8)</f>
        <v/>
      </c>
      <c r="CB95" s="254" t="str">
        <f>IF(ISNUMBER(FIND(analysismethod8,'III_Plan comp 438.68 {Plan 7}'!U$15)),"",'III_Plan comp 438.68 {Plan 7}'!U$15&amp;analysismethod8)</f>
        <v/>
      </c>
      <c r="CC95" s="254" t="str">
        <f>IF(ISNUMBER(FIND(analysismethod8,'III_Plan comp 438.68 {Plan 7}'!V$15)),"",'III_Plan comp 438.68 {Plan 7}'!V$15&amp;analysismethod8)</f>
        <v/>
      </c>
      <c r="CD95" s="254" t="str">
        <f>IF(ISNUMBER(FIND(analysismethod8,'III_Plan comp 438.68 {Plan 7}'!W$15)),"",'III_Plan comp 438.68 {Plan 7}'!W$15&amp;analysismethod8)</f>
        <v/>
      </c>
      <c r="CE95" s="254" t="str">
        <f>IF(ISNUMBER(FIND(analysismethod8,'III_Plan comp 438.68 {Plan 7}'!X$15)),"",'III_Plan comp 438.68 {Plan 7}'!X$15&amp;analysismethod8)</f>
        <v/>
      </c>
      <c r="CF95" s="254" t="str">
        <f>IF(ISNUMBER(FIND(analysismethod8,'III_Plan comp 438.68 {Plan 7}'!Y$15)),"",'III_Plan comp 438.68 {Plan 7}'!Y$15&amp;analysismethod8)</f>
        <v/>
      </c>
      <c r="CG95" s="254" t="str">
        <f>IF(ISNUMBER(FIND(analysismethod8,'III_Plan comp 438.68 {Plan 7}'!Z$15)),"",'III_Plan comp 438.68 {Plan 7}'!Z$15&amp;analysismethod8)</f>
        <v/>
      </c>
      <c r="CH95" s="254" t="str">
        <f>IF(ISNUMBER(FIND(analysismethod8,'III_Plan comp 438.68 {Plan 7}'!AA$15)),"",'III_Plan comp 438.68 {Plan 7}'!AA$15&amp;analysismethod8)</f>
        <v/>
      </c>
      <c r="CI95" s="254" t="str">
        <f>IF(ISNUMBER(FIND(analysismethod8,'III_Plan comp 438.68 {Plan 7}'!AB$15)),"",'III_Plan comp 438.68 {Plan 7}'!AB$15&amp;analysismethod8)</f>
        <v/>
      </c>
      <c r="CJ95" s="254" t="str">
        <f>IF(ISNUMBER(FIND(analysismethod8,'III_Plan comp 438.68 {Plan 7}'!AC$15)),"",'III_Plan comp 438.68 {Plan 7}'!AC$15&amp;analysismethod8)</f>
        <v/>
      </c>
      <c r="CK95" s="254" t="str">
        <f>IF(ISNUMBER(FIND(analysismethod8,'III_Plan comp 438.68 {Plan 7}'!AD$15)),"",'III_Plan comp 438.68 {Plan 7}'!AD$15&amp;analysismethod8)</f>
        <v/>
      </c>
      <c r="CL95" s="254" t="str">
        <f>IF(ISNUMBER(FIND(analysismethod8,'III_Plan comp 438.68 {Plan 7}'!AE$15)),"",'III_Plan comp 438.68 {Plan 7}'!AE$15&amp;analysismethod8)</f>
        <v/>
      </c>
      <c r="CM95" s="254" t="str">
        <f>IF(ISNUMBER(FIND(analysismethod8,'III_Plan comp 438.68 {Plan 7}'!AF$15)),"",'III_Plan comp 438.68 {Plan 7}'!AF$15&amp;analysismethod8)</f>
        <v/>
      </c>
      <c r="CN95" s="254" t="str">
        <f>IF(ISNUMBER(FIND(analysismethod8,'III_Plan comp 438.68 {Plan 7}'!AG$15)),"",'III_Plan comp 438.68 {Plan 7}'!AG$15&amp;analysismethod8)</f>
        <v/>
      </c>
      <c r="CO95" s="254" t="str">
        <f>IF(ISNUMBER(FIND(analysismethod8,'III_Plan comp 438.68 {Plan 7}'!AH$15)),"",'III_Plan comp 438.68 {Plan 7}'!AH$15&amp;analysismethod8)</f>
        <v/>
      </c>
      <c r="CP95" s="254" t="str">
        <f>IF(ISNUMBER(FIND(analysismethod8,'III_Plan comp 438.68 {Plan 7}'!AI$15)),"",'III_Plan comp 438.68 {Plan 7}'!AI$15&amp;analysismethod8)</f>
        <v/>
      </c>
      <c r="CQ95" s="254" t="str">
        <f>IF(ISNUMBER(FIND(analysismethod8,'III_Plan comp 438.68 {Plan 7}'!AJ$15)),"",'III_Plan comp 438.68 {Plan 7}'!AJ$15&amp;analysismethod8)</f>
        <v/>
      </c>
      <c r="CR95" s="254" t="str">
        <f>IF(ISNUMBER(FIND(analysismethod8,'III_Plan comp 438.68 {Plan 7}'!AK$15)),"",'III_Plan comp 438.68 {Plan 7}'!AK$15&amp;analysismethod8)</f>
        <v/>
      </c>
      <c r="CS95" s="254" t="str">
        <f>IF(ISNUMBER(FIND(analysismethod8,'III_Plan comp 438.68 {Plan 7}'!AL$15)),"",'III_Plan comp 438.68 {Plan 7}'!AL$15&amp;analysismethod8)</f>
        <v/>
      </c>
      <c r="CT95" s="254" t="str">
        <f>IF(ISNUMBER(FIND(analysismethod8,'III_Plan comp 438.68 {Plan 7}'!AM$15)),"",'III_Plan comp 438.68 {Plan 7}'!AM$15&amp;analysismethod8)</f>
        <v/>
      </c>
      <c r="CU95" s="254" t="str">
        <f>IF(ISNUMBER(FIND(analysismethod8,'III_Plan comp 438.68 {Plan 7}'!AN$15)),"",'III_Plan comp 438.68 {Plan 7}'!AN$15&amp;analysismethod8)</f>
        <v/>
      </c>
      <c r="CV95" s="254" t="str">
        <f>IF(ISNUMBER(FIND(analysismethod8,'III_Plan comp 438.68 {Plan 7}'!AO$15)),"",'III_Plan comp 438.68 {Plan 7}'!AO$15&amp;analysismethod8)</f>
        <v/>
      </c>
      <c r="CW95" s="254" t="str">
        <f>IF(ISNUMBER(FIND(analysismethod8,'III_Plan comp 438.68 {Plan 7}'!AP$15)),"",'III_Plan comp 438.68 {Plan 7}'!AP$15&amp;analysismethod8)</f>
        <v/>
      </c>
      <c r="CX95" s="254" t="str">
        <f>IF(ISNUMBER(FIND(analysismethod8,'III_Plan comp 438.68 {Plan 7}'!AQ$15)),"",'III_Plan comp 438.68 {Plan 7}'!AQ$15&amp;analysismethod8)</f>
        <v/>
      </c>
      <c r="CY95" s="254" t="str">
        <f>IF(ISNUMBER(FIND(analysismethod8,'III_Plan comp 438.68 {Plan 7}'!AR$15)),"",'III_Plan comp 438.68 {Plan 7}'!AR$15&amp;analysismethod8)</f>
        <v/>
      </c>
      <c r="CZ95" s="254" t="str">
        <f>IF(ISNUMBER(FIND(analysismethod8,'III_Plan comp 438.68 {Plan 7}'!AS$15)),"",'III_Plan comp 438.68 {Plan 7}'!AS$15&amp;analysismethod8)</f>
        <v/>
      </c>
      <c r="DA95" s="254" t="str">
        <f>IF(ISNUMBER(FIND(analysismethod8,'III_Plan comp 438.68 {Plan 7}'!AT$15)),"",'III_Plan comp 438.68 {Plan 7}'!AT$15&amp;analysismethod8)</f>
        <v/>
      </c>
      <c r="DB95" s="254" t="str">
        <f>IF(ISNUMBER(FIND(analysismethod8,'III_Plan comp 438.68 {Plan 7}'!AU$15)),"",'III_Plan comp 438.68 {Plan 7}'!AU$15&amp;analysismethod8)</f>
        <v/>
      </c>
      <c r="DC95" s="254" t="str">
        <f>IF(ISNUMBER(FIND(analysismethod8,'III_Plan comp 438.68 {Plan 7}'!AV$15)),"",'III_Plan comp 438.68 {Plan 7}'!AV$15&amp;analysismethod8)</f>
        <v/>
      </c>
      <c r="DD95" s="254" t="str">
        <f>IF(ISNUMBER(FIND(analysismethod8,'III_Plan comp 438.68 {Plan 7}'!AW$15)),"",'III_Plan comp 438.68 {Plan 7}'!AW$15&amp;analysismethod8)</f>
        <v/>
      </c>
      <c r="DE95" s="254" t="str">
        <f>IF(ISNUMBER(FIND(analysismethod8,'III_Plan comp 438.68 {Plan 7}'!AX$15)),"",'III_Plan comp 438.68 {Plan 7}'!AX$15&amp;analysismethod8)</f>
        <v/>
      </c>
      <c r="DF95" s="254" t="str">
        <f>IF(ISNUMBER(FIND(analysismethod8,'III_Plan comp 438.68 {Plan 7}'!AY$15)),"",'III_Plan comp 438.68 {Plan 7}'!AY$15&amp;analysismethod8)</f>
        <v/>
      </c>
      <c r="DG95" s="254" t="str">
        <f>IF(ISNUMBER(FIND(analysismethod8,'III_Plan comp 438.68 {Plan 7}'!AZ$15)),"",'III_Plan comp 438.68 {Plan 7}'!AZ$15&amp;analysismethod8)</f>
        <v/>
      </c>
      <c r="DH95" s="254" t="str">
        <f>IF(ISNUMBER(FIND(analysismethod8,'III_Plan comp 438.68 {Plan 7}'!BA$15)),"",'III_Plan comp 438.68 {Plan 7}'!BA$15&amp;analysismethod8)</f>
        <v/>
      </c>
      <c r="DI95" s="254" t="str">
        <f>IF(ISNUMBER(FIND(analysismethod8,'III_Plan comp 438.68 {Plan 7}'!BB$15)),"",'III_Plan comp 438.68 {Plan 7}'!BB$15&amp;analysismethod8)</f>
        <v/>
      </c>
      <c r="DJ95" s="254" t="str">
        <f>IF(ISNUMBER(FIND(analysismethod8,'III_Plan comp 438.68 {Plan 7}'!BC$15)),"",'III_Plan comp 438.68 {Plan 7}'!BC$15&amp;analysismethod8)</f>
        <v/>
      </c>
      <c r="DK95" s="254" t="str">
        <f>IF(ISNUMBER(FIND(analysismethod8,'III_Plan comp 438.68 {Plan 7}'!BD$15)),"",'III_Plan comp 438.68 {Plan 7}'!BD$15&amp;analysismethod8)</f>
        <v/>
      </c>
      <c r="DL95" s="254" t="str">
        <f>IF(ISNUMBER(FIND(analysismethod8,'III_Plan comp 438.68 {Plan 7}'!BE$15)),"",'III_Plan comp 438.68 {Plan 7}'!BE$15&amp;analysismethod8)</f>
        <v/>
      </c>
      <c r="DM95" s="254" t="str">
        <f>IF(ISNUMBER(FIND(analysismethod8,'III_Plan comp 438.68 {Plan 7}'!BF$15)),"",'III_Plan comp 438.68 {Plan 7}'!BF$15&amp;analysismethod8)</f>
        <v/>
      </c>
      <c r="DN95" s="254" t="str">
        <f>IF(ISNUMBER(FIND(analysismethod8,'III_Plan comp 438.68 {Plan 7}'!BG$15)),"",'III_Plan comp 438.68 {Plan 7}'!BG$15&amp;analysismethod8)</f>
        <v/>
      </c>
      <c r="DO95" s="254" t="str">
        <f>IF(ISNUMBER(FIND(analysismethod8,'III_Plan comp 438.68 {Plan 7}'!BH$15)),"",'III_Plan comp 438.68 {Plan 7}'!BH$15&amp;analysismethod8)</f>
        <v/>
      </c>
      <c r="DP95" s="254" t="str">
        <f>IF(ISNUMBER(FIND(analysismethod8,'III_Plan comp 438.68 {Plan 7}'!BI$15)),"",'III_Plan comp 438.68 {Plan 7}'!BI$15&amp;analysismethod8)</f>
        <v/>
      </c>
      <c r="DQ95" s="254" t="str">
        <f>IF(ISNUMBER(FIND(analysismethod8,'III_Plan comp 438.68 {Plan 7}'!BJ$15)),"",'III_Plan comp 438.68 {Plan 7}'!BJ$15&amp;analysismethod8)</f>
        <v/>
      </c>
      <c r="DR95" s="254" t="str">
        <f>IF(ISNUMBER(FIND(analysismethod8,'III_Plan comp 438.68 {Plan 7}'!BK$15)),"",'III_Plan comp 438.68 {Plan 7}'!BK$15&amp;analysismethod8)</f>
        <v/>
      </c>
      <c r="DS95" s="254" t="str">
        <f>IF(ISNUMBER(FIND(analysismethod8,'III_Plan comp 438.68 {Plan 7}'!BL$15)),"",'III_Plan comp 438.68 {Plan 7}'!BL$15&amp;analysismethod8)</f>
        <v/>
      </c>
      <c r="DT95" s="254" t="str">
        <f>IF(ISNUMBER(FIND(analysismethod8,'III_Plan comp 438.68 {Plan 7}'!BM$15)),"",'III_Plan comp 438.68 {Plan 7}'!BM$15&amp;analysismethod8)</f>
        <v/>
      </c>
      <c r="DU95" s="254" t="str">
        <f>IF(ISNUMBER(FIND(analysismethod8,'III_Plan comp 438.68 {Plan 7}'!BN$15)),"",'III_Plan comp 438.68 {Plan 7}'!BN$15&amp;analysismethod8)</f>
        <v/>
      </c>
      <c r="DV95" s="254" t="str">
        <f>IF(ISNUMBER(FIND(analysismethod8,'III_Plan comp 438.68 {Plan 7}'!BO$15)),"",'III_Plan comp 438.68 {Plan 7}'!BO$15&amp;analysismethod8)</f>
        <v/>
      </c>
      <c r="DW95" s="254" t="str">
        <f>IF(ISNUMBER(FIND(analysismethod8,'III_Plan comp 438.68 {Plan 7}'!BP$15)),"",'III_Plan comp 438.68 {Plan 7}'!BP$15&amp;analysismethod8)</f>
        <v/>
      </c>
      <c r="DX95" s="254" t="str">
        <f>IF(ISNUMBER(FIND(analysismethod8,'III_Plan comp 438.68 {Plan 7}'!BQ$15)),"",'III_Plan comp 438.68 {Plan 7}'!BQ$15&amp;analysismethod8)</f>
        <v/>
      </c>
      <c r="DY95" s="254" t="str">
        <f>IF(ISNUMBER(FIND(analysismethod8,'III_Plan comp 438.68 {Plan 7}'!BR$15)),"",'III_Plan comp 438.68 {Plan 7}'!BR$15&amp;analysismethod8)</f>
        <v/>
      </c>
      <c r="DZ95" s="254" t="str">
        <f>IF(ISNUMBER(FIND(analysismethod8,'III_Plan comp 438.68 {Plan 7}'!BS$15)),"",'III_Plan comp 438.68 {Plan 7}'!BS$15&amp;analysismethod8)</f>
        <v/>
      </c>
      <c r="EA95" s="254" t="str">
        <f>IF(ISNUMBER(FIND(analysismethod8,'III_Plan comp 438.68 {Plan 7}'!BT$15)),"",'III_Plan comp 438.68 {Plan 7}'!BT$15&amp;analysismethod8)</f>
        <v/>
      </c>
      <c r="EB95" s="254" t="str">
        <f>IF(ISNUMBER(FIND(analysismethod8,'III_Plan comp 438.68 {Plan 7}'!BU$15)),"",'III_Plan comp 438.68 {Plan 7}'!BU$15&amp;analysismethod8)</f>
        <v/>
      </c>
      <c r="EC95" s="254" t="str">
        <f>IF(ISNUMBER(FIND(analysismethod8,'III_Plan comp 438.68 {Plan 7}'!BV$15)),"",'III_Plan comp 438.68 {Plan 7}'!BV$15&amp;analysismethod8)</f>
        <v/>
      </c>
      <c r="ED95" s="254" t="str">
        <f>IF(ISNUMBER(FIND(analysismethod8,'III_Plan comp 438.68 {Plan 7}'!BW$15)),"",'III_Plan comp 438.68 {Plan 7}'!BW$15&amp;analysismethod8)</f>
        <v/>
      </c>
      <c r="EE95" s="254" t="str">
        <f>IF(ISNUMBER(FIND(analysismethod8,'III_Plan comp 438.68 {Plan 7}'!BX$15)),"",'III_Plan comp 438.68 {Plan 7}'!BX$15&amp;analysismethod8)</f>
        <v/>
      </c>
      <c r="EF95" s="254" t="str">
        <f>IF(ISNUMBER(FIND(analysismethod8,'III_Plan comp 438.68 {Plan 7}'!BY$15)),"",'III_Plan comp 438.68 {Plan 7}'!BY$15&amp;analysismethod8)</f>
        <v/>
      </c>
      <c r="EG95" s="254" t="str">
        <f>IF(ISNUMBER(FIND(analysismethod8,'III_Plan comp 438.68 {Plan 7}'!BZ$15)),"",'III_Plan comp 438.68 {Plan 7}'!BZ$15&amp;analysismethod8)</f>
        <v/>
      </c>
      <c r="EH95" s="254" t="str">
        <f>IF(ISNUMBER(FIND(analysismethod8,'III_Plan comp 438.68 {Plan 7}'!CA$15)),"",'III_Plan comp 438.68 {Plan 7}'!CA$15&amp;analysismethod8)</f>
        <v/>
      </c>
      <c r="EI95" s="254" t="str">
        <f>IF(ISNUMBER(FIND(analysismethod8,'III_Plan comp 438.68 {Plan 7}'!CB$15)),"",'III_Plan comp 438.68 {Plan 7}'!CB$15&amp;analysismethod8)</f>
        <v/>
      </c>
      <c r="EJ95" s="254" t="str">
        <f>IF(ISNUMBER(FIND(analysismethod8,'III_Plan comp 438.68 {Plan 7}'!CC$15)),"",'III_Plan comp 438.68 {Plan 7}'!CC$15&amp;analysismethod8)</f>
        <v/>
      </c>
      <c r="EK95" s="254" t="str">
        <f>IF(ISNUMBER(FIND(analysismethod8,'III_Plan comp 438.68 {Plan 7}'!CD$15)),"",'III_Plan comp 438.68 {Plan 7}'!CD$15&amp;analysismethod8)</f>
        <v/>
      </c>
      <c r="EL95" s="254" t="str">
        <f>IF(ISNUMBER(FIND(analysismethod8,'III_Plan comp 438.68 {Plan 7}'!CE$15)),"",'III_Plan comp 438.68 {Plan 7}'!CE$15&amp;analysismethod8)</f>
        <v/>
      </c>
      <c r="EM95" s="254" t="str">
        <f>IF(ISNUMBER(FIND(analysismethod8,'III_Plan comp 438.68 {Plan 7}'!CF$15)),"",'III_Plan comp 438.68 {Plan 7}'!CF$15&amp;analysismethod8)</f>
        <v/>
      </c>
      <c r="EN95" s="254" t="str">
        <f>IF(ISNUMBER(FIND(analysismethod8,'III_Plan comp 438.68 {Plan 7}'!CG$15)),"",'III_Plan comp 438.68 {Plan 7}'!CG$15&amp;analysismethod8)</f>
        <v/>
      </c>
      <c r="EO95" s="254" t="str">
        <f>IF(ISNUMBER(FIND(analysismethod8,'III_Plan comp 438.68 {Plan 7}'!CH$15)),"",'III_Plan comp 438.68 {Plan 7}'!CH$15&amp;analysismethod8)</f>
        <v/>
      </c>
      <c r="EP95" s="254" t="str">
        <f>IF(ISNUMBER(FIND(analysismethod8,'III_Plan comp 438.68 {Plan 7}'!CI$15)),"",'III_Plan comp 438.68 {Plan 7}'!CI$15&amp;analysismethod8)</f>
        <v/>
      </c>
      <c r="EQ95" s="254" t="str">
        <f>IF(ISNUMBER(FIND(analysismethod8,'III_Plan comp 438.68 {Plan 7}'!CJ$15)),"",'III_Plan comp 438.68 {Plan 7}'!CJ$15&amp;analysismethod8)</f>
        <v/>
      </c>
      <c r="ER95" s="254" t="str">
        <f>IF(ISNUMBER(FIND(analysismethod8,'III_Plan comp 438.68 {Plan 7}'!CK$15)),"",'III_Plan comp 438.68 {Plan 7}'!CK$15&amp;analysismethod8)</f>
        <v/>
      </c>
      <c r="ES95" s="254" t="str">
        <f>IF(ISNUMBER(FIND(analysismethod8,'III_Plan comp 438.68 {Plan 7}'!CL$15)),"",'III_Plan comp 438.68 {Plan 7}'!CL$15&amp;analysismethod8)</f>
        <v/>
      </c>
      <c r="ET95" s="254" t="str">
        <f>IF(ISNUMBER(FIND(analysismethod8,'III_Plan comp 438.68 {Plan 7}'!CM$15)),"",'III_Plan comp 438.68 {Plan 7}'!CM$15&amp;analysismethod8)</f>
        <v/>
      </c>
      <c r="EU95" s="254" t="str">
        <f>IF(ISNUMBER(FIND(analysismethod8,'III_Plan comp 438.68 {Plan 7}'!CN$15)),"",'III_Plan comp 438.68 {Plan 7}'!CN$15&amp;analysismethod8)</f>
        <v/>
      </c>
      <c r="EV95" s="254" t="str">
        <f>IF(ISNUMBER(FIND(analysismethod8,'III_Plan comp 438.68 {Plan 7}'!CO$15)),"",'III_Plan comp 438.68 {Plan 7}'!CO$15&amp;analysismethod8)</f>
        <v/>
      </c>
      <c r="EW95" s="254" t="str">
        <f>IF(ISNUMBER(FIND(analysismethod8,'III_Plan comp 438.68 {Plan 7}'!CP$15)),"",'III_Plan comp 438.68 {Plan 7}'!CP$15&amp;analysismethod8)</f>
        <v/>
      </c>
      <c r="EX95" s="254" t="str">
        <f>IF(ISNUMBER(FIND(analysismethod8,'III_Plan comp 438.68 {Plan 7}'!CQ$15)),"",'III_Plan comp 438.68 {Plan 7}'!CQ$15&amp;analysismethod8)</f>
        <v/>
      </c>
      <c r="EY95" s="254" t="str">
        <f>IF(ISNUMBER(FIND(analysismethod8,'III_Plan comp 438.68 {Plan 7}'!CR$15)),"",'III_Plan comp 438.68 {Plan 7}'!CR$15&amp;analysismethod8)</f>
        <v/>
      </c>
      <c r="EZ95" s="254" t="str">
        <f>IF(ISNUMBER(FIND(analysismethod8,'III_Plan comp 438.68 {Plan 7}'!CS$15)),"",'III_Plan comp 438.68 {Plan 7}'!CS$15&amp;analysismethod8)</f>
        <v/>
      </c>
      <c r="FA95" s="254" t="str">
        <f>IF(ISNUMBER(FIND(analysismethod8,'III_Plan comp 438.68 {Plan 7}'!CT$15)),"",'III_Plan comp 438.68 {Plan 7}'!CT$15&amp;analysismethod8)</f>
        <v/>
      </c>
      <c r="FB95" s="254" t="str">
        <f>IF(ISNUMBER(FIND(analysismethod8,'III_Plan comp 438.68 {Plan 7}'!CU$15)),"",'III_Plan comp 438.68 {Plan 7}'!CU$15&amp;analysismethod8)</f>
        <v/>
      </c>
      <c r="FC95" s="254" t="str">
        <f>IF(ISNUMBER(FIND(analysismethod8,'III_Plan comp 438.68 {Plan 7}'!CV$15)),"",'III_Plan comp 438.68 {Plan 7}'!CV$15&amp;analysismethod8)</f>
        <v/>
      </c>
      <c r="FD95" s="254" t="str">
        <f>IF(ISNUMBER(FIND(analysismethod8,'III_Plan comp 438.68 {Plan 7}'!CW$15)),"",'III_Plan comp 438.68 {Plan 7}'!CW$15&amp;analysismethod8)</f>
        <v/>
      </c>
      <c r="FE95" s="254" t="str">
        <f>IF(ISNUMBER(FIND(analysismethod8,'III_Plan comp 438.68 {Plan 7}'!CX$15)),"",'III_Plan comp 438.68 {Plan 7}'!CX$15&amp;analysismethod8)</f>
        <v/>
      </c>
      <c r="FF95" s="254" t="str">
        <f>IF(ISNUMBER(FIND(analysismethod8,'III_Plan comp 438.68 {Plan 7}'!CY$15)),"",'III_Plan comp 438.68 {Plan 7}'!CY$15&amp;analysismethod8)</f>
        <v/>
      </c>
      <c r="FG95" s="254" t="str">
        <f>IF(ISNUMBER(FIND(analysismethod8,'III_Plan comp 438.68 {Plan 7}'!CZ$15)),"",'III_Plan comp 438.68 {Plan 7}'!CZ$15&amp;analysismethod8)</f>
        <v/>
      </c>
    </row>
    <row r="96" spans="62:163" x14ac:dyDescent="0.2">
      <c r="BK96" s="269" t="str">
        <f>IF('I_State and program information'!$E$85&lt;&gt;"",'I_State and program information'!E170&amp;"; "&amp;CHAR(10)&amp;CHAR(10),"")</f>
        <v/>
      </c>
      <c r="BL96" s="254" t="str">
        <f>IF(ISNUMBER(FIND(analysismethod9,'III_Plan comp 438.68 {Plan 7}'!E$15)),"",'III_Plan comp 438.68 {Plan 7}'!E$15&amp;analysismethod9)</f>
        <v/>
      </c>
      <c r="BM96" s="254" t="str">
        <f>IF(ISNUMBER(FIND(analysismethod9,'III_Plan comp 438.68 {Plan 7}'!F$15)),"",'III_Plan comp 438.68 {Plan 7}'!F$15&amp;analysismethod9)</f>
        <v/>
      </c>
      <c r="BN96" s="254" t="str">
        <f>IF(ISNUMBER(FIND(analysismethod9,'III_Plan comp 438.68 {Plan 7}'!G$15)),"",'III_Plan comp 438.68 {Plan 7}'!G$15&amp;analysismethod9)</f>
        <v/>
      </c>
      <c r="BO96" s="254" t="str">
        <f>IF(ISNUMBER(FIND(analysismethod9,'III_Plan comp 438.68 {Plan 7}'!H$15)),"",'III_Plan comp 438.68 {Plan 7}'!H$15&amp;analysismethod9)</f>
        <v/>
      </c>
      <c r="BP96" s="254" t="str">
        <f>IF(ISNUMBER(FIND(analysismethod9,'III_Plan comp 438.68 {Plan 7}'!I$15)),"",'III_Plan comp 438.68 {Plan 7}'!I$15&amp;analysismethod9)</f>
        <v/>
      </c>
      <c r="BQ96" s="254" t="str">
        <f>IF(ISNUMBER(FIND(analysismethod9,'III_Plan comp 438.68 {Plan 7}'!J$15)),"",'III_Plan comp 438.68 {Plan 7}'!J$15&amp;analysismethod9)</f>
        <v/>
      </c>
      <c r="BR96" s="254" t="str">
        <f>IF(ISNUMBER(FIND(analysismethod9,'III_Plan comp 438.68 {Plan 7}'!K$15)),"",'III_Plan comp 438.68 {Plan 7}'!K$15&amp;analysismethod9)</f>
        <v/>
      </c>
      <c r="BS96" s="254" t="str">
        <f>IF(ISNUMBER(FIND(analysismethod9,'III_Plan comp 438.68 {Plan 7}'!L$15)),"",'III_Plan comp 438.68 {Plan 7}'!L$15&amp;analysismethod9)</f>
        <v/>
      </c>
      <c r="BT96" s="254" t="str">
        <f>IF(ISNUMBER(FIND(analysismethod9,'III_Plan comp 438.68 {Plan 7}'!M$15)),"",'III_Plan comp 438.68 {Plan 7}'!M$15&amp;analysismethod9)</f>
        <v/>
      </c>
      <c r="BU96" s="254" t="str">
        <f>IF(ISNUMBER(FIND(analysismethod9,'III_Plan comp 438.68 {Plan 7}'!N$15)),"",'III_Plan comp 438.68 {Plan 7}'!N$15&amp;analysismethod9)</f>
        <v/>
      </c>
      <c r="BV96" s="254" t="str">
        <f>IF(ISNUMBER(FIND(analysismethod9,'III_Plan comp 438.68 {Plan 7}'!O$15)),"",'III_Plan comp 438.68 {Plan 7}'!O$15&amp;analysismethod9)</f>
        <v/>
      </c>
      <c r="BW96" s="254" t="str">
        <f>IF(ISNUMBER(FIND(analysismethod9,'III_Plan comp 438.68 {Plan 7}'!P$15)),"",'III_Plan comp 438.68 {Plan 7}'!P$15&amp;analysismethod9)</f>
        <v/>
      </c>
      <c r="BX96" s="254" t="str">
        <f>IF(ISNUMBER(FIND(analysismethod9,'III_Plan comp 438.68 {Plan 7}'!Q$15)),"",'III_Plan comp 438.68 {Plan 7}'!Q$15&amp;analysismethod9)</f>
        <v/>
      </c>
      <c r="BY96" s="254" t="str">
        <f>IF(ISNUMBER(FIND(analysismethod9,'III_Plan comp 438.68 {Plan 7}'!R$15)),"",'III_Plan comp 438.68 {Plan 7}'!R$15&amp;analysismethod9)</f>
        <v/>
      </c>
      <c r="BZ96" s="254" t="str">
        <f>IF(ISNUMBER(FIND(analysismethod9,'III_Plan comp 438.68 {Plan 7}'!S$15)),"",'III_Plan comp 438.68 {Plan 7}'!S$15&amp;analysismethod9)</f>
        <v/>
      </c>
      <c r="CA96" s="254" t="str">
        <f>IF(ISNUMBER(FIND(analysismethod9,'III_Plan comp 438.68 {Plan 7}'!T$15)),"",'III_Plan comp 438.68 {Plan 7}'!T$15&amp;analysismethod9)</f>
        <v/>
      </c>
      <c r="CB96" s="254" t="str">
        <f>IF(ISNUMBER(FIND(analysismethod9,'III_Plan comp 438.68 {Plan 7}'!U$15)),"",'III_Plan comp 438.68 {Plan 7}'!U$15&amp;analysismethod9)</f>
        <v/>
      </c>
      <c r="CC96" s="254" t="str">
        <f>IF(ISNUMBER(FIND(analysismethod9,'III_Plan comp 438.68 {Plan 7}'!V$15)),"",'III_Plan comp 438.68 {Plan 7}'!V$15&amp;analysismethod9)</f>
        <v/>
      </c>
      <c r="CD96" s="254" t="str">
        <f>IF(ISNUMBER(FIND(analysismethod9,'III_Plan comp 438.68 {Plan 7}'!W$15)),"",'III_Plan comp 438.68 {Plan 7}'!W$15&amp;analysismethod9)</f>
        <v/>
      </c>
      <c r="CE96" s="254" t="str">
        <f>IF(ISNUMBER(FIND(analysismethod9,'III_Plan comp 438.68 {Plan 7}'!X$15)),"",'III_Plan comp 438.68 {Plan 7}'!X$15&amp;analysismethod9)</f>
        <v/>
      </c>
      <c r="CF96" s="254" t="str">
        <f>IF(ISNUMBER(FIND(analysismethod9,'III_Plan comp 438.68 {Plan 7}'!Y$15)),"",'III_Plan comp 438.68 {Plan 7}'!Y$15&amp;analysismethod9)</f>
        <v/>
      </c>
      <c r="CG96" s="254" t="str">
        <f>IF(ISNUMBER(FIND(analysismethod9,'III_Plan comp 438.68 {Plan 7}'!Z$15)),"",'III_Plan comp 438.68 {Plan 7}'!Z$15&amp;analysismethod9)</f>
        <v/>
      </c>
      <c r="CH96" s="254" t="str">
        <f>IF(ISNUMBER(FIND(analysismethod9,'III_Plan comp 438.68 {Plan 7}'!AA$15)),"",'III_Plan comp 438.68 {Plan 7}'!AA$15&amp;analysismethod9)</f>
        <v/>
      </c>
      <c r="CI96" s="254" t="str">
        <f>IF(ISNUMBER(FIND(analysismethod9,'III_Plan comp 438.68 {Plan 7}'!AB$15)),"",'III_Plan comp 438.68 {Plan 7}'!AB$15&amp;analysismethod9)</f>
        <v/>
      </c>
      <c r="CJ96" s="254" t="str">
        <f>IF(ISNUMBER(FIND(analysismethod9,'III_Plan comp 438.68 {Plan 7}'!AC$15)),"",'III_Plan comp 438.68 {Plan 7}'!AC$15&amp;analysismethod9)</f>
        <v/>
      </c>
      <c r="CK96" s="254" t="str">
        <f>IF(ISNUMBER(FIND(analysismethod9,'III_Plan comp 438.68 {Plan 7}'!AD$15)),"",'III_Plan comp 438.68 {Plan 7}'!AD$15&amp;analysismethod9)</f>
        <v/>
      </c>
      <c r="CL96" s="254" t="str">
        <f>IF(ISNUMBER(FIND(analysismethod9,'III_Plan comp 438.68 {Plan 7}'!AE$15)),"",'III_Plan comp 438.68 {Plan 7}'!AE$15&amp;analysismethod9)</f>
        <v/>
      </c>
      <c r="CM96" s="254" t="str">
        <f>IF(ISNUMBER(FIND(analysismethod9,'III_Plan comp 438.68 {Plan 7}'!AF$15)),"",'III_Plan comp 438.68 {Plan 7}'!AF$15&amp;analysismethod9)</f>
        <v/>
      </c>
      <c r="CN96" s="254" t="str">
        <f>IF(ISNUMBER(FIND(analysismethod9,'III_Plan comp 438.68 {Plan 7}'!AG$15)),"",'III_Plan comp 438.68 {Plan 7}'!AG$15&amp;analysismethod9)</f>
        <v/>
      </c>
      <c r="CO96" s="254" t="str">
        <f>IF(ISNUMBER(FIND(analysismethod9,'III_Plan comp 438.68 {Plan 7}'!AH$15)),"",'III_Plan comp 438.68 {Plan 7}'!AH$15&amp;analysismethod9)</f>
        <v/>
      </c>
      <c r="CP96" s="254" t="str">
        <f>IF(ISNUMBER(FIND(analysismethod9,'III_Plan comp 438.68 {Plan 7}'!AI$15)),"",'III_Plan comp 438.68 {Plan 7}'!AI$15&amp;analysismethod9)</f>
        <v/>
      </c>
      <c r="CQ96" s="254" t="str">
        <f>IF(ISNUMBER(FIND(analysismethod9,'III_Plan comp 438.68 {Plan 7}'!AJ$15)),"",'III_Plan comp 438.68 {Plan 7}'!AJ$15&amp;analysismethod9)</f>
        <v/>
      </c>
      <c r="CR96" s="254" t="str">
        <f>IF(ISNUMBER(FIND(analysismethod9,'III_Plan comp 438.68 {Plan 7}'!AK$15)),"",'III_Plan comp 438.68 {Plan 7}'!AK$15&amp;analysismethod9)</f>
        <v/>
      </c>
      <c r="CS96" s="254" t="str">
        <f>IF(ISNUMBER(FIND(analysismethod9,'III_Plan comp 438.68 {Plan 7}'!AL$15)),"",'III_Plan comp 438.68 {Plan 7}'!AL$15&amp;analysismethod9)</f>
        <v/>
      </c>
      <c r="CT96" s="254" t="str">
        <f>IF(ISNUMBER(FIND(analysismethod9,'III_Plan comp 438.68 {Plan 7}'!AM$15)),"",'III_Plan comp 438.68 {Plan 7}'!AM$15&amp;analysismethod9)</f>
        <v/>
      </c>
      <c r="CU96" s="254" t="str">
        <f>IF(ISNUMBER(FIND(analysismethod9,'III_Plan comp 438.68 {Plan 7}'!AN$15)),"",'III_Plan comp 438.68 {Plan 7}'!AN$15&amp;analysismethod9)</f>
        <v/>
      </c>
      <c r="CV96" s="254" t="str">
        <f>IF(ISNUMBER(FIND(analysismethod9,'III_Plan comp 438.68 {Plan 7}'!AO$15)),"",'III_Plan comp 438.68 {Plan 7}'!AO$15&amp;analysismethod9)</f>
        <v/>
      </c>
      <c r="CW96" s="254" t="str">
        <f>IF(ISNUMBER(FIND(analysismethod9,'III_Plan comp 438.68 {Plan 7}'!AP$15)),"",'III_Plan comp 438.68 {Plan 7}'!AP$15&amp;analysismethod9)</f>
        <v/>
      </c>
      <c r="CX96" s="254" t="str">
        <f>IF(ISNUMBER(FIND(analysismethod9,'III_Plan comp 438.68 {Plan 7}'!AQ$15)),"",'III_Plan comp 438.68 {Plan 7}'!AQ$15&amp;analysismethod9)</f>
        <v/>
      </c>
      <c r="CY96" s="254" t="str">
        <f>IF(ISNUMBER(FIND(analysismethod9,'III_Plan comp 438.68 {Plan 7}'!AR$15)),"",'III_Plan comp 438.68 {Plan 7}'!AR$15&amp;analysismethod9)</f>
        <v/>
      </c>
      <c r="CZ96" s="254" t="str">
        <f>IF(ISNUMBER(FIND(analysismethod9,'III_Plan comp 438.68 {Plan 7}'!AS$15)),"",'III_Plan comp 438.68 {Plan 7}'!AS$15&amp;analysismethod9)</f>
        <v/>
      </c>
      <c r="DA96" s="254" t="str">
        <f>IF(ISNUMBER(FIND(analysismethod9,'III_Plan comp 438.68 {Plan 7}'!AT$15)),"",'III_Plan comp 438.68 {Plan 7}'!AT$15&amp;analysismethod9)</f>
        <v/>
      </c>
      <c r="DB96" s="254" t="str">
        <f>IF(ISNUMBER(FIND(analysismethod9,'III_Plan comp 438.68 {Plan 7}'!AU$15)),"",'III_Plan comp 438.68 {Plan 7}'!AU$15&amp;analysismethod9)</f>
        <v/>
      </c>
      <c r="DC96" s="254" t="str">
        <f>IF(ISNUMBER(FIND(analysismethod9,'III_Plan comp 438.68 {Plan 7}'!AV$15)),"",'III_Plan comp 438.68 {Plan 7}'!AV$15&amp;analysismethod9)</f>
        <v/>
      </c>
      <c r="DD96" s="254" t="str">
        <f>IF(ISNUMBER(FIND(analysismethod9,'III_Plan comp 438.68 {Plan 7}'!AW$15)),"",'III_Plan comp 438.68 {Plan 7}'!AW$15&amp;analysismethod9)</f>
        <v/>
      </c>
      <c r="DE96" s="254" t="str">
        <f>IF(ISNUMBER(FIND(analysismethod9,'III_Plan comp 438.68 {Plan 7}'!AX$15)),"",'III_Plan comp 438.68 {Plan 7}'!AX$15&amp;analysismethod9)</f>
        <v/>
      </c>
      <c r="DF96" s="254" t="str">
        <f>IF(ISNUMBER(FIND(analysismethod9,'III_Plan comp 438.68 {Plan 7}'!AY$15)),"",'III_Plan comp 438.68 {Plan 7}'!AY$15&amp;analysismethod9)</f>
        <v/>
      </c>
      <c r="DG96" s="254" t="str">
        <f>IF(ISNUMBER(FIND(analysismethod9,'III_Plan comp 438.68 {Plan 7}'!AZ$15)),"",'III_Plan comp 438.68 {Plan 7}'!AZ$15&amp;analysismethod9)</f>
        <v/>
      </c>
      <c r="DH96" s="254" t="str">
        <f>IF(ISNUMBER(FIND(analysismethod9,'III_Plan comp 438.68 {Plan 7}'!BA$15)),"",'III_Plan comp 438.68 {Plan 7}'!BA$15&amp;analysismethod9)</f>
        <v/>
      </c>
      <c r="DI96" s="254" t="str">
        <f>IF(ISNUMBER(FIND(analysismethod9,'III_Plan comp 438.68 {Plan 7}'!BB$15)),"",'III_Plan comp 438.68 {Plan 7}'!BB$15&amp;analysismethod9)</f>
        <v/>
      </c>
      <c r="DJ96" s="254" t="str">
        <f>IF(ISNUMBER(FIND(analysismethod9,'III_Plan comp 438.68 {Plan 7}'!BC$15)),"",'III_Plan comp 438.68 {Plan 7}'!BC$15&amp;analysismethod9)</f>
        <v/>
      </c>
      <c r="DK96" s="254" t="str">
        <f>IF(ISNUMBER(FIND(analysismethod9,'III_Plan comp 438.68 {Plan 7}'!BD$15)),"",'III_Plan comp 438.68 {Plan 7}'!BD$15&amp;analysismethod9)</f>
        <v/>
      </c>
      <c r="DL96" s="254" t="str">
        <f>IF(ISNUMBER(FIND(analysismethod9,'III_Plan comp 438.68 {Plan 7}'!BE$15)),"",'III_Plan comp 438.68 {Plan 7}'!BE$15&amp;analysismethod9)</f>
        <v/>
      </c>
      <c r="DM96" s="254" t="str">
        <f>IF(ISNUMBER(FIND(analysismethod9,'III_Plan comp 438.68 {Plan 7}'!BF$15)),"",'III_Plan comp 438.68 {Plan 7}'!BF$15&amp;analysismethod9)</f>
        <v/>
      </c>
      <c r="DN96" s="254" t="str">
        <f>IF(ISNUMBER(FIND(analysismethod9,'III_Plan comp 438.68 {Plan 7}'!BG$15)),"",'III_Plan comp 438.68 {Plan 7}'!BG$15&amp;analysismethod9)</f>
        <v/>
      </c>
      <c r="DO96" s="254" t="str">
        <f>IF(ISNUMBER(FIND(analysismethod9,'III_Plan comp 438.68 {Plan 7}'!BH$15)),"",'III_Plan comp 438.68 {Plan 7}'!BH$15&amp;analysismethod9)</f>
        <v/>
      </c>
      <c r="DP96" s="254" t="str">
        <f>IF(ISNUMBER(FIND(analysismethod9,'III_Plan comp 438.68 {Plan 7}'!BI$15)),"",'III_Plan comp 438.68 {Plan 7}'!BI$15&amp;analysismethod9)</f>
        <v/>
      </c>
      <c r="DQ96" s="254" t="str">
        <f>IF(ISNUMBER(FIND(analysismethod9,'III_Plan comp 438.68 {Plan 7}'!BJ$15)),"",'III_Plan comp 438.68 {Plan 7}'!BJ$15&amp;analysismethod9)</f>
        <v/>
      </c>
      <c r="DR96" s="254" t="str">
        <f>IF(ISNUMBER(FIND(analysismethod9,'III_Plan comp 438.68 {Plan 7}'!BK$15)),"",'III_Plan comp 438.68 {Plan 7}'!BK$15&amp;analysismethod9)</f>
        <v/>
      </c>
      <c r="DS96" s="254" t="str">
        <f>IF(ISNUMBER(FIND(analysismethod9,'III_Plan comp 438.68 {Plan 7}'!BL$15)),"",'III_Plan comp 438.68 {Plan 7}'!BL$15&amp;analysismethod9)</f>
        <v/>
      </c>
      <c r="DT96" s="254" t="str">
        <f>IF(ISNUMBER(FIND(analysismethod9,'III_Plan comp 438.68 {Plan 7}'!BM$15)),"",'III_Plan comp 438.68 {Plan 7}'!BM$15&amp;analysismethod9)</f>
        <v/>
      </c>
      <c r="DU96" s="254" t="str">
        <f>IF(ISNUMBER(FIND(analysismethod9,'III_Plan comp 438.68 {Plan 7}'!BN$15)),"",'III_Plan comp 438.68 {Plan 7}'!BN$15&amp;analysismethod9)</f>
        <v/>
      </c>
      <c r="DV96" s="254" t="str">
        <f>IF(ISNUMBER(FIND(analysismethod9,'III_Plan comp 438.68 {Plan 7}'!BO$15)),"",'III_Plan comp 438.68 {Plan 7}'!BO$15&amp;analysismethod9)</f>
        <v/>
      </c>
      <c r="DW96" s="254" t="str">
        <f>IF(ISNUMBER(FIND(analysismethod9,'III_Plan comp 438.68 {Plan 7}'!BP$15)),"",'III_Plan comp 438.68 {Plan 7}'!BP$15&amp;analysismethod9)</f>
        <v/>
      </c>
      <c r="DX96" s="254" t="str">
        <f>IF(ISNUMBER(FIND(analysismethod9,'III_Plan comp 438.68 {Plan 7}'!BQ$15)),"",'III_Plan comp 438.68 {Plan 7}'!BQ$15&amp;analysismethod9)</f>
        <v/>
      </c>
      <c r="DY96" s="254" t="str">
        <f>IF(ISNUMBER(FIND(analysismethod9,'III_Plan comp 438.68 {Plan 7}'!BR$15)),"",'III_Plan comp 438.68 {Plan 7}'!BR$15&amp;analysismethod9)</f>
        <v/>
      </c>
      <c r="DZ96" s="254" t="str">
        <f>IF(ISNUMBER(FIND(analysismethod9,'III_Plan comp 438.68 {Plan 7}'!BS$15)),"",'III_Plan comp 438.68 {Plan 7}'!BS$15&amp;analysismethod9)</f>
        <v/>
      </c>
      <c r="EA96" s="254" t="str">
        <f>IF(ISNUMBER(FIND(analysismethod9,'III_Plan comp 438.68 {Plan 7}'!BT$15)),"",'III_Plan comp 438.68 {Plan 7}'!BT$15&amp;analysismethod9)</f>
        <v/>
      </c>
      <c r="EB96" s="254" t="str">
        <f>IF(ISNUMBER(FIND(analysismethod9,'III_Plan comp 438.68 {Plan 7}'!BU$15)),"",'III_Plan comp 438.68 {Plan 7}'!BU$15&amp;analysismethod9)</f>
        <v/>
      </c>
      <c r="EC96" s="254" t="str">
        <f>IF(ISNUMBER(FIND(analysismethod9,'III_Plan comp 438.68 {Plan 7}'!BV$15)),"",'III_Plan comp 438.68 {Plan 7}'!BV$15&amp;analysismethod9)</f>
        <v/>
      </c>
      <c r="ED96" s="254" t="str">
        <f>IF(ISNUMBER(FIND(analysismethod9,'III_Plan comp 438.68 {Plan 7}'!BW$15)),"",'III_Plan comp 438.68 {Plan 7}'!BW$15&amp;analysismethod9)</f>
        <v/>
      </c>
      <c r="EE96" s="254" t="str">
        <f>IF(ISNUMBER(FIND(analysismethod9,'III_Plan comp 438.68 {Plan 7}'!BX$15)),"",'III_Plan comp 438.68 {Plan 7}'!BX$15&amp;analysismethod9)</f>
        <v/>
      </c>
      <c r="EF96" s="254" t="str">
        <f>IF(ISNUMBER(FIND(analysismethod9,'III_Plan comp 438.68 {Plan 7}'!BY$15)),"",'III_Plan comp 438.68 {Plan 7}'!BY$15&amp;analysismethod9)</f>
        <v/>
      </c>
      <c r="EG96" s="254" t="str">
        <f>IF(ISNUMBER(FIND(analysismethod9,'III_Plan comp 438.68 {Plan 7}'!BZ$15)),"",'III_Plan comp 438.68 {Plan 7}'!BZ$15&amp;analysismethod9)</f>
        <v/>
      </c>
      <c r="EH96" s="254" t="str">
        <f>IF(ISNUMBER(FIND(analysismethod9,'III_Plan comp 438.68 {Plan 7}'!CA$15)),"",'III_Plan comp 438.68 {Plan 7}'!CA$15&amp;analysismethod9)</f>
        <v/>
      </c>
      <c r="EI96" s="254" t="str">
        <f>IF(ISNUMBER(FIND(analysismethod9,'III_Plan comp 438.68 {Plan 7}'!CB$15)),"",'III_Plan comp 438.68 {Plan 7}'!CB$15&amp;analysismethod9)</f>
        <v/>
      </c>
      <c r="EJ96" s="254" t="str">
        <f>IF(ISNUMBER(FIND(analysismethod9,'III_Plan comp 438.68 {Plan 7}'!CC$15)),"",'III_Plan comp 438.68 {Plan 7}'!CC$15&amp;analysismethod9)</f>
        <v/>
      </c>
      <c r="EK96" s="254" t="str">
        <f>IF(ISNUMBER(FIND(analysismethod9,'III_Plan comp 438.68 {Plan 7}'!CD$15)),"",'III_Plan comp 438.68 {Plan 7}'!CD$15&amp;analysismethod9)</f>
        <v/>
      </c>
      <c r="EL96" s="254" t="str">
        <f>IF(ISNUMBER(FIND(analysismethod9,'III_Plan comp 438.68 {Plan 7}'!CE$15)),"",'III_Plan comp 438.68 {Plan 7}'!CE$15&amp;analysismethod9)</f>
        <v/>
      </c>
      <c r="EM96" s="254" t="str">
        <f>IF(ISNUMBER(FIND(analysismethod9,'III_Plan comp 438.68 {Plan 7}'!CF$15)),"",'III_Plan comp 438.68 {Plan 7}'!CF$15&amp;analysismethod9)</f>
        <v/>
      </c>
      <c r="EN96" s="254" t="str">
        <f>IF(ISNUMBER(FIND(analysismethod9,'III_Plan comp 438.68 {Plan 7}'!CG$15)),"",'III_Plan comp 438.68 {Plan 7}'!CG$15&amp;analysismethod9)</f>
        <v/>
      </c>
      <c r="EO96" s="254" t="str">
        <f>IF(ISNUMBER(FIND(analysismethod9,'III_Plan comp 438.68 {Plan 7}'!CH$15)),"",'III_Plan comp 438.68 {Plan 7}'!CH$15&amp;analysismethod9)</f>
        <v/>
      </c>
      <c r="EP96" s="254" t="str">
        <f>IF(ISNUMBER(FIND(analysismethod9,'III_Plan comp 438.68 {Plan 7}'!CI$15)),"",'III_Plan comp 438.68 {Plan 7}'!CI$15&amp;analysismethod9)</f>
        <v/>
      </c>
      <c r="EQ96" s="254" t="str">
        <f>IF(ISNUMBER(FIND(analysismethod9,'III_Plan comp 438.68 {Plan 7}'!CJ$15)),"",'III_Plan comp 438.68 {Plan 7}'!CJ$15&amp;analysismethod9)</f>
        <v/>
      </c>
      <c r="ER96" s="254" t="str">
        <f>IF(ISNUMBER(FIND(analysismethod9,'III_Plan comp 438.68 {Plan 7}'!CK$15)),"",'III_Plan comp 438.68 {Plan 7}'!CK$15&amp;analysismethod9)</f>
        <v/>
      </c>
      <c r="ES96" s="254" t="str">
        <f>IF(ISNUMBER(FIND(analysismethod9,'III_Plan comp 438.68 {Plan 7}'!CL$15)),"",'III_Plan comp 438.68 {Plan 7}'!CL$15&amp;analysismethod9)</f>
        <v/>
      </c>
      <c r="ET96" s="254" t="str">
        <f>IF(ISNUMBER(FIND(analysismethod9,'III_Plan comp 438.68 {Plan 7}'!CM$15)),"",'III_Plan comp 438.68 {Plan 7}'!CM$15&amp;analysismethod9)</f>
        <v/>
      </c>
      <c r="EU96" s="254" t="str">
        <f>IF(ISNUMBER(FIND(analysismethod9,'III_Plan comp 438.68 {Plan 7}'!CN$15)),"",'III_Plan comp 438.68 {Plan 7}'!CN$15&amp;analysismethod9)</f>
        <v/>
      </c>
      <c r="EV96" s="254" t="str">
        <f>IF(ISNUMBER(FIND(analysismethod9,'III_Plan comp 438.68 {Plan 7}'!CO$15)),"",'III_Plan comp 438.68 {Plan 7}'!CO$15&amp;analysismethod9)</f>
        <v/>
      </c>
      <c r="EW96" s="254" t="str">
        <f>IF(ISNUMBER(FIND(analysismethod9,'III_Plan comp 438.68 {Plan 7}'!CP$15)),"",'III_Plan comp 438.68 {Plan 7}'!CP$15&amp;analysismethod9)</f>
        <v/>
      </c>
      <c r="EX96" s="254" t="str">
        <f>IF(ISNUMBER(FIND(analysismethod9,'III_Plan comp 438.68 {Plan 7}'!CQ$15)),"",'III_Plan comp 438.68 {Plan 7}'!CQ$15&amp;analysismethod9)</f>
        <v/>
      </c>
      <c r="EY96" s="254" t="str">
        <f>IF(ISNUMBER(FIND(analysismethod9,'III_Plan comp 438.68 {Plan 7}'!CR$15)),"",'III_Plan comp 438.68 {Plan 7}'!CR$15&amp;analysismethod9)</f>
        <v/>
      </c>
      <c r="EZ96" s="254" t="str">
        <f>IF(ISNUMBER(FIND(analysismethod9,'III_Plan comp 438.68 {Plan 7}'!CS$15)),"",'III_Plan comp 438.68 {Plan 7}'!CS$15&amp;analysismethod9)</f>
        <v/>
      </c>
      <c r="FA96" s="254" t="str">
        <f>IF(ISNUMBER(FIND(analysismethod9,'III_Plan comp 438.68 {Plan 7}'!CT$15)),"",'III_Plan comp 438.68 {Plan 7}'!CT$15&amp;analysismethod9)</f>
        <v/>
      </c>
      <c r="FB96" s="254" t="str">
        <f>IF(ISNUMBER(FIND(analysismethod9,'III_Plan comp 438.68 {Plan 7}'!CU$15)),"",'III_Plan comp 438.68 {Plan 7}'!CU$15&amp;analysismethod9)</f>
        <v/>
      </c>
      <c r="FC96" s="254" t="str">
        <f>IF(ISNUMBER(FIND(analysismethod9,'III_Plan comp 438.68 {Plan 7}'!CV$15)),"",'III_Plan comp 438.68 {Plan 7}'!CV$15&amp;analysismethod9)</f>
        <v/>
      </c>
      <c r="FD96" s="254" t="str">
        <f>IF(ISNUMBER(FIND(analysismethod9,'III_Plan comp 438.68 {Plan 7}'!CW$15)),"",'III_Plan comp 438.68 {Plan 7}'!CW$15&amp;analysismethod9)</f>
        <v/>
      </c>
      <c r="FE96" s="254" t="str">
        <f>IF(ISNUMBER(FIND(analysismethod9,'III_Plan comp 438.68 {Plan 7}'!CX$15)),"",'III_Plan comp 438.68 {Plan 7}'!CX$15&amp;analysismethod9)</f>
        <v/>
      </c>
      <c r="FF96" s="254" t="str">
        <f>IF(ISNUMBER(FIND(analysismethod9,'III_Plan comp 438.68 {Plan 7}'!CY$15)),"",'III_Plan comp 438.68 {Plan 7}'!CY$15&amp;analysismethod9)</f>
        <v/>
      </c>
      <c r="FG96" s="254" t="str">
        <f>IF(ISNUMBER(FIND(analysismethod9,'III_Plan comp 438.68 {Plan 7}'!CZ$15)),"",'III_Plan comp 438.68 {Plan 7}'!CZ$15&amp;analysismethod9)</f>
        <v/>
      </c>
    </row>
    <row r="97" spans="62:163" ht="15" thickBot="1" x14ac:dyDescent="0.25">
      <c r="BK97" s="270" t="str">
        <f>IF('I_State and program information'!$E$91&lt;&gt;"",'I_State and program information'!E176&amp;"; "&amp;CHAR(10)&amp;CHAR(10),"")</f>
        <v/>
      </c>
      <c r="BL97" s="257" t="str">
        <f>IF(ISNUMBER(FIND(analysismethod10,'III_Plan comp 438.68 {Plan 7}'!E$15)),"",'III_Plan comp 438.68 {Plan 7}'!E$15&amp;analysismethod10)</f>
        <v/>
      </c>
      <c r="BM97" s="257" t="str">
        <f>IF(ISNUMBER(FIND(analysismethod10,'III_Plan comp 438.68 {Plan 7}'!F$15)),"",'III_Plan comp 438.68 {Plan 7}'!F$15&amp;analysismethod10)</f>
        <v/>
      </c>
      <c r="BN97" s="257" t="str">
        <f>IF(ISNUMBER(FIND(analysismethod10,'III_Plan comp 438.68 {Plan 7}'!G$15)),"",'III_Plan comp 438.68 {Plan 7}'!G$15&amp;analysismethod10)</f>
        <v/>
      </c>
      <c r="BO97" s="257" t="str">
        <f>IF(ISNUMBER(FIND(analysismethod10,'III_Plan comp 438.68 {Plan 7}'!H$15)),"",'III_Plan comp 438.68 {Plan 7}'!H$15&amp;analysismethod10)</f>
        <v/>
      </c>
      <c r="BP97" s="257" t="str">
        <f>IF(ISNUMBER(FIND(analysismethod10,'III_Plan comp 438.68 {Plan 7}'!I$15)),"",'III_Plan comp 438.68 {Plan 7}'!I$15&amp;analysismethod10)</f>
        <v/>
      </c>
      <c r="BQ97" s="257" t="str">
        <f>IF(ISNUMBER(FIND(analysismethod10,'III_Plan comp 438.68 {Plan 7}'!J$15)),"",'III_Plan comp 438.68 {Plan 7}'!J$15&amp;analysismethod10)</f>
        <v/>
      </c>
      <c r="BR97" s="257" t="str">
        <f>IF(ISNUMBER(FIND(analysismethod10,'III_Plan comp 438.68 {Plan 7}'!K$15)),"",'III_Plan comp 438.68 {Plan 7}'!K$15&amp;analysismethod10)</f>
        <v/>
      </c>
      <c r="BS97" s="257" t="str">
        <f>IF(ISNUMBER(FIND(analysismethod10,'III_Plan comp 438.68 {Plan 7}'!L$15)),"",'III_Plan comp 438.68 {Plan 7}'!L$15&amp;analysismethod10)</f>
        <v/>
      </c>
      <c r="BT97" s="257" t="str">
        <f>IF(ISNUMBER(FIND(analysismethod10,'III_Plan comp 438.68 {Plan 7}'!M$15)),"",'III_Plan comp 438.68 {Plan 7}'!M$15&amp;analysismethod10)</f>
        <v/>
      </c>
      <c r="BU97" s="257" t="str">
        <f>IF(ISNUMBER(FIND(analysismethod10,'III_Plan comp 438.68 {Plan 7}'!N$15)),"",'III_Plan comp 438.68 {Plan 7}'!N$15&amp;analysismethod10)</f>
        <v/>
      </c>
      <c r="BV97" s="257" t="str">
        <f>IF(ISNUMBER(FIND(analysismethod10,'III_Plan comp 438.68 {Plan 7}'!O$15)),"",'III_Plan comp 438.68 {Plan 7}'!O$15&amp;analysismethod10)</f>
        <v/>
      </c>
      <c r="BW97" s="257" t="str">
        <f>IF(ISNUMBER(FIND(analysismethod10,'III_Plan comp 438.68 {Plan 7}'!P$15)),"",'III_Plan comp 438.68 {Plan 7}'!P$15&amp;analysismethod10)</f>
        <v/>
      </c>
      <c r="BX97" s="257" t="str">
        <f>IF(ISNUMBER(FIND(analysismethod10,'III_Plan comp 438.68 {Plan 7}'!Q$15)),"",'III_Plan comp 438.68 {Plan 7}'!Q$15&amp;analysismethod10)</f>
        <v/>
      </c>
      <c r="BY97" s="257" t="str">
        <f>IF(ISNUMBER(FIND(analysismethod10,'III_Plan comp 438.68 {Plan 7}'!R$15)),"",'III_Plan comp 438.68 {Plan 7}'!R$15&amp;analysismethod10)</f>
        <v/>
      </c>
      <c r="BZ97" s="257" t="str">
        <f>IF(ISNUMBER(FIND(analysismethod10,'III_Plan comp 438.68 {Plan 7}'!S$15)),"",'III_Plan comp 438.68 {Plan 7}'!S$15&amp;analysismethod10)</f>
        <v/>
      </c>
      <c r="CA97" s="257" t="str">
        <f>IF(ISNUMBER(FIND(analysismethod10,'III_Plan comp 438.68 {Plan 7}'!T$15)),"",'III_Plan comp 438.68 {Plan 7}'!T$15&amp;analysismethod10)</f>
        <v/>
      </c>
      <c r="CB97" s="257" t="str">
        <f>IF(ISNUMBER(FIND(analysismethod10,'III_Plan comp 438.68 {Plan 7}'!U$15)),"",'III_Plan comp 438.68 {Plan 7}'!U$15&amp;analysismethod10)</f>
        <v/>
      </c>
      <c r="CC97" s="257" t="str">
        <f>IF(ISNUMBER(FIND(analysismethod10,'III_Plan comp 438.68 {Plan 7}'!V$15)),"",'III_Plan comp 438.68 {Plan 7}'!V$15&amp;analysismethod10)</f>
        <v/>
      </c>
      <c r="CD97" s="257" t="str">
        <f>IF(ISNUMBER(FIND(analysismethod10,'III_Plan comp 438.68 {Plan 7}'!W$15)),"",'III_Plan comp 438.68 {Plan 7}'!W$15&amp;analysismethod10)</f>
        <v/>
      </c>
      <c r="CE97" s="257" t="str">
        <f>IF(ISNUMBER(FIND(analysismethod10,'III_Plan comp 438.68 {Plan 7}'!X$15)),"",'III_Plan comp 438.68 {Plan 7}'!X$15&amp;analysismethod10)</f>
        <v/>
      </c>
      <c r="CF97" s="257" t="str">
        <f>IF(ISNUMBER(FIND(analysismethod10,'III_Plan comp 438.68 {Plan 7}'!Y$15)),"",'III_Plan comp 438.68 {Plan 7}'!Y$15&amp;analysismethod10)</f>
        <v/>
      </c>
      <c r="CG97" s="257" t="str">
        <f>IF(ISNUMBER(FIND(analysismethod10,'III_Plan comp 438.68 {Plan 7}'!Z$15)),"",'III_Plan comp 438.68 {Plan 7}'!Z$15&amp;analysismethod10)</f>
        <v/>
      </c>
      <c r="CH97" s="257" t="str">
        <f>IF(ISNUMBER(FIND(analysismethod10,'III_Plan comp 438.68 {Plan 7}'!AA$15)),"",'III_Plan comp 438.68 {Plan 7}'!AA$15&amp;analysismethod10)</f>
        <v/>
      </c>
      <c r="CI97" s="257" t="str">
        <f>IF(ISNUMBER(FIND(analysismethod10,'III_Plan comp 438.68 {Plan 7}'!AB$15)),"",'III_Plan comp 438.68 {Plan 7}'!AB$15&amp;analysismethod10)</f>
        <v/>
      </c>
      <c r="CJ97" s="257" t="str">
        <f>IF(ISNUMBER(FIND(analysismethod10,'III_Plan comp 438.68 {Plan 7}'!AC$15)),"",'III_Plan comp 438.68 {Plan 7}'!AC$15&amp;analysismethod10)</f>
        <v/>
      </c>
      <c r="CK97" s="257" t="str">
        <f>IF(ISNUMBER(FIND(analysismethod10,'III_Plan comp 438.68 {Plan 7}'!AD$15)),"",'III_Plan comp 438.68 {Plan 7}'!AD$15&amp;analysismethod10)</f>
        <v/>
      </c>
      <c r="CL97" s="257" t="str">
        <f>IF(ISNUMBER(FIND(analysismethod10,'III_Plan comp 438.68 {Plan 7}'!AE$15)),"",'III_Plan comp 438.68 {Plan 7}'!AE$15&amp;analysismethod10)</f>
        <v/>
      </c>
      <c r="CM97" s="257" t="str">
        <f>IF(ISNUMBER(FIND(analysismethod10,'III_Plan comp 438.68 {Plan 7}'!AF$15)),"",'III_Plan comp 438.68 {Plan 7}'!AF$15&amp;analysismethod10)</f>
        <v/>
      </c>
      <c r="CN97" s="257" t="str">
        <f>IF(ISNUMBER(FIND(analysismethod10,'III_Plan comp 438.68 {Plan 7}'!AG$15)),"",'III_Plan comp 438.68 {Plan 7}'!AG$15&amp;analysismethod10)</f>
        <v/>
      </c>
      <c r="CO97" s="257" t="str">
        <f>IF(ISNUMBER(FIND(analysismethod10,'III_Plan comp 438.68 {Plan 7}'!AH$15)),"",'III_Plan comp 438.68 {Plan 7}'!AH$15&amp;analysismethod10)</f>
        <v/>
      </c>
      <c r="CP97" s="257" t="str">
        <f>IF(ISNUMBER(FIND(analysismethod10,'III_Plan comp 438.68 {Plan 7}'!AI$15)),"",'III_Plan comp 438.68 {Plan 7}'!AI$15&amp;analysismethod10)</f>
        <v/>
      </c>
      <c r="CQ97" s="257" t="str">
        <f>IF(ISNUMBER(FIND(analysismethod10,'III_Plan comp 438.68 {Plan 7}'!AJ$15)),"",'III_Plan comp 438.68 {Plan 7}'!AJ$15&amp;analysismethod10)</f>
        <v/>
      </c>
      <c r="CR97" s="257" t="str">
        <f>IF(ISNUMBER(FIND(analysismethod10,'III_Plan comp 438.68 {Plan 7}'!AK$15)),"",'III_Plan comp 438.68 {Plan 7}'!AK$15&amp;analysismethod10)</f>
        <v/>
      </c>
      <c r="CS97" s="257" t="str">
        <f>IF(ISNUMBER(FIND(analysismethod10,'III_Plan comp 438.68 {Plan 7}'!AL$15)),"",'III_Plan comp 438.68 {Plan 7}'!AL$15&amp;analysismethod10)</f>
        <v/>
      </c>
      <c r="CT97" s="257" t="str">
        <f>IF(ISNUMBER(FIND(analysismethod10,'III_Plan comp 438.68 {Plan 7}'!AM$15)),"",'III_Plan comp 438.68 {Plan 7}'!AM$15&amp;analysismethod10)</f>
        <v/>
      </c>
      <c r="CU97" s="257" t="str">
        <f>IF(ISNUMBER(FIND(analysismethod10,'III_Plan comp 438.68 {Plan 7}'!AN$15)),"",'III_Plan comp 438.68 {Plan 7}'!AN$15&amp;analysismethod10)</f>
        <v/>
      </c>
      <c r="CV97" s="257" t="str">
        <f>IF(ISNUMBER(FIND(analysismethod10,'III_Plan comp 438.68 {Plan 7}'!AO$15)),"",'III_Plan comp 438.68 {Plan 7}'!AO$15&amp;analysismethod10)</f>
        <v/>
      </c>
      <c r="CW97" s="257" t="str">
        <f>IF(ISNUMBER(FIND(analysismethod10,'III_Plan comp 438.68 {Plan 7}'!AP$15)),"",'III_Plan comp 438.68 {Plan 7}'!AP$15&amp;analysismethod10)</f>
        <v/>
      </c>
      <c r="CX97" s="257" t="str">
        <f>IF(ISNUMBER(FIND(analysismethod10,'III_Plan comp 438.68 {Plan 7}'!AQ$15)),"",'III_Plan comp 438.68 {Plan 7}'!AQ$15&amp;analysismethod10)</f>
        <v/>
      </c>
      <c r="CY97" s="257" t="str">
        <f>IF(ISNUMBER(FIND(analysismethod10,'III_Plan comp 438.68 {Plan 7}'!AR$15)),"",'III_Plan comp 438.68 {Plan 7}'!AR$15&amp;analysismethod10)</f>
        <v/>
      </c>
      <c r="CZ97" s="257" t="str">
        <f>IF(ISNUMBER(FIND(analysismethod10,'III_Plan comp 438.68 {Plan 7}'!AS$15)),"",'III_Plan comp 438.68 {Plan 7}'!AS$15&amp;analysismethod10)</f>
        <v/>
      </c>
      <c r="DA97" s="257" t="str">
        <f>IF(ISNUMBER(FIND(analysismethod10,'III_Plan comp 438.68 {Plan 7}'!AT$15)),"",'III_Plan comp 438.68 {Plan 7}'!AT$15&amp;analysismethod10)</f>
        <v/>
      </c>
      <c r="DB97" s="257" t="str">
        <f>IF(ISNUMBER(FIND(analysismethod10,'III_Plan comp 438.68 {Plan 7}'!AU$15)),"",'III_Plan comp 438.68 {Plan 7}'!AU$15&amp;analysismethod10)</f>
        <v/>
      </c>
      <c r="DC97" s="257" t="str">
        <f>IF(ISNUMBER(FIND(analysismethod10,'III_Plan comp 438.68 {Plan 7}'!AV$15)),"",'III_Plan comp 438.68 {Plan 7}'!AV$15&amp;analysismethod10)</f>
        <v/>
      </c>
      <c r="DD97" s="257" t="str">
        <f>IF(ISNUMBER(FIND(analysismethod10,'III_Plan comp 438.68 {Plan 7}'!AW$15)),"",'III_Plan comp 438.68 {Plan 7}'!AW$15&amp;analysismethod10)</f>
        <v/>
      </c>
      <c r="DE97" s="257" t="str">
        <f>IF(ISNUMBER(FIND(analysismethod10,'III_Plan comp 438.68 {Plan 7}'!AX$15)),"",'III_Plan comp 438.68 {Plan 7}'!AX$15&amp;analysismethod10)</f>
        <v/>
      </c>
      <c r="DF97" s="257" t="str">
        <f>IF(ISNUMBER(FIND(analysismethod10,'III_Plan comp 438.68 {Plan 7}'!AY$15)),"",'III_Plan comp 438.68 {Plan 7}'!AY$15&amp;analysismethod10)</f>
        <v/>
      </c>
      <c r="DG97" s="257" t="str">
        <f>IF(ISNUMBER(FIND(analysismethod10,'III_Plan comp 438.68 {Plan 7}'!AZ$15)),"",'III_Plan comp 438.68 {Plan 7}'!AZ$15&amp;analysismethod10)</f>
        <v/>
      </c>
      <c r="DH97" s="257" t="str">
        <f>IF(ISNUMBER(FIND(analysismethod10,'III_Plan comp 438.68 {Plan 7}'!BA$15)),"",'III_Plan comp 438.68 {Plan 7}'!BA$15&amp;analysismethod10)</f>
        <v/>
      </c>
      <c r="DI97" s="257" t="str">
        <f>IF(ISNUMBER(FIND(analysismethod10,'III_Plan comp 438.68 {Plan 7}'!BB$15)),"",'III_Plan comp 438.68 {Plan 7}'!BB$15&amp;analysismethod10)</f>
        <v/>
      </c>
      <c r="DJ97" s="257" t="str">
        <f>IF(ISNUMBER(FIND(analysismethod10,'III_Plan comp 438.68 {Plan 7}'!BC$15)),"",'III_Plan comp 438.68 {Plan 7}'!BC$15&amp;analysismethod10)</f>
        <v/>
      </c>
      <c r="DK97" s="257" t="str">
        <f>IF(ISNUMBER(FIND(analysismethod10,'III_Plan comp 438.68 {Plan 7}'!BD$15)),"",'III_Plan comp 438.68 {Plan 7}'!BD$15&amp;analysismethod10)</f>
        <v/>
      </c>
      <c r="DL97" s="257" t="str">
        <f>IF(ISNUMBER(FIND(analysismethod10,'III_Plan comp 438.68 {Plan 7}'!BE$15)),"",'III_Plan comp 438.68 {Plan 7}'!BE$15&amp;analysismethod10)</f>
        <v/>
      </c>
      <c r="DM97" s="257" t="str">
        <f>IF(ISNUMBER(FIND(analysismethod10,'III_Plan comp 438.68 {Plan 7}'!BF$15)),"",'III_Plan comp 438.68 {Plan 7}'!BF$15&amp;analysismethod10)</f>
        <v/>
      </c>
      <c r="DN97" s="257" t="str">
        <f>IF(ISNUMBER(FIND(analysismethod10,'III_Plan comp 438.68 {Plan 7}'!BG$15)),"",'III_Plan comp 438.68 {Plan 7}'!BG$15&amp;analysismethod10)</f>
        <v/>
      </c>
      <c r="DO97" s="257" t="str">
        <f>IF(ISNUMBER(FIND(analysismethod10,'III_Plan comp 438.68 {Plan 7}'!BH$15)),"",'III_Plan comp 438.68 {Plan 7}'!BH$15&amp;analysismethod10)</f>
        <v/>
      </c>
      <c r="DP97" s="257" t="str">
        <f>IF(ISNUMBER(FIND(analysismethod10,'III_Plan comp 438.68 {Plan 7}'!BI$15)),"",'III_Plan comp 438.68 {Plan 7}'!BI$15&amp;analysismethod10)</f>
        <v/>
      </c>
      <c r="DQ97" s="257" t="str">
        <f>IF(ISNUMBER(FIND(analysismethod10,'III_Plan comp 438.68 {Plan 7}'!BJ$15)),"",'III_Plan comp 438.68 {Plan 7}'!BJ$15&amp;analysismethod10)</f>
        <v/>
      </c>
      <c r="DR97" s="257" t="str">
        <f>IF(ISNUMBER(FIND(analysismethod10,'III_Plan comp 438.68 {Plan 7}'!BK$15)),"",'III_Plan comp 438.68 {Plan 7}'!BK$15&amp;analysismethod10)</f>
        <v/>
      </c>
      <c r="DS97" s="257" t="str">
        <f>IF(ISNUMBER(FIND(analysismethod10,'III_Plan comp 438.68 {Plan 7}'!BL$15)),"",'III_Plan comp 438.68 {Plan 7}'!BL$15&amp;analysismethod10)</f>
        <v/>
      </c>
      <c r="DT97" s="257" t="str">
        <f>IF(ISNUMBER(FIND(analysismethod10,'III_Plan comp 438.68 {Plan 7}'!BM$15)),"",'III_Plan comp 438.68 {Plan 7}'!BM$15&amp;analysismethod10)</f>
        <v/>
      </c>
      <c r="DU97" s="257" t="str">
        <f>IF(ISNUMBER(FIND(analysismethod10,'III_Plan comp 438.68 {Plan 7}'!BN$15)),"",'III_Plan comp 438.68 {Plan 7}'!BN$15&amp;analysismethod10)</f>
        <v/>
      </c>
      <c r="DV97" s="257" t="str">
        <f>IF(ISNUMBER(FIND(analysismethod10,'III_Plan comp 438.68 {Plan 7}'!BO$15)),"",'III_Plan comp 438.68 {Plan 7}'!BO$15&amp;analysismethod10)</f>
        <v/>
      </c>
      <c r="DW97" s="257" t="str">
        <f>IF(ISNUMBER(FIND(analysismethod10,'III_Plan comp 438.68 {Plan 7}'!BP$15)),"",'III_Plan comp 438.68 {Plan 7}'!BP$15&amp;analysismethod10)</f>
        <v/>
      </c>
      <c r="DX97" s="257" t="str">
        <f>IF(ISNUMBER(FIND(analysismethod10,'III_Plan comp 438.68 {Plan 7}'!BQ$15)),"",'III_Plan comp 438.68 {Plan 7}'!BQ$15&amp;analysismethod10)</f>
        <v/>
      </c>
      <c r="DY97" s="257" t="str">
        <f>IF(ISNUMBER(FIND(analysismethod10,'III_Plan comp 438.68 {Plan 7}'!BR$15)),"",'III_Plan comp 438.68 {Plan 7}'!BR$15&amp;analysismethod10)</f>
        <v/>
      </c>
      <c r="DZ97" s="257" t="str">
        <f>IF(ISNUMBER(FIND(analysismethod10,'III_Plan comp 438.68 {Plan 7}'!BS$15)),"",'III_Plan comp 438.68 {Plan 7}'!BS$15&amp;analysismethod10)</f>
        <v/>
      </c>
      <c r="EA97" s="257" t="str">
        <f>IF(ISNUMBER(FIND(analysismethod10,'III_Plan comp 438.68 {Plan 7}'!BT$15)),"",'III_Plan comp 438.68 {Plan 7}'!BT$15&amp;analysismethod10)</f>
        <v/>
      </c>
      <c r="EB97" s="257" t="str">
        <f>IF(ISNUMBER(FIND(analysismethod10,'III_Plan comp 438.68 {Plan 7}'!BU$15)),"",'III_Plan comp 438.68 {Plan 7}'!BU$15&amp;analysismethod10)</f>
        <v/>
      </c>
      <c r="EC97" s="257" t="str">
        <f>IF(ISNUMBER(FIND(analysismethod10,'III_Plan comp 438.68 {Plan 7}'!BV$15)),"",'III_Plan comp 438.68 {Plan 7}'!BV$15&amp;analysismethod10)</f>
        <v/>
      </c>
      <c r="ED97" s="257" t="str">
        <f>IF(ISNUMBER(FIND(analysismethod10,'III_Plan comp 438.68 {Plan 7}'!BW$15)),"",'III_Plan comp 438.68 {Plan 7}'!BW$15&amp;analysismethod10)</f>
        <v/>
      </c>
      <c r="EE97" s="257" t="str">
        <f>IF(ISNUMBER(FIND(analysismethod10,'III_Plan comp 438.68 {Plan 7}'!BX$15)),"",'III_Plan comp 438.68 {Plan 7}'!BX$15&amp;analysismethod10)</f>
        <v/>
      </c>
      <c r="EF97" s="257" t="str">
        <f>IF(ISNUMBER(FIND(analysismethod10,'III_Plan comp 438.68 {Plan 7}'!BY$15)),"",'III_Plan comp 438.68 {Plan 7}'!BY$15&amp;analysismethod10)</f>
        <v/>
      </c>
      <c r="EG97" s="257" t="str">
        <f>IF(ISNUMBER(FIND(analysismethod10,'III_Plan comp 438.68 {Plan 7}'!BZ$15)),"",'III_Plan comp 438.68 {Plan 7}'!BZ$15&amp;analysismethod10)</f>
        <v/>
      </c>
      <c r="EH97" s="257" t="str">
        <f>IF(ISNUMBER(FIND(analysismethod10,'III_Plan comp 438.68 {Plan 7}'!CA$15)),"",'III_Plan comp 438.68 {Plan 7}'!CA$15&amp;analysismethod10)</f>
        <v/>
      </c>
      <c r="EI97" s="257" t="str">
        <f>IF(ISNUMBER(FIND(analysismethod10,'III_Plan comp 438.68 {Plan 7}'!CB$15)),"",'III_Plan comp 438.68 {Plan 7}'!CB$15&amp;analysismethod10)</f>
        <v/>
      </c>
      <c r="EJ97" s="257" t="str">
        <f>IF(ISNUMBER(FIND(analysismethod10,'III_Plan comp 438.68 {Plan 7}'!CC$15)),"",'III_Plan comp 438.68 {Plan 7}'!CC$15&amp;analysismethod10)</f>
        <v/>
      </c>
      <c r="EK97" s="257" t="str">
        <f>IF(ISNUMBER(FIND(analysismethod10,'III_Plan comp 438.68 {Plan 7}'!CD$15)),"",'III_Plan comp 438.68 {Plan 7}'!CD$15&amp;analysismethod10)</f>
        <v/>
      </c>
      <c r="EL97" s="257" t="str">
        <f>IF(ISNUMBER(FIND(analysismethod10,'III_Plan comp 438.68 {Plan 7}'!CE$15)),"",'III_Plan comp 438.68 {Plan 7}'!CE$15&amp;analysismethod10)</f>
        <v/>
      </c>
      <c r="EM97" s="257" t="str">
        <f>IF(ISNUMBER(FIND(analysismethod10,'III_Plan comp 438.68 {Plan 7}'!CF$15)),"",'III_Plan comp 438.68 {Plan 7}'!CF$15&amp;analysismethod10)</f>
        <v/>
      </c>
      <c r="EN97" s="257" t="str">
        <f>IF(ISNUMBER(FIND(analysismethod10,'III_Plan comp 438.68 {Plan 7}'!CG$15)),"",'III_Plan comp 438.68 {Plan 7}'!CG$15&amp;analysismethod10)</f>
        <v/>
      </c>
      <c r="EO97" s="257" t="str">
        <f>IF(ISNUMBER(FIND(analysismethod10,'III_Plan comp 438.68 {Plan 7}'!CH$15)),"",'III_Plan comp 438.68 {Plan 7}'!CH$15&amp;analysismethod10)</f>
        <v/>
      </c>
      <c r="EP97" s="257" t="str">
        <f>IF(ISNUMBER(FIND(analysismethod10,'III_Plan comp 438.68 {Plan 7}'!CI$15)),"",'III_Plan comp 438.68 {Plan 7}'!CI$15&amp;analysismethod10)</f>
        <v/>
      </c>
      <c r="EQ97" s="257" t="str">
        <f>IF(ISNUMBER(FIND(analysismethod10,'III_Plan comp 438.68 {Plan 7}'!CJ$15)),"",'III_Plan comp 438.68 {Plan 7}'!CJ$15&amp;analysismethod10)</f>
        <v/>
      </c>
      <c r="ER97" s="257" t="str">
        <f>IF(ISNUMBER(FIND(analysismethod10,'III_Plan comp 438.68 {Plan 7}'!CK$15)),"",'III_Plan comp 438.68 {Plan 7}'!CK$15&amp;analysismethod10)</f>
        <v/>
      </c>
      <c r="ES97" s="257" t="str">
        <f>IF(ISNUMBER(FIND(analysismethod10,'III_Plan comp 438.68 {Plan 7}'!CL$15)),"",'III_Plan comp 438.68 {Plan 7}'!CL$15&amp;analysismethod10)</f>
        <v/>
      </c>
      <c r="ET97" s="257" t="str">
        <f>IF(ISNUMBER(FIND(analysismethod10,'III_Plan comp 438.68 {Plan 7}'!CM$15)),"",'III_Plan comp 438.68 {Plan 7}'!CM$15&amp;analysismethod10)</f>
        <v/>
      </c>
      <c r="EU97" s="257" t="str">
        <f>IF(ISNUMBER(FIND(analysismethod10,'III_Plan comp 438.68 {Plan 7}'!CN$15)),"",'III_Plan comp 438.68 {Plan 7}'!CN$15&amp;analysismethod10)</f>
        <v/>
      </c>
      <c r="EV97" s="257" t="str">
        <f>IF(ISNUMBER(FIND(analysismethod10,'III_Plan comp 438.68 {Plan 7}'!CO$15)),"",'III_Plan comp 438.68 {Plan 7}'!CO$15&amp;analysismethod10)</f>
        <v/>
      </c>
      <c r="EW97" s="257" t="str">
        <f>IF(ISNUMBER(FIND(analysismethod10,'III_Plan comp 438.68 {Plan 7}'!CP$15)),"",'III_Plan comp 438.68 {Plan 7}'!CP$15&amp;analysismethod10)</f>
        <v/>
      </c>
      <c r="EX97" s="257" t="str">
        <f>IF(ISNUMBER(FIND(analysismethod10,'III_Plan comp 438.68 {Plan 7}'!CQ$15)),"",'III_Plan comp 438.68 {Plan 7}'!CQ$15&amp;analysismethod10)</f>
        <v/>
      </c>
      <c r="EY97" s="257" t="str">
        <f>IF(ISNUMBER(FIND(analysismethod10,'III_Plan comp 438.68 {Plan 7}'!CR$15)),"",'III_Plan comp 438.68 {Plan 7}'!CR$15&amp;analysismethod10)</f>
        <v/>
      </c>
      <c r="EZ97" s="257" t="str">
        <f>IF(ISNUMBER(FIND(analysismethod10,'III_Plan comp 438.68 {Plan 7}'!CS$15)),"",'III_Plan comp 438.68 {Plan 7}'!CS$15&amp;analysismethod10)</f>
        <v/>
      </c>
      <c r="FA97" s="257" t="str">
        <f>IF(ISNUMBER(FIND(analysismethod10,'III_Plan comp 438.68 {Plan 7}'!CT$15)),"",'III_Plan comp 438.68 {Plan 7}'!CT$15&amp;analysismethod10)</f>
        <v/>
      </c>
      <c r="FB97" s="257" t="str">
        <f>IF(ISNUMBER(FIND(analysismethod10,'III_Plan comp 438.68 {Plan 7}'!CU$15)),"",'III_Plan comp 438.68 {Plan 7}'!CU$15&amp;analysismethod10)</f>
        <v/>
      </c>
      <c r="FC97" s="257" t="str">
        <f>IF(ISNUMBER(FIND(analysismethod10,'III_Plan comp 438.68 {Plan 7}'!CV$15)),"",'III_Plan comp 438.68 {Plan 7}'!CV$15&amp;analysismethod10)</f>
        <v/>
      </c>
      <c r="FD97" s="257" t="str">
        <f>IF(ISNUMBER(FIND(analysismethod10,'III_Plan comp 438.68 {Plan 7}'!CW$15)),"",'III_Plan comp 438.68 {Plan 7}'!CW$15&amp;analysismethod10)</f>
        <v/>
      </c>
      <c r="FE97" s="257" t="str">
        <f>IF(ISNUMBER(FIND(analysismethod10,'III_Plan comp 438.68 {Plan 7}'!CX$15)),"",'III_Plan comp 438.68 {Plan 7}'!CX$15&amp;analysismethod10)</f>
        <v/>
      </c>
      <c r="FF97" s="257" t="str">
        <f>IF(ISNUMBER(FIND(analysismethod10,'III_Plan comp 438.68 {Plan 7}'!CY$15)),"",'III_Plan comp 438.68 {Plan 7}'!CY$15&amp;analysismethod10)</f>
        <v/>
      </c>
      <c r="FG97" s="257" t="str">
        <f>IF(ISNUMBER(FIND(analysismethod10,'III_Plan comp 438.68 {Plan 7}'!CZ$15)),"",'III_Plan comp 438.68 {Plan 7}'!CZ$15&amp;analysismethod10)</f>
        <v/>
      </c>
    </row>
    <row r="98" spans="62:163" ht="15" thickTop="1" x14ac:dyDescent="0.2"/>
    <row r="99" spans="62:163" ht="15" thickBot="1" x14ac:dyDescent="0.25"/>
    <row r="100" spans="62:163" ht="15.75" thickTop="1" x14ac:dyDescent="0.25">
      <c r="BJ100" s="271" t="s">
        <v>158</v>
      </c>
      <c r="BK100" s="250" t="str">
        <f>IF('I_State and program information'!$E$50="Yes","Geomapping"&amp;"; "&amp;CHAR(10)&amp;CHAR(10),"")</f>
        <v xml:space="preserve">Geomapping; 
</v>
      </c>
      <c r="BL100" s="251" t="str">
        <f>IF(ISNUMBER(FIND(analysismethod1,'III_Plan comp 438.68 {Plan 8}'!E$15)),"",'III_Plan comp 438.68 {Plan 8}'!E$15&amp;analysismethod1)</f>
        <v xml:space="preserve">Geomapping; 
</v>
      </c>
      <c r="BM100" s="251" t="str">
        <f>IF(ISNUMBER(FIND(analysismethod1,'III_Plan comp 438.68 {Plan 8}'!F$15)),"",'III_Plan comp 438.68 {Plan 8}'!F$15&amp;analysismethod1)</f>
        <v xml:space="preserve">Geomapping; 
</v>
      </c>
      <c r="BN100" s="251" t="str">
        <f>IF(ISNUMBER(FIND(analysismethod1,'III_Plan comp 438.68 {Plan 8}'!G$15)),"",'III_Plan comp 438.68 {Plan 8}'!G$15&amp;analysismethod1)</f>
        <v xml:space="preserve">Geomapping; 
</v>
      </c>
      <c r="BO100" s="251" t="str">
        <f>IF(ISNUMBER(FIND(analysismethod1,'III_Plan comp 438.68 {Plan 8}'!H$15)),"",'III_Plan comp 438.68 {Plan 8}'!H$15&amp;analysismethod1)</f>
        <v xml:space="preserve">Geomapping; 
</v>
      </c>
      <c r="BP100" s="251" t="str">
        <f>IF(ISNUMBER(FIND(analysismethod1,'III_Plan comp 438.68 {Plan 8}'!I$15)),"",'III_Plan comp 438.68 {Plan 8}'!I$15&amp;analysismethod1)</f>
        <v xml:space="preserve">Geomapping; 
</v>
      </c>
      <c r="BQ100" s="251" t="str">
        <f>IF(ISNUMBER(FIND(analysismethod1,'III_Plan comp 438.68 {Plan 8}'!J$15)),"",'III_Plan comp 438.68 {Plan 8}'!J$15&amp;analysismethod1)</f>
        <v xml:space="preserve">Geomapping; 
</v>
      </c>
      <c r="BR100" s="251" t="str">
        <f>IF(ISNUMBER(FIND(analysismethod1,'III_Plan comp 438.68 {Plan 8}'!K$15)),"",'III_Plan comp 438.68 {Plan 8}'!K$15&amp;analysismethod1)</f>
        <v xml:space="preserve">Geomapping; 
</v>
      </c>
      <c r="BS100" s="251" t="str">
        <f>IF(ISNUMBER(FIND(analysismethod1,'III_Plan comp 438.68 {Plan 8}'!L$15)),"",'III_Plan comp 438.68 {Plan 8}'!L$15&amp;analysismethod1)</f>
        <v xml:space="preserve">Geomapping; 
</v>
      </c>
      <c r="BT100" s="251" t="str">
        <f>IF(ISNUMBER(FIND(analysismethod1,'III_Plan comp 438.68 {Plan 8}'!M$15)),"",'III_Plan comp 438.68 {Plan 8}'!M$15&amp;analysismethod1)</f>
        <v xml:space="preserve">Geomapping; 
</v>
      </c>
      <c r="BU100" s="251" t="str">
        <f>IF(ISNUMBER(FIND(analysismethod1,'III_Plan comp 438.68 {Plan 8}'!N$15)),"",'III_Plan comp 438.68 {Plan 8}'!N$15&amp;analysismethod1)</f>
        <v xml:space="preserve">Geomapping; 
</v>
      </c>
      <c r="BV100" s="251" t="str">
        <f>IF(ISNUMBER(FIND(analysismethod1,'III_Plan comp 438.68 {Plan 8}'!O$15)),"",'III_Plan comp 438.68 {Plan 8}'!O$15&amp;analysismethod1)</f>
        <v xml:space="preserve">Geomapping; 
</v>
      </c>
      <c r="BW100" s="251" t="str">
        <f>IF(ISNUMBER(FIND(analysismethod1,'III_Plan comp 438.68 {Plan 8}'!P$15)),"",'III_Plan comp 438.68 {Plan 8}'!P$15&amp;analysismethod1)</f>
        <v xml:space="preserve">Geomapping; 
</v>
      </c>
      <c r="BX100" s="251" t="str">
        <f>IF(ISNUMBER(FIND(analysismethod1,'III_Plan comp 438.68 {Plan 8}'!Q$15)),"",'III_Plan comp 438.68 {Plan 8}'!Q$15&amp;analysismethod1)</f>
        <v xml:space="preserve">Geomapping; 
</v>
      </c>
      <c r="BY100" s="251" t="str">
        <f>IF(ISNUMBER(FIND(analysismethod1,'III_Plan comp 438.68 {Plan 8}'!R$15)),"",'III_Plan comp 438.68 {Plan 8}'!R$15&amp;analysismethod1)</f>
        <v xml:space="preserve">Geomapping; 
</v>
      </c>
      <c r="BZ100" s="251" t="str">
        <f>IF(ISNUMBER(FIND(analysismethod1,'III_Plan comp 438.68 {Plan 8}'!S$15)),"",'III_Plan comp 438.68 {Plan 8}'!S$15&amp;analysismethod1)</f>
        <v xml:space="preserve">Geomapping; 
</v>
      </c>
      <c r="CA100" s="251" t="str">
        <f>IF(ISNUMBER(FIND(analysismethod1,'III_Plan comp 438.68 {Plan 8}'!T$15)),"",'III_Plan comp 438.68 {Plan 8}'!T$15&amp;analysismethod1)</f>
        <v xml:space="preserve">Geomapping; 
</v>
      </c>
      <c r="CB100" s="251" t="str">
        <f>IF(ISNUMBER(FIND(analysismethod1,'III_Plan comp 438.68 {Plan 8}'!U$15)),"",'III_Plan comp 438.68 {Plan 8}'!U$15&amp;analysismethod1)</f>
        <v xml:space="preserve">Geomapping; 
</v>
      </c>
      <c r="CC100" s="251" t="str">
        <f>IF(ISNUMBER(FIND(analysismethod1,'III_Plan comp 438.68 {Plan 8}'!V$15)),"",'III_Plan comp 438.68 {Plan 8}'!V$15&amp;analysismethod1)</f>
        <v xml:space="preserve">Geomapping; 
</v>
      </c>
      <c r="CD100" s="251" t="str">
        <f>IF(ISNUMBER(FIND(analysismethod1,'III_Plan comp 438.68 {Plan 8}'!W$15)),"",'III_Plan comp 438.68 {Plan 8}'!W$15&amp;analysismethod1)</f>
        <v xml:space="preserve">Geomapping; 
</v>
      </c>
      <c r="CE100" s="251" t="str">
        <f>IF(ISNUMBER(FIND(analysismethod1,'III_Plan comp 438.68 {Plan 8}'!X$15)),"",'III_Plan comp 438.68 {Plan 8}'!X$15&amp;analysismethod1)</f>
        <v xml:space="preserve">Geomapping; 
</v>
      </c>
      <c r="CF100" s="251" t="str">
        <f>IF(ISNUMBER(FIND(analysismethod1,'III_Plan comp 438.68 {Plan 8}'!Y$15)),"",'III_Plan comp 438.68 {Plan 8}'!Y$15&amp;analysismethod1)</f>
        <v xml:space="preserve">Geomapping; 
</v>
      </c>
      <c r="CG100" s="251" t="str">
        <f>IF(ISNUMBER(FIND(analysismethod1,'III_Plan comp 438.68 {Plan 8}'!Z$15)),"",'III_Plan comp 438.68 {Plan 8}'!Z$15&amp;analysismethod1)</f>
        <v xml:space="preserve">Geomapping; 
</v>
      </c>
      <c r="CH100" s="251" t="str">
        <f>IF(ISNUMBER(FIND(analysismethod1,'III_Plan comp 438.68 {Plan 8}'!AA$15)),"",'III_Plan comp 438.68 {Plan 8}'!AA$15&amp;analysismethod1)</f>
        <v xml:space="preserve">Geomapping; 
</v>
      </c>
      <c r="CI100" s="251" t="str">
        <f>IF(ISNUMBER(FIND(analysismethod1,'III_Plan comp 438.68 {Plan 8}'!AB$15)),"",'III_Plan comp 438.68 {Plan 8}'!AB$15&amp;analysismethod1)</f>
        <v xml:space="preserve">Geomapping; 
</v>
      </c>
      <c r="CJ100" s="251" t="str">
        <f>IF(ISNUMBER(FIND(analysismethod1,'III_Plan comp 438.68 {Plan 8}'!AC$15)),"",'III_Plan comp 438.68 {Plan 8}'!AC$15&amp;analysismethod1)</f>
        <v xml:space="preserve">Geomapping; 
</v>
      </c>
      <c r="CK100" s="251" t="str">
        <f>IF(ISNUMBER(FIND(analysismethod1,'III_Plan comp 438.68 {Plan 8}'!AD$15)),"",'III_Plan comp 438.68 {Plan 8}'!AD$15&amp;analysismethod1)</f>
        <v xml:space="preserve">Geomapping; 
</v>
      </c>
      <c r="CL100" s="251" t="str">
        <f>IF(ISNUMBER(FIND(analysismethod1,'III_Plan comp 438.68 {Plan 8}'!AE$15)),"",'III_Plan comp 438.68 {Plan 8}'!AE$15&amp;analysismethod1)</f>
        <v xml:space="preserve">Geomapping; 
</v>
      </c>
      <c r="CM100" s="251" t="str">
        <f>IF(ISNUMBER(FIND(analysismethod1,'III_Plan comp 438.68 {Plan 8}'!AF$15)),"",'III_Plan comp 438.68 {Plan 8}'!AF$15&amp;analysismethod1)</f>
        <v xml:space="preserve">Geomapping; 
</v>
      </c>
      <c r="CN100" s="251" t="str">
        <f>IF(ISNUMBER(FIND(analysismethod1,'III_Plan comp 438.68 {Plan 8}'!AG$15)),"",'III_Plan comp 438.68 {Plan 8}'!AG$15&amp;analysismethod1)</f>
        <v xml:space="preserve">Geomapping; 
</v>
      </c>
      <c r="CO100" s="251" t="str">
        <f>IF(ISNUMBER(FIND(analysismethod1,'III_Plan comp 438.68 {Plan 8}'!AH$15)),"",'III_Plan comp 438.68 {Plan 8}'!AH$15&amp;analysismethod1)</f>
        <v xml:space="preserve">Geomapping; 
</v>
      </c>
      <c r="CP100" s="251" t="str">
        <f>IF(ISNUMBER(FIND(analysismethod1,'III_Plan comp 438.68 {Plan 8}'!AI$15)),"",'III_Plan comp 438.68 {Plan 8}'!AI$15&amp;analysismethod1)</f>
        <v xml:space="preserve">Geomapping; 
</v>
      </c>
      <c r="CQ100" s="251" t="str">
        <f>IF(ISNUMBER(FIND(analysismethod1,'III_Plan comp 438.68 {Plan 8}'!AJ$15)),"",'III_Plan comp 438.68 {Plan 8}'!AJ$15&amp;analysismethod1)</f>
        <v xml:space="preserve">Geomapping; 
</v>
      </c>
      <c r="CR100" s="251" t="str">
        <f>IF(ISNUMBER(FIND(analysismethod1,'III_Plan comp 438.68 {Plan 8}'!AK$15)),"",'III_Plan comp 438.68 {Plan 8}'!AK$15&amp;analysismethod1)</f>
        <v xml:space="preserve">Geomapping; 
</v>
      </c>
      <c r="CS100" s="251" t="str">
        <f>IF(ISNUMBER(FIND(analysismethod1,'III_Plan comp 438.68 {Plan 8}'!AL$15)),"",'III_Plan comp 438.68 {Plan 8}'!AL$15&amp;analysismethod1)</f>
        <v xml:space="preserve">Geomapping; 
</v>
      </c>
      <c r="CT100" s="251" t="str">
        <f>IF(ISNUMBER(FIND(analysismethod1,'III_Plan comp 438.68 {Plan 8}'!AM$15)),"",'III_Plan comp 438.68 {Plan 8}'!AM$15&amp;analysismethod1)</f>
        <v xml:space="preserve">Geomapping; 
</v>
      </c>
      <c r="CU100" s="251" t="str">
        <f>IF(ISNUMBER(FIND(analysismethod1,'III_Plan comp 438.68 {Plan 8}'!AN$15)),"",'III_Plan comp 438.68 {Plan 8}'!AN$15&amp;analysismethod1)</f>
        <v xml:space="preserve">Geomapping; 
</v>
      </c>
      <c r="CV100" s="251" t="str">
        <f>IF(ISNUMBER(FIND(analysismethod1,'III_Plan comp 438.68 {Plan 8}'!AO$15)),"",'III_Plan comp 438.68 {Plan 8}'!AO$15&amp;analysismethod1)</f>
        <v xml:space="preserve">Geomapping; 
</v>
      </c>
      <c r="CW100" s="251" t="str">
        <f>IF(ISNUMBER(FIND(analysismethod1,'III_Plan comp 438.68 {Plan 8}'!AP$15)),"",'III_Plan comp 438.68 {Plan 8}'!AP$15&amp;analysismethod1)</f>
        <v xml:space="preserve">Geomapping; 
</v>
      </c>
      <c r="CX100" s="251" t="str">
        <f>IF(ISNUMBER(FIND(analysismethod1,'III_Plan comp 438.68 {Plan 8}'!AQ$15)),"",'III_Plan comp 438.68 {Plan 8}'!AQ$15&amp;analysismethod1)</f>
        <v xml:space="preserve">Geomapping; 
</v>
      </c>
      <c r="CY100" s="251" t="str">
        <f>IF(ISNUMBER(FIND(analysismethod1,'III_Plan comp 438.68 {Plan 8}'!AR$15)),"",'III_Plan comp 438.68 {Plan 8}'!AR$15&amp;analysismethod1)</f>
        <v xml:space="preserve">Geomapping; 
</v>
      </c>
      <c r="CZ100" s="251" t="str">
        <f>IF(ISNUMBER(FIND(analysismethod1,'III_Plan comp 438.68 {Plan 8}'!AS$15)),"",'III_Plan comp 438.68 {Plan 8}'!AS$15&amp;analysismethod1)</f>
        <v xml:space="preserve">Geomapping; 
</v>
      </c>
      <c r="DA100" s="251" t="str">
        <f>IF(ISNUMBER(FIND(analysismethod1,'III_Plan comp 438.68 {Plan 8}'!AT$15)),"",'III_Plan comp 438.68 {Plan 8}'!AT$15&amp;analysismethod1)</f>
        <v xml:space="preserve">Geomapping; 
</v>
      </c>
      <c r="DB100" s="251" t="str">
        <f>IF(ISNUMBER(FIND(analysismethod1,'III_Plan comp 438.68 {Plan 8}'!AU$15)),"",'III_Plan comp 438.68 {Plan 8}'!AU$15&amp;analysismethod1)</f>
        <v xml:space="preserve">Geomapping; 
</v>
      </c>
      <c r="DC100" s="251" t="str">
        <f>IF(ISNUMBER(FIND(analysismethod1,'III_Plan comp 438.68 {Plan 8}'!AV$15)),"",'III_Plan comp 438.68 {Plan 8}'!AV$15&amp;analysismethod1)</f>
        <v xml:space="preserve">Geomapping; 
</v>
      </c>
      <c r="DD100" s="251" t="str">
        <f>IF(ISNUMBER(FIND(analysismethod1,'III_Plan comp 438.68 {Plan 8}'!AW$15)),"",'III_Plan comp 438.68 {Plan 8}'!AW$15&amp;analysismethod1)</f>
        <v xml:space="preserve">Geomapping; 
</v>
      </c>
      <c r="DE100" s="251" t="str">
        <f>IF(ISNUMBER(FIND(analysismethod1,'III_Plan comp 438.68 {Plan 8}'!AX$15)),"",'III_Plan comp 438.68 {Plan 8}'!AX$15&amp;analysismethod1)</f>
        <v xml:space="preserve">Geomapping; 
</v>
      </c>
      <c r="DF100" s="251" t="str">
        <f>IF(ISNUMBER(FIND(analysismethod1,'III_Plan comp 438.68 {Plan 8}'!AY$15)),"",'III_Plan comp 438.68 {Plan 8}'!AY$15&amp;analysismethod1)</f>
        <v xml:space="preserve">Geomapping; 
</v>
      </c>
      <c r="DG100" s="251" t="str">
        <f>IF(ISNUMBER(FIND(analysismethod1,'III_Plan comp 438.68 {Plan 8}'!AZ$15)),"",'III_Plan comp 438.68 {Plan 8}'!AZ$15&amp;analysismethod1)</f>
        <v xml:space="preserve">Geomapping; 
</v>
      </c>
      <c r="DH100" s="251" t="str">
        <f>IF(ISNUMBER(FIND(analysismethod1,'III_Plan comp 438.68 {Plan 8}'!BA$15)),"",'III_Plan comp 438.68 {Plan 8}'!BA$15&amp;analysismethod1)</f>
        <v xml:space="preserve">Geomapping; 
</v>
      </c>
      <c r="DI100" s="251" t="str">
        <f>IF(ISNUMBER(FIND(analysismethod1,'III_Plan comp 438.68 {Plan 8}'!BB$15)),"",'III_Plan comp 438.68 {Plan 8}'!BB$15&amp;analysismethod1)</f>
        <v xml:space="preserve">Geomapping; 
</v>
      </c>
      <c r="DJ100" s="251" t="str">
        <f>IF(ISNUMBER(FIND(analysismethod1,'III_Plan comp 438.68 {Plan 8}'!BC$15)),"",'III_Plan comp 438.68 {Plan 8}'!BC$15&amp;analysismethod1)</f>
        <v xml:space="preserve">Geomapping; 
</v>
      </c>
      <c r="DK100" s="251" t="str">
        <f>IF(ISNUMBER(FIND(analysismethod1,'III_Plan comp 438.68 {Plan 8}'!BD$15)),"",'III_Plan comp 438.68 {Plan 8}'!BD$15&amp;analysismethod1)</f>
        <v xml:space="preserve">Geomapping; 
</v>
      </c>
      <c r="DL100" s="251" t="str">
        <f>IF(ISNUMBER(FIND(analysismethod1,'III_Plan comp 438.68 {Plan 8}'!BE$15)),"",'III_Plan comp 438.68 {Plan 8}'!BE$15&amp;analysismethod1)</f>
        <v xml:space="preserve">Geomapping; 
</v>
      </c>
      <c r="DM100" s="251" t="str">
        <f>IF(ISNUMBER(FIND(analysismethod1,'III_Plan comp 438.68 {Plan 8}'!BF$15)),"",'III_Plan comp 438.68 {Plan 8}'!BF$15&amp;analysismethod1)</f>
        <v xml:space="preserve">Geomapping; 
</v>
      </c>
      <c r="DN100" s="251" t="str">
        <f>IF(ISNUMBER(FIND(analysismethod1,'III_Plan comp 438.68 {Plan 8}'!BG$15)),"",'III_Plan comp 438.68 {Plan 8}'!BG$15&amp;analysismethod1)</f>
        <v xml:space="preserve">Geomapping; 
</v>
      </c>
      <c r="DO100" s="251" t="str">
        <f>IF(ISNUMBER(FIND(analysismethod1,'III_Plan comp 438.68 {Plan 8}'!BH$15)),"",'III_Plan comp 438.68 {Plan 8}'!BH$15&amp;analysismethod1)</f>
        <v xml:space="preserve">Geomapping; 
</v>
      </c>
      <c r="DP100" s="251" t="str">
        <f>IF(ISNUMBER(FIND(analysismethod1,'III_Plan comp 438.68 {Plan 8}'!BI$15)),"",'III_Plan comp 438.68 {Plan 8}'!BI$15&amp;analysismethod1)</f>
        <v xml:space="preserve">Geomapping; 
</v>
      </c>
      <c r="DQ100" s="251" t="str">
        <f>IF(ISNUMBER(FIND(analysismethod1,'III_Plan comp 438.68 {Plan 8}'!BJ$15)),"",'III_Plan comp 438.68 {Plan 8}'!BJ$15&amp;analysismethod1)</f>
        <v xml:space="preserve">Geomapping; 
</v>
      </c>
      <c r="DR100" s="251" t="str">
        <f>IF(ISNUMBER(FIND(analysismethod1,'III_Plan comp 438.68 {Plan 8}'!BK$15)),"",'III_Plan comp 438.68 {Plan 8}'!BK$15&amp;analysismethod1)</f>
        <v xml:space="preserve">Geomapping; 
</v>
      </c>
      <c r="DS100" s="251" t="str">
        <f>IF(ISNUMBER(FIND(analysismethod1,'III_Plan comp 438.68 {Plan 8}'!BL$15)),"",'III_Plan comp 438.68 {Plan 8}'!BL$15&amp;analysismethod1)</f>
        <v xml:space="preserve">Geomapping; 
</v>
      </c>
      <c r="DT100" s="251" t="str">
        <f>IF(ISNUMBER(FIND(analysismethod1,'III_Plan comp 438.68 {Plan 8}'!BM$15)),"",'III_Plan comp 438.68 {Plan 8}'!BM$15&amp;analysismethod1)</f>
        <v xml:space="preserve">Geomapping; 
</v>
      </c>
      <c r="DU100" s="251" t="str">
        <f>IF(ISNUMBER(FIND(analysismethod1,'III_Plan comp 438.68 {Plan 8}'!BN$15)),"",'III_Plan comp 438.68 {Plan 8}'!BN$15&amp;analysismethod1)</f>
        <v xml:space="preserve">Geomapping; 
</v>
      </c>
      <c r="DV100" s="251" t="str">
        <f>IF(ISNUMBER(FIND(analysismethod1,'III_Plan comp 438.68 {Plan 8}'!BO$15)),"",'III_Plan comp 438.68 {Plan 8}'!BO$15&amp;analysismethod1)</f>
        <v xml:space="preserve">Geomapping; 
</v>
      </c>
      <c r="DW100" s="251" t="str">
        <f>IF(ISNUMBER(FIND(analysismethod1,'III_Plan comp 438.68 {Plan 8}'!BP$15)),"",'III_Plan comp 438.68 {Plan 8}'!BP$15&amp;analysismethod1)</f>
        <v xml:space="preserve">Geomapping; 
</v>
      </c>
      <c r="DX100" s="251" t="str">
        <f>IF(ISNUMBER(FIND(analysismethod1,'III_Plan comp 438.68 {Plan 8}'!BQ$15)),"",'III_Plan comp 438.68 {Plan 8}'!BQ$15&amp;analysismethod1)</f>
        <v xml:space="preserve">Geomapping; 
</v>
      </c>
      <c r="DY100" s="251" t="str">
        <f>IF(ISNUMBER(FIND(analysismethod1,'III_Plan comp 438.68 {Plan 8}'!BR$15)),"",'III_Plan comp 438.68 {Plan 8}'!BR$15&amp;analysismethod1)</f>
        <v xml:space="preserve">Geomapping; 
</v>
      </c>
      <c r="DZ100" s="251" t="str">
        <f>IF(ISNUMBER(FIND(analysismethod1,'III_Plan comp 438.68 {Plan 8}'!BS$15)),"",'III_Plan comp 438.68 {Plan 8}'!BS$15&amp;analysismethod1)</f>
        <v xml:space="preserve">Geomapping; 
</v>
      </c>
      <c r="EA100" s="251" t="str">
        <f>IF(ISNUMBER(FIND(analysismethod1,'III_Plan comp 438.68 {Plan 8}'!BT$15)),"",'III_Plan comp 438.68 {Plan 8}'!BT$15&amp;analysismethod1)</f>
        <v xml:space="preserve">Geomapping; 
</v>
      </c>
      <c r="EB100" s="251" t="str">
        <f>IF(ISNUMBER(FIND(analysismethod1,'III_Plan comp 438.68 {Plan 8}'!BU$15)),"",'III_Plan comp 438.68 {Plan 8}'!BU$15&amp;analysismethod1)</f>
        <v xml:space="preserve">Geomapping; 
</v>
      </c>
      <c r="EC100" s="251" t="str">
        <f>IF(ISNUMBER(FIND(analysismethod1,'III_Plan comp 438.68 {Plan 8}'!BV$15)),"",'III_Plan comp 438.68 {Plan 8}'!BV$15&amp;analysismethod1)</f>
        <v xml:space="preserve">Geomapping; 
</v>
      </c>
      <c r="ED100" s="251" t="str">
        <f>IF(ISNUMBER(FIND(analysismethod1,'III_Plan comp 438.68 {Plan 8}'!BW$15)),"",'III_Plan comp 438.68 {Plan 8}'!BW$15&amp;analysismethod1)</f>
        <v xml:space="preserve">Geomapping; 
</v>
      </c>
      <c r="EE100" s="251" t="str">
        <f>IF(ISNUMBER(FIND(analysismethod1,'III_Plan comp 438.68 {Plan 8}'!BX$15)),"",'III_Plan comp 438.68 {Plan 8}'!BX$15&amp;analysismethod1)</f>
        <v xml:space="preserve">Geomapping; 
</v>
      </c>
      <c r="EF100" s="251" t="str">
        <f>IF(ISNUMBER(FIND(analysismethod1,'III_Plan comp 438.68 {Plan 8}'!BY$15)),"",'III_Plan comp 438.68 {Plan 8}'!BY$15&amp;analysismethod1)</f>
        <v xml:space="preserve">Geomapping; 
</v>
      </c>
      <c r="EG100" s="251" t="str">
        <f>IF(ISNUMBER(FIND(analysismethod1,'III_Plan comp 438.68 {Plan 8}'!BZ$15)),"",'III_Plan comp 438.68 {Plan 8}'!BZ$15&amp;analysismethod1)</f>
        <v xml:space="preserve">Geomapping; 
</v>
      </c>
      <c r="EH100" s="251" t="str">
        <f>IF(ISNUMBER(FIND(analysismethod1,'III_Plan comp 438.68 {Plan 8}'!CA$15)),"",'III_Plan comp 438.68 {Plan 8}'!CA$15&amp;analysismethod1)</f>
        <v xml:space="preserve">Geomapping; 
</v>
      </c>
      <c r="EI100" s="251" t="str">
        <f>IF(ISNUMBER(FIND(analysismethod1,'III_Plan comp 438.68 {Plan 8}'!CB$15)),"",'III_Plan comp 438.68 {Plan 8}'!CB$15&amp;analysismethod1)</f>
        <v xml:space="preserve">Geomapping; 
</v>
      </c>
      <c r="EJ100" s="251" t="str">
        <f>IF(ISNUMBER(FIND(analysismethod1,'III_Plan comp 438.68 {Plan 8}'!CC$15)),"",'III_Plan comp 438.68 {Plan 8}'!CC$15&amp;analysismethod1)</f>
        <v xml:space="preserve">Geomapping; 
</v>
      </c>
      <c r="EK100" s="251" t="str">
        <f>IF(ISNUMBER(FIND(analysismethod1,'III_Plan comp 438.68 {Plan 8}'!CD$15)),"",'III_Plan comp 438.68 {Plan 8}'!CD$15&amp;analysismethod1)</f>
        <v xml:space="preserve">Geomapping; 
</v>
      </c>
      <c r="EL100" s="251" t="str">
        <f>IF(ISNUMBER(FIND(analysismethod1,'III_Plan comp 438.68 {Plan 8}'!CE$15)),"",'III_Plan comp 438.68 {Plan 8}'!CE$15&amp;analysismethod1)</f>
        <v xml:space="preserve">Geomapping; 
</v>
      </c>
      <c r="EM100" s="251" t="str">
        <f>IF(ISNUMBER(FIND(analysismethod1,'III_Plan comp 438.68 {Plan 8}'!CF$15)),"",'III_Plan comp 438.68 {Plan 8}'!CF$15&amp;analysismethod1)</f>
        <v xml:space="preserve">Geomapping; 
</v>
      </c>
      <c r="EN100" s="251" t="str">
        <f>IF(ISNUMBER(FIND(analysismethod1,'III_Plan comp 438.68 {Plan 8}'!CG$15)),"",'III_Plan comp 438.68 {Plan 8}'!CG$15&amp;analysismethod1)</f>
        <v xml:space="preserve">Geomapping; 
</v>
      </c>
      <c r="EO100" s="251" t="str">
        <f>IF(ISNUMBER(FIND(analysismethod1,'III_Plan comp 438.68 {Plan 8}'!CH$15)),"",'III_Plan comp 438.68 {Plan 8}'!CH$15&amp;analysismethod1)</f>
        <v xml:space="preserve">Geomapping; 
</v>
      </c>
      <c r="EP100" s="251" t="str">
        <f>IF(ISNUMBER(FIND(analysismethod1,'III_Plan comp 438.68 {Plan 8}'!CI$15)),"",'III_Plan comp 438.68 {Plan 8}'!CI$15&amp;analysismethod1)</f>
        <v xml:space="preserve">Geomapping; 
</v>
      </c>
      <c r="EQ100" s="251" t="str">
        <f>IF(ISNUMBER(FIND(analysismethod1,'III_Plan comp 438.68 {Plan 8}'!CJ$15)),"",'III_Plan comp 438.68 {Plan 8}'!CJ$15&amp;analysismethod1)</f>
        <v xml:space="preserve">Geomapping; 
</v>
      </c>
      <c r="ER100" s="251" t="str">
        <f>IF(ISNUMBER(FIND(analysismethod1,'III_Plan comp 438.68 {Plan 8}'!CK$15)),"",'III_Plan comp 438.68 {Plan 8}'!CK$15&amp;analysismethod1)</f>
        <v xml:space="preserve">Geomapping; 
</v>
      </c>
      <c r="ES100" s="251" t="str">
        <f>IF(ISNUMBER(FIND(analysismethod1,'III_Plan comp 438.68 {Plan 8}'!CL$15)),"",'III_Plan comp 438.68 {Plan 8}'!CL$15&amp;analysismethod1)</f>
        <v xml:space="preserve">Geomapping; 
</v>
      </c>
      <c r="ET100" s="251" t="str">
        <f>IF(ISNUMBER(FIND(analysismethod1,'III_Plan comp 438.68 {Plan 8}'!CM$15)),"",'III_Plan comp 438.68 {Plan 8}'!CM$15&amp;analysismethod1)</f>
        <v xml:space="preserve">Geomapping; 
</v>
      </c>
      <c r="EU100" s="251" t="str">
        <f>IF(ISNUMBER(FIND(analysismethod1,'III_Plan comp 438.68 {Plan 8}'!CN$15)),"",'III_Plan comp 438.68 {Plan 8}'!CN$15&amp;analysismethod1)</f>
        <v xml:space="preserve">Geomapping; 
</v>
      </c>
      <c r="EV100" s="251" t="str">
        <f>IF(ISNUMBER(FIND(analysismethod1,'III_Plan comp 438.68 {Plan 8}'!CO$15)),"",'III_Plan comp 438.68 {Plan 8}'!CO$15&amp;analysismethod1)</f>
        <v xml:space="preserve">Geomapping; 
</v>
      </c>
      <c r="EW100" s="251" t="str">
        <f>IF(ISNUMBER(FIND(analysismethod1,'III_Plan comp 438.68 {Plan 8}'!CP$15)),"",'III_Plan comp 438.68 {Plan 8}'!CP$15&amp;analysismethod1)</f>
        <v xml:space="preserve">Geomapping; 
</v>
      </c>
      <c r="EX100" s="251" t="str">
        <f>IF(ISNUMBER(FIND(analysismethod1,'III_Plan comp 438.68 {Plan 8}'!CQ$15)),"",'III_Plan comp 438.68 {Plan 8}'!CQ$15&amp;analysismethod1)</f>
        <v xml:space="preserve">Geomapping; 
</v>
      </c>
      <c r="EY100" s="251" t="str">
        <f>IF(ISNUMBER(FIND(analysismethod1,'III_Plan comp 438.68 {Plan 8}'!CR$15)),"",'III_Plan comp 438.68 {Plan 8}'!CR$15&amp;analysismethod1)</f>
        <v xml:space="preserve">Geomapping; 
</v>
      </c>
      <c r="EZ100" s="251" t="str">
        <f>IF(ISNUMBER(FIND(analysismethod1,'III_Plan comp 438.68 {Plan 8}'!CS$15)),"",'III_Plan comp 438.68 {Plan 8}'!CS$15&amp;analysismethod1)</f>
        <v xml:space="preserve">Geomapping; 
</v>
      </c>
      <c r="FA100" s="251" t="str">
        <f>IF(ISNUMBER(FIND(analysismethod1,'III_Plan comp 438.68 {Plan 8}'!CT$15)),"",'III_Plan comp 438.68 {Plan 8}'!CT$15&amp;analysismethod1)</f>
        <v xml:space="preserve">Geomapping; 
</v>
      </c>
      <c r="FB100" s="251" t="str">
        <f>IF(ISNUMBER(FIND(analysismethod1,'III_Plan comp 438.68 {Plan 8}'!CU$15)),"",'III_Plan comp 438.68 {Plan 8}'!CU$15&amp;analysismethod1)</f>
        <v xml:space="preserve">Geomapping; 
</v>
      </c>
      <c r="FC100" s="251" t="str">
        <f>IF(ISNUMBER(FIND(analysismethod1,'III_Plan comp 438.68 {Plan 8}'!CV$15)),"",'III_Plan comp 438.68 {Plan 8}'!CV$15&amp;analysismethod1)</f>
        <v xml:space="preserve">Geomapping; 
</v>
      </c>
      <c r="FD100" s="251" t="str">
        <f>IF(ISNUMBER(FIND(analysismethod1,'III_Plan comp 438.68 {Plan 8}'!CW$15)),"",'III_Plan comp 438.68 {Plan 8}'!CW$15&amp;analysismethod1)</f>
        <v xml:space="preserve">Geomapping; 
</v>
      </c>
      <c r="FE100" s="251" t="str">
        <f>IF(ISNUMBER(FIND(analysismethod1,'III_Plan comp 438.68 {Plan 8}'!CX$15)),"",'III_Plan comp 438.68 {Plan 8}'!CX$15&amp;analysismethod1)</f>
        <v xml:space="preserve">Geomapping; 
</v>
      </c>
      <c r="FF100" s="251" t="str">
        <f>IF(ISNUMBER(FIND(analysismethod1,'III_Plan comp 438.68 {Plan 8}'!CY$15)),"",'III_Plan comp 438.68 {Plan 8}'!CY$15&amp;analysismethod1)</f>
        <v xml:space="preserve">Geomapping; 
</v>
      </c>
      <c r="FG100" s="251" t="str">
        <f>IF(ISNUMBER(FIND(analysismethod1,'III_Plan comp 438.68 {Plan 8}'!CZ$15)),"",'III_Plan comp 438.68 {Plan 8}'!CZ$15&amp;analysismethod1)</f>
        <v xml:space="preserve">Geomapping; 
</v>
      </c>
    </row>
    <row r="101" spans="62:163" x14ac:dyDescent="0.2">
      <c r="BK101" s="253" t="str">
        <f>IF('I_State and program information'!$E$54="Yes","Plan Provider Directory Review"&amp;"; "&amp;CHAR(10)&amp;CHAR(10),"")</f>
        <v xml:space="preserve">Plan Provider Directory Review; 
</v>
      </c>
      <c r="BL101" s="254" t="str">
        <f>IF(ISNUMBER(FIND(analysismethod2,'III_Plan comp 438.68 {Plan 8}'!E$15)),"",'III_Plan comp 438.68 {Plan 8}'!E$15&amp;analysismethod2)</f>
        <v xml:space="preserve">Plan Provider Directory Review; 
</v>
      </c>
      <c r="BM101" s="254" t="str">
        <f>IF(ISNUMBER(FIND(analysismethod2,'III_Plan comp 438.68 {Plan 8}'!F$15)),"",'III_Plan comp 438.68 {Plan 8}'!F$15&amp;analysismethod2)</f>
        <v xml:space="preserve">Plan Provider Directory Review; 
</v>
      </c>
      <c r="BN101" s="254" t="str">
        <f>IF(ISNUMBER(FIND(analysismethod2,'III_Plan comp 438.68 {Plan 8}'!G$15)),"",'III_Plan comp 438.68 {Plan 8}'!G$15&amp;analysismethod2)</f>
        <v xml:space="preserve">Plan Provider Directory Review; 
</v>
      </c>
      <c r="BO101" s="254" t="str">
        <f>IF(ISNUMBER(FIND(analysismethod2,'III_Plan comp 438.68 {Plan 8}'!H$15)),"",'III_Plan comp 438.68 {Plan 8}'!H$15&amp;analysismethod2)</f>
        <v xml:space="preserve">Plan Provider Directory Review; 
</v>
      </c>
      <c r="BP101" s="254" t="str">
        <f>IF(ISNUMBER(FIND(analysismethod2,'III_Plan comp 438.68 {Plan 8}'!I$15)),"",'III_Plan comp 438.68 {Plan 8}'!I$15&amp;analysismethod2)</f>
        <v xml:space="preserve">Plan Provider Directory Review; 
</v>
      </c>
      <c r="BQ101" s="254" t="str">
        <f>IF(ISNUMBER(FIND(analysismethod2,'III_Plan comp 438.68 {Plan 8}'!J$15)),"",'III_Plan comp 438.68 {Plan 8}'!J$15&amp;analysismethod2)</f>
        <v xml:space="preserve">Plan Provider Directory Review; 
</v>
      </c>
      <c r="BR101" s="254" t="str">
        <f>IF(ISNUMBER(FIND(analysismethod2,'III_Plan comp 438.68 {Plan 8}'!K$15)),"",'III_Plan comp 438.68 {Plan 8}'!K$15&amp;analysismethod2)</f>
        <v xml:space="preserve">Plan Provider Directory Review; 
</v>
      </c>
      <c r="BS101" s="254" t="str">
        <f>IF(ISNUMBER(FIND(analysismethod2,'III_Plan comp 438.68 {Plan 8}'!L$15)),"",'III_Plan comp 438.68 {Plan 8}'!L$15&amp;analysismethod2)</f>
        <v xml:space="preserve">Plan Provider Directory Review; 
</v>
      </c>
      <c r="BT101" s="254" t="str">
        <f>IF(ISNUMBER(FIND(analysismethod2,'III_Plan comp 438.68 {Plan 8}'!M$15)),"",'III_Plan comp 438.68 {Plan 8}'!M$15&amp;analysismethod2)</f>
        <v xml:space="preserve">Plan Provider Directory Review; 
</v>
      </c>
      <c r="BU101" s="254" t="str">
        <f>IF(ISNUMBER(FIND(analysismethod2,'III_Plan comp 438.68 {Plan 8}'!N$15)),"",'III_Plan comp 438.68 {Plan 8}'!N$15&amp;analysismethod2)</f>
        <v xml:space="preserve">Plan Provider Directory Review; 
</v>
      </c>
      <c r="BV101" s="254" t="str">
        <f>IF(ISNUMBER(FIND(analysismethod2,'III_Plan comp 438.68 {Plan 8}'!O$15)),"",'III_Plan comp 438.68 {Plan 8}'!O$15&amp;analysismethod2)</f>
        <v xml:space="preserve">Plan Provider Directory Review; 
</v>
      </c>
      <c r="BW101" s="254" t="str">
        <f>IF(ISNUMBER(FIND(analysismethod2,'III_Plan comp 438.68 {Plan 8}'!P$15)),"",'III_Plan comp 438.68 {Plan 8}'!P$15&amp;analysismethod2)</f>
        <v xml:space="preserve">Plan Provider Directory Review; 
</v>
      </c>
      <c r="BX101" s="254" t="str">
        <f>IF(ISNUMBER(FIND(analysismethod2,'III_Plan comp 438.68 {Plan 8}'!Q$15)),"",'III_Plan comp 438.68 {Plan 8}'!Q$15&amp;analysismethod2)</f>
        <v xml:space="preserve">Plan Provider Directory Review; 
</v>
      </c>
      <c r="BY101" s="254" t="str">
        <f>IF(ISNUMBER(FIND(analysismethod2,'III_Plan comp 438.68 {Plan 8}'!R$15)),"",'III_Plan comp 438.68 {Plan 8}'!R$15&amp;analysismethod2)</f>
        <v xml:space="preserve">Plan Provider Directory Review; 
</v>
      </c>
      <c r="BZ101" s="254" t="str">
        <f>IF(ISNUMBER(FIND(analysismethod2,'III_Plan comp 438.68 {Plan 8}'!S$15)),"",'III_Plan comp 438.68 {Plan 8}'!S$15&amp;analysismethod2)</f>
        <v xml:space="preserve">Plan Provider Directory Review; 
</v>
      </c>
      <c r="CA101" s="254" t="str">
        <f>IF(ISNUMBER(FIND(analysismethod2,'III_Plan comp 438.68 {Plan 8}'!T$15)),"",'III_Plan comp 438.68 {Plan 8}'!T$15&amp;analysismethod2)</f>
        <v xml:space="preserve">Plan Provider Directory Review; 
</v>
      </c>
      <c r="CB101" s="254" t="str">
        <f>IF(ISNUMBER(FIND(analysismethod2,'III_Plan comp 438.68 {Plan 8}'!U$15)),"",'III_Plan comp 438.68 {Plan 8}'!U$15&amp;analysismethod2)</f>
        <v xml:space="preserve">Plan Provider Directory Review; 
</v>
      </c>
      <c r="CC101" s="254" t="str">
        <f>IF(ISNUMBER(FIND(analysismethod2,'III_Plan comp 438.68 {Plan 8}'!V$15)),"",'III_Plan comp 438.68 {Plan 8}'!V$15&amp;analysismethod2)</f>
        <v xml:space="preserve">Plan Provider Directory Review; 
</v>
      </c>
      <c r="CD101" s="254" t="str">
        <f>IF(ISNUMBER(FIND(analysismethod2,'III_Plan comp 438.68 {Plan 8}'!W$15)),"",'III_Plan comp 438.68 {Plan 8}'!W$15&amp;analysismethod2)</f>
        <v xml:space="preserve">Plan Provider Directory Review; 
</v>
      </c>
      <c r="CE101" s="254" t="str">
        <f>IF(ISNUMBER(FIND(analysismethod2,'III_Plan comp 438.68 {Plan 8}'!X$15)),"",'III_Plan comp 438.68 {Plan 8}'!X$15&amp;analysismethod2)</f>
        <v xml:space="preserve">Plan Provider Directory Review; 
</v>
      </c>
      <c r="CF101" s="254" t="str">
        <f>IF(ISNUMBER(FIND(analysismethod2,'III_Plan comp 438.68 {Plan 8}'!Y$15)),"",'III_Plan comp 438.68 {Plan 8}'!Y$15&amp;analysismethod2)</f>
        <v xml:space="preserve">Plan Provider Directory Review; 
</v>
      </c>
      <c r="CG101" s="254" t="str">
        <f>IF(ISNUMBER(FIND(analysismethod2,'III_Plan comp 438.68 {Plan 8}'!Z$15)),"",'III_Plan comp 438.68 {Plan 8}'!Z$15&amp;analysismethod2)</f>
        <v xml:space="preserve">Plan Provider Directory Review; 
</v>
      </c>
      <c r="CH101" s="254" t="str">
        <f>IF(ISNUMBER(FIND(analysismethod2,'III_Plan comp 438.68 {Plan 8}'!AA$15)),"",'III_Plan comp 438.68 {Plan 8}'!AA$15&amp;analysismethod2)</f>
        <v xml:space="preserve">Plan Provider Directory Review; 
</v>
      </c>
      <c r="CI101" s="254" t="str">
        <f>IF(ISNUMBER(FIND(analysismethod2,'III_Plan comp 438.68 {Plan 8}'!AB$15)),"",'III_Plan comp 438.68 {Plan 8}'!AB$15&amp;analysismethod2)</f>
        <v xml:space="preserve">Plan Provider Directory Review; 
</v>
      </c>
      <c r="CJ101" s="254" t="str">
        <f>IF(ISNUMBER(FIND(analysismethod2,'III_Plan comp 438.68 {Plan 8}'!AC$15)),"",'III_Plan comp 438.68 {Plan 8}'!AC$15&amp;analysismethod2)</f>
        <v xml:space="preserve">Plan Provider Directory Review; 
</v>
      </c>
      <c r="CK101" s="254" t="str">
        <f>IF(ISNUMBER(FIND(analysismethod2,'III_Plan comp 438.68 {Plan 8}'!AD$15)),"",'III_Plan comp 438.68 {Plan 8}'!AD$15&amp;analysismethod2)</f>
        <v xml:space="preserve">Plan Provider Directory Review; 
</v>
      </c>
      <c r="CL101" s="254" t="str">
        <f>IF(ISNUMBER(FIND(analysismethod2,'III_Plan comp 438.68 {Plan 8}'!AE$15)),"",'III_Plan comp 438.68 {Plan 8}'!AE$15&amp;analysismethod2)</f>
        <v xml:space="preserve">Plan Provider Directory Review; 
</v>
      </c>
      <c r="CM101" s="254" t="str">
        <f>IF(ISNUMBER(FIND(analysismethod2,'III_Plan comp 438.68 {Plan 8}'!AF$15)),"",'III_Plan comp 438.68 {Plan 8}'!AF$15&amp;analysismethod2)</f>
        <v xml:space="preserve">Plan Provider Directory Review; 
</v>
      </c>
      <c r="CN101" s="254" t="str">
        <f>IF(ISNUMBER(FIND(analysismethod2,'III_Plan comp 438.68 {Plan 8}'!AG$15)),"",'III_Plan comp 438.68 {Plan 8}'!AG$15&amp;analysismethod2)</f>
        <v xml:space="preserve">Plan Provider Directory Review; 
</v>
      </c>
      <c r="CO101" s="254" t="str">
        <f>IF(ISNUMBER(FIND(analysismethod2,'III_Plan comp 438.68 {Plan 8}'!AH$15)),"",'III_Plan comp 438.68 {Plan 8}'!AH$15&amp;analysismethod2)</f>
        <v xml:space="preserve">Plan Provider Directory Review; 
</v>
      </c>
      <c r="CP101" s="254" t="str">
        <f>IF(ISNUMBER(FIND(analysismethod2,'III_Plan comp 438.68 {Plan 8}'!AI$15)),"",'III_Plan comp 438.68 {Plan 8}'!AI$15&amp;analysismethod2)</f>
        <v xml:space="preserve">Plan Provider Directory Review; 
</v>
      </c>
      <c r="CQ101" s="254" t="str">
        <f>IF(ISNUMBER(FIND(analysismethod2,'III_Plan comp 438.68 {Plan 8}'!AJ$15)),"",'III_Plan comp 438.68 {Plan 8}'!AJ$15&amp;analysismethod2)</f>
        <v xml:space="preserve">Plan Provider Directory Review; 
</v>
      </c>
      <c r="CR101" s="254" t="str">
        <f>IF(ISNUMBER(FIND(analysismethod2,'III_Plan comp 438.68 {Plan 8}'!AK$15)),"",'III_Plan comp 438.68 {Plan 8}'!AK$15&amp;analysismethod2)</f>
        <v xml:space="preserve">Plan Provider Directory Review; 
</v>
      </c>
      <c r="CS101" s="254" t="str">
        <f>IF(ISNUMBER(FIND(analysismethod2,'III_Plan comp 438.68 {Plan 8}'!AL$15)),"",'III_Plan comp 438.68 {Plan 8}'!AL$15&amp;analysismethod2)</f>
        <v xml:space="preserve">Plan Provider Directory Review; 
</v>
      </c>
      <c r="CT101" s="254" t="str">
        <f>IF(ISNUMBER(FIND(analysismethod2,'III_Plan comp 438.68 {Plan 8}'!AM$15)),"",'III_Plan comp 438.68 {Plan 8}'!AM$15&amp;analysismethod2)</f>
        <v xml:space="preserve">Plan Provider Directory Review; 
</v>
      </c>
      <c r="CU101" s="254" t="str">
        <f>IF(ISNUMBER(FIND(analysismethod2,'III_Plan comp 438.68 {Plan 8}'!AN$15)),"",'III_Plan comp 438.68 {Plan 8}'!AN$15&amp;analysismethod2)</f>
        <v xml:space="preserve">Plan Provider Directory Review; 
</v>
      </c>
      <c r="CV101" s="254" t="str">
        <f>IF(ISNUMBER(FIND(analysismethod2,'III_Plan comp 438.68 {Plan 8}'!AO$15)),"",'III_Plan comp 438.68 {Plan 8}'!AO$15&amp;analysismethod2)</f>
        <v xml:space="preserve">Plan Provider Directory Review; 
</v>
      </c>
      <c r="CW101" s="254" t="str">
        <f>IF(ISNUMBER(FIND(analysismethod2,'III_Plan comp 438.68 {Plan 8}'!AP$15)),"",'III_Plan comp 438.68 {Plan 8}'!AP$15&amp;analysismethod2)</f>
        <v xml:space="preserve">Plan Provider Directory Review; 
</v>
      </c>
      <c r="CX101" s="254" t="str">
        <f>IF(ISNUMBER(FIND(analysismethod2,'III_Plan comp 438.68 {Plan 8}'!AQ$15)),"",'III_Plan comp 438.68 {Plan 8}'!AQ$15&amp;analysismethod2)</f>
        <v xml:space="preserve">Plan Provider Directory Review; 
</v>
      </c>
      <c r="CY101" s="254" t="str">
        <f>IF(ISNUMBER(FIND(analysismethod2,'III_Plan comp 438.68 {Plan 8}'!AR$15)),"",'III_Plan comp 438.68 {Plan 8}'!AR$15&amp;analysismethod2)</f>
        <v xml:space="preserve">Plan Provider Directory Review; 
</v>
      </c>
      <c r="CZ101" s="254" t="str">
        <f>IF(ISNUMBER(FIND(analysismethod2,'III_Plan comp 438.68 {Plan 8}'!AS$15)),"",'III_Plan comp 438.68 {Plan 8}'!AS$15&amp;analysismethod2)</f>
        <v xml:space="preserve">Plan Provider Directory Review; 
</v>
      </c>
      <c r="DA101" s="254" t="str">
        <f>IF(ISNUMBER(FIND(analysismethod2,'III_Plan comp 438.68 {Plan 8}'!AT$15)),"",'III_Plan comp 438.68 {Plan 8}'!AT$15&amp;analysismethod2)</f>
        <v xml:space="preserve">Plan Provider Directory Review; 
</v>
      </c>
      <c r="DB101" s="254" t="str">
        <f>IF(ISNUMBER(FIND(analysismethod2,'III_Plan comp 438.68 {Plan 8}'!AU$15)),"",'III_Plan comp 438.68 {Plan 8}'!AU$15&amp;analysismethod2)</f>
        <v xml:space="preserve">Plan Provider Directory Review; 
</v>
      </c>
      <c r="DC101" s="254" t="str">
        <f>IF(ISNUMBER(FIND(analysismethod2,'III_Plan comp 438.68 {Plan 8}'!AV$15)),"",'III_Plan comp 438.68 {Plan 8}'!AV$15&amp;analysismethod2)</f>
        <v xml:space="preserve">Plan Provider Directory Review; 
</v>
      </c>
      <c r="DD101" s="254" t="str">
        <f>IF(ISNUMBER(FIND(analysismethod2,'III_Plan comp 438.68 {Plan 8}'!AW$15)),"",'III_Plan comp 438.68 {Plan 8}'!AW$15&amp;analysismethod2)</f>
        <v xml:space="preserve">Plan Provider Directory Review; 
</v>
      </c>
      <c r="DE101" s="254" t="str">
        <f>IF(ISNUMBER(FIND(analysismethod2,'III_Plan comp 438.68 {Plan 8}'!AX$15)),"",'III_Plan comp 438.68 {Plan 8}'!AX$15&amp;analysismethod2)</f>
        <v xml:space="preserve">Plan Provider Directory Review; 
</v>
      </c>
      <c r="DF101" s="254" t="str">
        <f>IF(ISNUMBER(FIND(analysismethod2,'III_Plan comp 438.68 {Plan 8}'!AY$15)),"",'III_Plan comp 438.68 {Plan 8}'!AY$15&amp;analysismethod2)</f>
        <v xml:space="preserve">Plan Provider Directory Review; 
</v>
      </c>
      <c r="DG101" s="254" t="str">
        <f>IF(ISNUMBER(FIND(analysismethod2,'III_Plan comp 438.68 {Plan 8}'!AZ$15)),"",'III_Plan comp 438.68 {Plan 8}'!AZ$15&amp;analysismethod2)</f>
        <v xml:space="preserve">Plan Provider Directory Review; 
</v>
      </c>
      <c r="DH101" s="254" t="str">
        <f>IF(ISNUMBER(FIND(analysismethod2,'III_Plan comp 438.68 {Plan 8}'!BA$15)),"",'III_Plan comp 438.68 {Plan 8}'!BA$15&amp;analysismethod2)</f>
        <v xml:space="preserve">Plan Provider Directory Review; 
</v>
      </c>
      <c r="DI101" s="254" t="str">
        <f>IF(ISNUMBER(FIND(analysismethod2,'III_Plan comp 438.68 {Plan 8}'!BB$15)),"",'III_Plan comp 438.68 {Plan 8}'!BB$15&amp;analysismethod2)</f>
        <v xml:space="preserve">Plan Provider Directory Review; 
</v>
      </c>
      <c r="DJ101" s="254" t="str">
        <f>IF(ISNUMBER(FIND(analysismethod2,'III_Plan comp 438.68 {Plan 8}'!BC$15)),"",'III_Plan comp 438.68 {Plan 8}'!BC$15&amp;analysismethod2)</f>
        <v xml:space="preserve">Plan Provider Directory Review; 
</v>
      </c>
      <c r="DK101" s="254" t="str">
        <f>IF(ISNUMBER(FIND(analysismethod2,'III_Plan comp 438.68 {Plan 8}'!BD$15)),"",'III_Plan comp 438.68 {Plan 8}'!BD$15&amp;analysismethod2)</f>
        <v xml:space="preserve">Plan Provider Directory Review; 
</v>
      </c>
      <c r="DL101" s="254" t="str">
        <f>IF(ISNUMBER(FIND(analysismethod2,'III_Plan comp 438.68 {Plan 8}'!BE$15)),"",'III_Plan comp 438.68 {Plan 8}'!BE$15&amp;analysismethod2)</f>
        <v xml:space="preserve">Plan Provider Directory Review; 
</v>
      </c>
      <c r="DM101" s="254" t="str">
        <f>IF(ISNUMBER(FIND(analysismethod2,'III_Plan comp 438.68 {Plan 8}'!BF$15)),"",'III_Plan comp 438.68 {Plan 8}'!BF$15&amp;analysismethod2)</f>
        <v xml:space="preserve">Plan Provider Directory Review; 
</v>
      </c>
      <c r="DN101" s="254" t="str">
        <f>IF(ISNUMBER(FIND(analysismethod2,'III_Plan comp 438.68 {Plan 8}'!BG$15)),"",'III_Plan comp 438.68 {Plan 8}'!BG$15&amp;analysismethod2)</f>
        <v xml:space="preserve">Plan Provider Directory Review; 
</v>
      </c>
      <c r="DO101" s="254" t="str">
        <f>IF(ISNUMBER(FIND(analysismethod2,'III_Plan comp 438.68 {Plan 8}'!BH$15)),"",'III_Plan comp 438.68 {Plan 8}'!BH$15&amp;analysismethod2)</f>
        <v xml:space="preserve">Plan Provider Directory Review; 
</v>
      </c>
      <c r="DP101" s="254" t="str">
        <f>IF(ISNUMBER(FIND(analysismethod2,'III_Plan comp 438.68 {Plan 8}'!BI$15)),"",'III_Plan comp 438.68 {Plan 8}'!BI$15&amp;analysismethod2)</f>
        <v xml:space="preserve">Plan Provider Directory Review; 
</v>
      </c>
      <c r="DQ101" s="254" t="str">
        <f>IF(ISNUMBER(FIND(analysismethod2,'III_Plan comp 438.68 {Plan 8}'!BJ$15)),"",'III_Plan comp 438.68 {Plan 8}'!BJ$15&amp;analysismethod2)</f>
        <v xml:space="preserve">Plan Provider Directory Review; 
</v>
      </c>
      <c r="DR101" s="254" t="str">
        <f>IF(ISNUMBER(FIND(analysismethod2,'III_Plan comp 438.68 {Plan 8}'!BK$15)),"",'III_Plan comp 438.68 {Plan 8}'!BK$15&amp;analysismethod2)</f>
        <v xml:space="preserve">Plan Provider Directory Review; 
</v>
      </c>
      <c r="DS101" s="254" t="str">
        <f>IF(ISNUMBER(FIND(analysismethod2,'III_Plan comp 438.68 {Plan 8}'!BL$15)),"",'III_Plan comp 438.68 {Plan 8}'!BL$15&amp;analysismethod2)</f>
        <v xml:space="preserve">Plan Provider Directory Review; 
</v>
      </c>
      <c r="DT101" s="254" t="str">
        <f>IF(ISNUMBER(FIND(analysismethod2,'III_Plan comp 438.68 {Plan 8}'!BM$15)),"",'III_Plan comp 438.68 {Plan 8}'!BM$15&amp;analysismethod2)</f>
        <v xml:space="preserve">Plan Provider Directory Review; 
</v>
      </c>
      <c r="DU101" s="254" t="str">
        <f>IF(ISNUMBER(FIND(analysismethod2,'III_Plan comp 438.68 {Plan 8}'!BN$15)),"",'III_Plan comp 438.68 {Plan 8}'!BN$15&amp;analysismethod2)</f>
        <v xml:space="preserve">Plan Provider Directory Review; 
</v>
      </c>
      <c r="DV101" s="254" t="str">
        <f>IF(ISNUMBER(FIND(analysismethod2,'III_Plan comp 438.68 {Plan 8}'!BO$15)),"",'III_Plan comp 438.68 {Plan 8}'!BO$15&amp;analysismethod2)</f>
        <v xml:space="preserve">Plan Provider Directory Review; 
</v>
      </c>
      <c r="DW101" s="254" t="str">
        <f>IF(ISNUMBER(FIND(analysismethod2,'III_Plan comp 438.68 {Plan 8}'!BP$15)),"",'III_Plan comp 438.68 {Plan 8}'!BP$15&amp;analysismethod2)</f>
        <v xml:space="preserve">Plan Provider Directory Review; 
</v>
      </c>
      <c r="DX101" s="254" t="str">
        <f>IF(ISNUMBER(FIND(analysismethod2,'III_Plan comp 438.68 {Plan 8}'!BQ$15)),"",'III_Plan comp 438.68 {Plan 8}'!BQ$15&amp;analysismethod2)</f>
        <v xml:space="preserve">Plan Provider Directory Review; 
</v>
      </c>
      <c r="DY101" s="254" t="str">
        <f>IF(ISNUMBER(FIND(analysismethod2,'III_Plan comp 438.68 {Plan 8}'!BR$15)),"",'III_Plan comp 438.68 {Plan 8}'!BR$15&amp;analysismethod2)</f>
        <v xml:space="preserve">Plan Provider Directory Review; 
</v>
      </c>
      <c r="DZ101" s="254" t="str">
        <f>IF(ISNUMBER(FIND(analysismethod2,'III_Plan comp 438.68 {Plan 8}'!BS$15)),"",'III_Plan comp 438.68 {Plan 8}'!BS$15&amp;analysismethod2)</f>
        <v xml:space="preserve">Plan Provider Directory Review; 
</v>
      </c>
      <c r="EA101" s="254" t="str">
        <f>IF(ISNUMBER(FIND(analysismethod2,'III_Plan comp 438.68 {Plan 8}'!BT$15)),"",'III_Plan comp 438.68 {Plan 8}'!BT$15&amp;analysismethod2)</f>
        <v xml:space="preserve">Plan Provider Directory Review; 
</v>
      </c>
      <c r="EB101" s="254" t="str">
        <f>IF(ISNUMBER(FIND(analysismethod2,'III_Plan comp 438.68 {Plan 8}'!BU$15)),"",'III_Plan comp 438.68 {Plan 8}'!BU$15&amp;analysismethod2)</f>
        <v xml:space="preserve">Plan Provider Directory Review; 
</v>
      </c>
      <c r="EC101" s="254" t="str">
        <f>IF(ISNUMBER(FIND(analysismethod2,'III_Plan comp 438.68 {Plan 8}'!BV$15)),"",'III_Plan comp 438.68 {Plan 8}'!BV$15&amp;analysismethod2)</f>
        <v xml:space="preserve">Plan Provider Directory Review; 
</v>
      </c>
      <c r="ED101" s="254" t="str">
        <f>IF(ISNUMBER(FIND(analysismethod2,'III_Plan comp 438.68 {Plan 8}'!BW$15)),"",'III_Plan comp 438.68 {Plan 8}'!BW$15&amp;analysismethod2)</f>
        <v xml:space="preserve">Plan Provider Directory Review; 
</v>
      </c>
      <c r="EE101" s="254" t="str">
        <f>IF(ISNUMBER(FIND(analysismethod2,'III_Plan comp 438.68 {Plan 8}'!BX$15)),"",'III_Plan comp 438.68 {Plan 8}'!BX$15&amp;analysismethod2)</f>
        <v xml:space="preserve">Plan Provider Directory Review; 
</v>
      </c>
      <c r="EF101" s="254" t="str">
        <f>IF(ISNUMBER(FIND(analysismethod2,'III_Plan comp 438.68 {Plan 8}'!BY$15)),"",'III_Plan comp 438.68 {Plan 8}'!BY$15&amp;analysismethod2)</f>
        <v xml:space="preserve">Plan Provider Directory Review; 
</v>
      </c>
      <c r="EG101" s="254" t="str">
        <f>IF(ISNUMBER(FIND(analysismethod2,'III_Plan comp 438.68 {Plan 8}'!BZ$15)),"",'III_Plan comp 438.68 {Plan 8}'!BZ$15&amp;analysismethod2)</f>
        <v xml:space="preserve">Plan Provider Directory Review; 
</v>
      </c>
      <c r="EH101" s="254" t="str">
        <f>IF(ISNUMBER(FIND(analysismethod2,'III_Plan comp 438.68 {Plan 8}'!CA$15)),"",'III_Plan comp 438.68 {Plan 8}'!CA$15&amp;analysismethod2)</f>
        <v xml:space="preserve">Plan Provider Directory Review; 
</v>
      </c>
      <c r="EI101" s="254" t="str">
        <f>IF(ISNUMBER(FIND(analysismethod2,'III_Plan comp 438.68 {Plan 8}'!CB$15)),"",'III_Plan comp 438.68 {Plan 8}'!CB$15&amp;analysismethod2)</f>
        <v xml:space="preserve">Plan Provider Directory Review; 
</v>
      </c>
      <c r="EJ101" s="254" t="str">
        <f>IF(ISNUMBER(FIND(analysismethod2,'III_Plan comp 438.68 {Plan 8}'!CC$15)),"",'III_Plan comp 438.68 {Plan 8}'!CC$15&amp;analysismethod2)</f>
        <v xml:space="preserve">Plan Provider Directory Review; 
</v>
      </c>
      <c r="EK101" s="254" t="str">
        <f>IF(ISNUMBER(FIND(analysismethod2,'III_Plan comp 438.68 {Plan 8}'!CD$15)),"",'III_Plan comp 438.68 {Plan 8}'!CD$15&amp;analysismethod2)</f>
        <v xml:space="preserve">Plan Provider Directory Review; 
</v>
      </c>
      <c r="EL101" s="254" t="str">
        <f>IF(ISNUMBER(FIND(analysismethod2,'III_Plan comp 438.68 {Plan 8}'!CE$15)),"",'III_Plan comp 438.68 {Plan 8}'!CE$15&amp;analysismethod2)</f>
        <v xml:space="preserve">Plan Provider Directory Review; 
</v>
      </c>
      <c r="EM101" s="254" t="str">
        <f>IF(ISNUMBER(FIND(analysismethod2,'III_Plan comp 438.68 {Plan 8}'!CF$15)),"",'III_Plan comp 438.68 {Plan 8}'!CF$15&amp;analysismethod2)</f>
        <v xml:space="preserve">Plan Provider Directory Review; 
</v>
      </c>
      <c r="EN101" s="254" t="str">
        <f>IF(ISNUMBER(FIND(analysismethod2,'III_Plan comp 438.68 {Plan 8}'!CG$15)),"",'III_Plan comp 438.68 {Plan 8}'!CG$15&amp;analysismethod2)</f>
        <v xml:space="preserve">Plan Provider Directory Review; 
</v>
      </c>
      <c r="EO101" s="254" t="str">
        <f>IF(ISNUMBER(FIND(analysismethod2,'III_Plan comp 438.68 {Plan 8}'!CH$15)),"",'III_Plan comp 438.68 {Plan 8}'!CH$15&amp;analysismethod2)</f>
        <v xml:space="preserve">Plan Provider Directory Review; 
</v>
      </c>
      <c r="EP101" s="254" t="str">
        <f>IF(ISNUMBER(FIND(analysismethod2,'III_Plan comp 438.68 {Plan 8}'!CI$15)),"",'III_Plan comp 438.68 {Plan 8}'!CI$15&amp;analysismethod2)</f>
        <v xml:space="preserve">Plan Provider Directory Review; 
</v>
      </c>
      <c r="EQ101" s="254" t="str">
        <f>IF(ISNUMBER(FIND(analysismethod2,'III_Plan comp 438.68 {Plan 8}'!CJ$15)),"",'III_Plan comp 438.68 {Plan 8}'!CJ$15&amp;analysismethod2)</f>
        <v xml:space="preserve">Plan Provider Directory Review; 
</v>
      </c>
      <c r="ER101" s="254" t="str">
        <f>IF(ISNUMBER(FIND(analysismethod2,'III_Plan comp 438.68 {Plan 8}'!CK$15)),"",'III_Plan comp 438.68 {Plan 8}'!CK$15&amp;analysismethod2)</f>
        <v xml:space="preserve">Plan Provider Directory Review; 
</v>
      </c>
      <c r="ES101" s="254" t="str">
        <f>IF(ISNUMBER(FIND(analysismethod2,'III_Plan comp 438.68 {Plan 8}'!CL$15)),"",'III_Plan comp 438.68 {Plan 8}'!CL$15&amp;analysismethod2)</f>
        <v xml:space="preserve">Plan Provider Directory Review; 
</v>
      </c>
      <c r="ET101" s="254" t="str">
        <f>IF(ISNUMBER(FIND(analysismethod2,'III_Plan comp 438.68 {Plan 8}'!CM$15)),"",'III_Plan comp 438.68 {Plan 8}'!CM$15&amp;analysismethod2)</f>
        <v xml:space="preserve">Plan Provider Directory Review; 
</v>
      </c>
      <c r="EU101" s="254" t="str">
        <f>IF(ISNUMBER(FIND(analysismethod2,'III_Plan comp 438.68 {Plan 8}'!CN$15)),"",'III_Plan comp 438.68 {Plan 8}'!CN$15&amp;analysismethod2)</f>
        <v xml:space="preserve">Plan Provider Directory Review; 
</v>
      </c>
      <c r="EV101" s="254" t="str">
        <f>IF(ISNUMBER(FIND(analysismethod2,'III_Plan comp 438.68 {Plan 8}'!CO$15)),"",'III_Plan comp 438.68 {Plan 8}'!CO$15&amp;analysismethod2)</f>
        <v xml:space="preserve">Plan Provider Directory Review; 
</v>
      </c>
      <c r="EW101" s="254" t="str">
        <f>IF(ISNUMBER(FIND(analysismethod2,'III_Plan comp 438.68 {Plan 8}'!CP$15)),"",'III_Plan comp 438.68 {Plan 8}'!CP$15&amp;analysismethod2)</f>
        <v xml:space="preserve">Plan Provider Directory Review; 
</v>
      </c>
      <c r="EX101" s="254" t="str">
        <f>IF(ISNUMBER(FIND(analysismethod2,'III_Plan comp 438.68 {Plan 8}'!CQ$15)),"",'III_Plan comp 438.68 {Plan 8}'!CQ$15&amp;analysismethod2)</f>
        <v xml:space="preserve">Plan Provider Directory Review; 
</v>
      </c>
      <c r="EY101" s="254" t="str">
        <f>IF(ISNUMBER(FIND(analysismethod2,'III_Plan comp 438.68 {Plan 8}'!CR$15)),"",'III_Plan comp 438.68 {Plan 8}'!CR$15&amp;analysismethod2)</f>
        <v xml:space="preserve">Plan Provider Directory Review; 
</v>
      </c>
      <c r="EZ101" s="254" t="str">
        <f>IF(ISNUMBER(FIND(analysismethod2,'III_Plan comp 438.68 {Plan 8}'!CS$15)),"",'III_Plan comp 438.68 {Plan 8}'!CS$15&amp;analysismethod2)</f>
        <v xml:space="preserve">Plan Provider Directory Review; 
</v>
      </c>
      <c r="FA101" s="254" t="str">
        <f>IF(ISNUMBER(FIND(analysismethod2,'III_Plan comp 438.68 {Plan 8}'!CT$15)),"",'III_Plan comp 438.68 {Plan 8}'!CT$15&amp;analysismethod2)</f>
        <v xml:space="preserve">Plan Provider Directory Review; 
</v>
      </c>
      <c r="FB101" s="254" t="str">
        <f>IF(ISNUMBER(FIND(analysismethod2,'III_Plan comp 438.68 {Plan 8}'!CU$15)),"",'III_Plan comp 438.68 {Plan 8}'!CU$15&amp;analysismethod2)</f>
        <v xml:space="preserve">Plan Provider Directory Review; 
</v>
      </c>
      <c r="FC101" s="254" t="str">
        <f>IF(ISNUMBER(FIND(analysismethod2,'III_Plan comp 438.68 {Plan 8}'!CV$15)),"",'III_Plan comp 438.68 {Plan 8}'!CV$15&amp;analysismethod2)</f>
        <v xml:space="preserve">Plan Provider Directory Review; 
</v>
      </c>
      <c r="FD101" s="254" t="str">
        <f>IF(ISNUMBER(FIND(analysismethod2,'III_Plan comp 438.68 {Plan 8}'!CW$15)),"",'III_Plan comp 438.68 {Plan 8}'!CW$15&amp;analysismethod2)</f>
        <v xml:space="preserve">Plan Provider Directory Review; 
</v>
      </c>
      <c r="FE101" s="254" t="str">
        <f>IF(ISNUMBER(FIND(analysismethod2,'III_Plan comp 438.68 {Plan 8}'!CX$15)),"",'III_Plan comp 438.68 {Plan 8}'!CX$15&amp;analysismethod2)</f>
        <v xml:space="preserve">Plan Provider Directory Review; 
</v>
      </c>
      <c r="FF101" s="254" t="str">
        <f>IF(ISNUMBER(FIND(analysismethod2,'III_Plan comp 438.68 {Plan 8}'!CY$15)),"",'III_Plan comp 438.68 {Plan 8}'!CY$15&amp;analysismethod2)</f>
        <v xml:space="preserve">Plan Provider Directory Review; 
</v>
      </c>
      <c r="FG101" s="254" t="str">
        <f>IF(ISNUMBER(FIND(analysismethod2,'III_Plan comp 438.68 {Plan 8}'!CZ$15)),"",'III_Plan comp 438.68 {Plan 8}'!CZ$15&amp;analysismethod2)</f>
        <v xml:space="preserve">Plan Provider Directory Review; 
</v>
      </c>
    </row>
    <row r="102" spans="62:163" x14ac:dyDescent="0.2">
      <c r="BK102" s="253" t="str">
        <f>IF('I_State and program information'!$E$58="Yes","Secret Shopper: Network Participation"&amp;"; "&amp;CHAR(10)&amp;CHAR(10),"")</f>
        <v/>
      </c>
      <c r="BL102" s="254" t="str">
        <f>IF(ISNUMBER(FIND(analysismethod3,'III_Plan comp 438.68 {Plan 8}'!E$15)),"",'III_Plan comp 438.68 {Plan 8}'!E$15&amp;analysismethod3)</f>
        <v/>
      </c>
      <c r="BM102" s="254" t="str">
        <f>IF(ISNUMBER(FIND(analysismethod3,'III_Plan comp 438.68 {Plan 8}'!F$15)),"",'III_Plan comp 438.68 {Plan 8}'!F$15&amp;analysismethod3)</f>
        <v/>
      </c>
      <c r="BN102" s="254" t="str">
        <f>IF(ISNUMBER(FIND(analysismethod3,'III_Plan comp 438.68 {Plan 8}'!G$15)),"",'III_Plan comp 438.68 {Plan 8}'!G$15&amp;analysismethod3)</f>
        <v/>
      </c>
      <c r="BO102" s="254" t="str">
        <f>IF(ISNUMBER(FIND(analysismethod3,'III_Plan comp 438.68 {Plan 8}'!H$15)),"",'III_Plan comp 438.68 {Plan 8}'!H$15&amp;analysismethod3)</f>
        <v/>
      </c>
      <c r="BP102" s="254" t="str">
        <f>IF(ISNUMBER(FIND(analysismethod3,'III_Plan comp 438.68 {Plan 8}'!I$15)),"",'III_Plan comp 438.68 {Plan 8}'!I$15&amp;analysismethod3)</f>
        <v/>
      </c>
      <c r="BQ102" s="254" t="str">
        <f>IF(ISNUMBER(FIND(analysismethod3,'III_Plan comp 438.68 {Plan 8}'!J$15)),"",'III_Plan comp 438.68 {Plan 8}'!J$15&amp;analysismethod3)</f>
        <v/>
      </c>
      <c r="BR102" s="254" t="str">
        <f>IF(ISNUMBER(FIND(analysismethod3,'III_Plan comp 438.68 {Plan 8}'!K$15)),"",'III_Plan comp 438.68 {Plan 8}'!K$15&amp;analysismethod3)</f>
        <v/>
      </c>
      <c r="BS102" s="254" t="str">
        <f>IF(ISNUMBER(FIND(analysismethod3,'III_Plan comp 438.68 {Plan 8}'!L$15)),"",'III_Plan comp 438.68 {Plan 8}'!L$15&amp;analysismethod3)</f>
        <v/>
      </c>
      <c r="BT102" s="254" t="str">
        <f>IF(ISNUMBER(FIND(analysismethod3,'III_Plan comp 438.68 {Plan 8}'!M$15)),"",'III_Plan comp 438.68 {Plan 8}'!M$15&amp;analysismethod3)</f>
        <v/>
      </c>
      <c r="BU102" s="254" t="str">
        <f>IF(ISNUMBER(FIND(analysismethod3,'III_Plan comp 438.68 {Plan 8}'!N$15)),"",'III_Plan comp 438.68 {Plan 8}'!N$15&amp;analysismethod3)</f>
        <v/>
      </c>
      <c r="BV102" s="254" t="str">
        <f>IF(ISNUMBER(FIND(analysismethod3,'III_Plan comp 438.68 {Plan 8}'!O$15)),"",'III_Plan comp 438.68 {Plan 8}'!O$15&amp;analysismethod3)</f>
        <v/>
      </c>
      <c r="BW102" s="254" t="str">
        <f>IF(ISNUMBER(FIND(analysismethod3,'III_Plan comp 438.68 {Plan 8}'!P$15)),"",'III_Plan comp 438.68 {Plan 8}'!P$15&amp;analysismethod3)</f>
        <v/>
      </c>
      <c r="BX102" s="254" t="str">
        <f>IF(ISNUMBER(FIND(analysismethod3,'III_Plan comp 438.68 {Plan 8}'!Q$15)),"",'III_Plan comp 438.68 {Plan 8}'!Q$15&amp;analysismethod3)</f>
        <v/>
      </c>
      <c r="BY102" s="254" t="str">
        <f>IF(ISNUMBER(FIND(analysismethod3,'III_Plan comp 438.68 {Plan 8}'!R$15)),"",'III_Plan comp 438.68 {Plan 8}'!R$15&amp;analysismethod3)</f>
        <v/>
      </c>
      <c r="BZ102" s="254" t="str">
        <f>IF(ISNUMBER(FIND(analysismethod3,'III_Plan comp 438.68 {Plan 8}'!S$15)),"",'III_Plan comp 438.68 {Plan 8}'!S$15&amp;analysismethod3)</f>
        <v/>
      </c>
      <c r="CA102" s="254" t="str">
        <f>IF(ISNUMBER(FIND(analysismethod3,'III_Plan comp 438.68 {Plan 8}'!T$15)),"",'III_Plan comp 438.68 {Plan 8}'!T$15&amp;analysismethod3)</f>
        <v/>
      </c>
      <c r="CB102" s="254" t="str">
        <f>IF(ISNUMBER(FIND(analysismethod3,'III_Plan comp 438.68 {Plan 8}'!U$15)),"",'III_Plan comp 438.68 {Plan 8}'!U$15&amp;analysismethod3)</f>
        <v/>
      </c>
      <c r="CC102" s="254" t="str">
        <f>IF(ISNUMBER(FIND(analysismethod3,'III_Plan comp 438.68 {Plan 8}'!V$15)),"",'III_Plan comp 438.68 {Plan 8}'!V$15&amp;analysismethod3)</f>
        <v/>
      </c>
      <c r="CD102" s="254" t="str">
        <f>IF(ISNUMBER(FIND(analysismethod3,'III_Plan comp 438.68 {Plan 8}'!W$15)),"",'III_Plan comp 438.68 {Plan 8}'!W$15&amp;analysismethod3)</f>
        <v/>
      </c>
      <c r="CE102" s="254" t="str">
        <f>IF(ISNUMBER(FIND(analysismethod3,'III_Plan comp 438.68 {Plan 8}'!X$15)),"",'III_Plan comp 438.68 {Plan 8}'!X$15&amp;analysismethod3)</f>
        <v/>
      </c>
      <c r="CF102" s="254" t="str">
        <f>IF(ISNUMBER(FIND(analysismethod3,'III_Plan comp 438.68 {Plan 8}'!Y$15)),"",'III_Plan comp 438.68 {Plan 8}'!Y$15&amp;analysismethod3)</f>
        <v/>
      </c>
      <c r="CG102" s="254" t="str">
        <f>IF(ISNUMBER(FIND(analysismethod3,'III_Plan comp 438.68 {Plan 8}'!Z$15)),"",'III_Plan comp 438.68 {Plan 8}'!Z$15&amp;analysismethod3)</f>
        <v/>
      </c>
      <c r="CH102" s="254" t="str">
        <f>IF(ISNUMBER(FIND(analysismethod3,'III_Plan comp 438.68 {Plan 8}'!AA$15)),"",'III_Plan comp 438.68 {Plan 8}'!AA$15&amp;analysismethod3)</f>
        <v/>
      </c>
      <c r="CI102" s="254" t="str">
        <f>IF(ISNUMBER(FIND(analysismethod3,'III_Plan comp 438.68 {Plan 8}'!AB$15)),"",'III_Plan comp 438.68 {Plan 8}'!AB$15&amp;analysismethod3)</f>
        <v/>
      </c>
      <c r="CJ102" s="254" t="str">
        <f>IF(ISNUMBER(FIND(analysismethod3,'III_Plan comp 438.68 {Plan 8}'!AC$15)),"",'III_Plan comp 438.68 {Plan 8}'!AC$15&amp;analysismethod3)</f>
        <v/>
      </c>
      <c r="CK102" s="254" t="str">
        <f>IF(ISNUMBER(FIND(analysismethod3,'III_Plan comp 438.68 {Plan 8}'!AD$15)),"",'III_Plan comp 438.68 {Plan 8}'!AD$15&amp;analysismethod3)</f>
        <v/>
      </c>
      <c r="CL102" s="254" t="str">
        <f>IF(ISNUMBER(FIND(analysismethod3,'III_Plan comp 438.68 {Plan 8}'!AE$15)),"",'III_Plan comp 438.68 {Plan 8}'!AE$15&amp;analysismethod3)</f>
        <v/>
      </c>
      <c r="CM102" s="254" t="str">
        <f>IF(ISNUMBER(FIND(analysismethod3,'III_Plan comp 438.68 {Plan 8}'!AF$15)),"",'III_Plan comp 438.68 {Plan 8}'!AF$15&amp;analysismethod3)</f>
        <v/>
      </c>
      <c r="CN102" s="254" t="str">
        <f>IF(ISNUMBER(FIND(analysismethod3,'III_Plan comp 438.68 {Plan 8}'!AG$15)),"",'III_Plan comp 438.68 {Plan 8}'!AG$15&amp;analysismethod3)</f>
        <v/>
      </c>
      <c r="CO102" s="254" t="str">
        <f>IF(ISNUMBER(FIND(analysismethod3,'III_Plan comp 438.68 {Plan 8}'!AH$15)),"",'III_Plan comp 438.68 {Plan 8}'!AH$15&amp;analysismethod3)</f>
        <v/>
      </c>
      <c r="CP102" s="254" t="str">
        <f>IF(ISNUMBER(FIND(analysismethod3,'III_Plan comp 438.68 {Plan 8}'!AI$15)),"",'III_Plan comp 438.68 {Plan 8}'!AI$15&amp;analysismethod3)</f>
        <v/>
      </c>
      <c r="CQ102" s="254" t="str">
        <f>IF(ISNUMBER(FIND(analysismethod3,'III_Plan comp 438.68 {Plan 8}'!AJ$15)),"",'III_Plan comp 438.68 {Plan 8}'!AJ$15&amp;analysismethod3)</f>
        <v/>
      </c>
      <c r="CR102" s="254" t="str">
        <f>IF(ISNUMBER(FIND(analysismethod3,'III_Plan comp 438.68 {Plan 8}'!AK$15)),"",'III_Plan comp 438.68 {Plan 8}'!AK$15&amp;analysismethod3)</f>
        <v/>
      </c>
      <c r="CS102" s="254" t="str">
        <f>IF(ISNUMBER(FIND(analysismethod3,'III_Plan comp 438.68 {Plan 8}'!AL$15)),"",'III_Plan comp 438.68 {Plan 8}'!AL$15&amp;analysismethod3)</f>
        <v/>
      </c>
      <c r="CT102" s="254" t="str">
        <f>IF(ISNUMBER(FIND(analysismethod3,'III_Plan comp 438.68 {Plan 8}'!AM$15)),"",'III_Plan comp 438.68 {Plan 8}'!AM$15&amp;analysismethod3)</f>
        <v/>
      </c>
      <c r="CU102" s="254" t="str">
        <f>IF(ISNUMBER(FIND(analysismethod3,'III_Plan comp 438.68 {Plan 8}'!AN$15)),"",'III_Plan comp 438.68 {Plan 8}'!AN$15&amp;analysismethod3)</f>
        <v/>
      </c>
      <c r="CV102" s="254" t="str">
        <f>IF(ISNUMBER(FIND(analysismethod3,'III_Plan comp 438.68 {Plan 8}'!AO$15)),"",'III_Plan comp 438.68 {Plan 8}'!AO$15&amp;analysismethod3)</f>
        <v/>
      </c>
      <c r="CW102" s="254" t="str">
        <f>IF(ISNUMBER(FIND(analysismethod3,'III_Plan comp 438.68 {Plan 8}'!AP$15)),"",'III_Plan comp 438.68 {Plan 8}'!AP$15&amp;analysismethod3)</f>
        <v/>
      </c>
      <c r="CX102" s="254" t="str">
        <f>IF(ISNUMBER(FIND(analysismethod3,'III_Plan comp 438.68 {Plan 8}'!AQ$15)),"",'III_Plan comp 438.68 {Plan 8}'!AQ$15&amp;analysismethod3)</f>
        <v/>
      </c>
      <c r="CY102" s="254" t="str">
        <f>IF(ISNUMBER(FIND(analysismethod3,'III_Plan comp 438.68 {Plan 8}'!AR$15)),"",'III_Plan comp 438.68 {Plan 8}'!AR$15&amp;analysismethod3)</f>
        <v/>
      </c>
      <c r="CZ102" s="254" t="str">
        <f>IF(ISNUMBER(FIND(analysismethod3,'III_Plan comp 438.68 {Plan 8}'!AS$15)),"",'III_Plan comp 438.68 {Plan 8}'!AS$15&amp;analysismethod3)</f>
        <v/>
      </c>
      <c r="DA102" s="254" t="str">
        <f>IF(ISNUMBER(FIND(analysismethod3,'III_Plan comp 438.68 {Plan 8}'!AT$15)),"",'III_Plan comp 438.68 {Plan 8}'!AT$15&amp;analysismethod3)</f>
        <v/>
      </c>
      <c r="DB102" s="254" t="str">
        <f>IF(ISNUMBER(FIND(analysismethod3,'III_Plan comp 438.68 {Plan 8}'!AU$15)),"",'III_Plan comp 438.68 {Plan 8}'!AU$15&amp;analysismethod3)</f>
        <v/>
      </c>
      <c r="DC102" s="254" t="str">
        <f>IF(ISNUMBER(FIND(analysismethod3,'III_Plan comp 438.68 {Plan 8}'!AV$15)),"",'III_Plan comp 438.68 {Plan 8}'!AV$15&amp;analysismethod3)</f>
        <v/>
      </c>
      <c r="DD102" s="254" t="str">
        <f>IF(ISNUMBER(FIND(analysismethod3,'III_Plan comp 438.68 {Plan 8}'!AW$15)),"",'III_Plan comp 438.68 {Plan 8}'!AW$15&amp;analysismethod3)</f>
        <v/>
      </c>
      <c r="DE102" s="254" t="str">
        <f>IF(ISNUMBER(FIND(analysismethod3,'III_Plan comp 438.68 {Plan 8}'!AX$15)),"",'III_Plan comp 438.68 {Plan 8}'!AX$15&amp;analysismethod3)</f>
        <v/>
      </c>
      <c r="DF102" s="254" t="str">
        <f>IF(ISNUMBER(FIND(analysismethod3,'III_Plan comp 438.68 {Plan 8}'!AY$15)),"",'III_Plan comp 438.68 {Plan 8}'!AY$15&amp;analysismethod3)</f>
        <v/>
      </c>
      <c r="DG102" s="254" t="str">
        <f>IF(ISNUMBER(FIND(analysismethod3,'III_Plan comp 438.68 {Plan 8}'!AZ$15)),"",'III_Plan comp 438.68 {Plan 8}'!AZ$15&amp;analysismethod3)</f>
        <v/>
      </c>
      <c r="DH102" s="254" t="str">
        <f>IF(ISNUMBER(FIND(analysismethod3,'III_Plan comp 438.68 {Plan 8}'!BA$15)),"",'III_Plan comp 438.68 {Plan 8}'!BA$15&amp;analysismethod3)</f>
        <v/>
      </c>
      <c r="DI102" s="254" t="str">
        <f>IF(ISNUMBER(FIND(analysismethod3,'III_Plan comp 438.68 {Plan 8}'!BB$15)),"",'III_Plan comp 438.68 {Plan 8}'!BB$15&amp;analysismethod3)</f>
        <v/>
      </c>
      <c r="DJ102" s="254" t="str">
        <f>IF(ISNUMBER(FIND(analysismethod3,'III_Plan comp 438.68 {Plan 8}'!BC$15)),"",'III_Plan comp 438.68 {Plan 8}'!BC$15&amp;analysismethod3)</f>
        <v/>
      </c>
      <c r="DK102" s="254" t="str">
        <f>IF(ISNUMBER(FIND(analysismethod3,'III_Plan comp 438.68 {Plan 8}'!BD$15)),"",'III_Plan comp 438.68 {Plan 8}'!BD$15&amp;analysismethod3)</f>
        <v/>
      </c>
      <c r="DL102" s="254" t="str">
        <f>IF(ISNUMBER(FIND(analysismethod3,'III_Plan comp 438.68 {Plan 8}'!BE$15)),"",'III_Plan comp 438.68 {Plan 8}'!BE$15&amp;analysismethod3)</f>
        <v/>
      </c>
      <c r="DM102" s="254" t="str">
        <f>IF(ISNUMBER(FIND(analysismethod3,'III_Plan comp 438.68 {Plan 8}'!BF$15)),"",'III_Plan comp 438.68 {Plan 8}'!BF$15&amp;analysismethod3)</f>
        <v/>
      </c>
      <c r="DN102" s="254" t="str">
        <f>IF(ISNUMBER(FIND(analysismethod3,'III_Plan comp 438.68 {Plan 8}'!BG$15)),"",'III_Plan comp 438.68 {Plan 8}'!BG$15&amp;analysismethod3)</f>
        <v/>
      </c>
      <c r="DO102" s="254" t="str">
        <f>IF(ISNUMBER(FIND(analysismethod3,'III_Plan comp 438.68 {Plan 8}'!BH$15)),"",'III_Plan comp 438.68 {Plan 8}'!BH$15&amp;analysismethod3)</f>
        <v/>
      </c>
      <c r="DP102" s="254" t="str">
        <f>IF(ISNUMBER(FIND(analysismethod3,'III_Plan comp 438.68 {Plan 8}'!BI$15)),"",'III_Plan comp 438.68 {Plan 8}'!BI$15&amp;analysismethod3)</f>
        <v/>
      </c>
      <c r="DQ102" s="254" t="str">
        <f>IF(ISNUMBER(FIND(analysismethod3,'III_Plan comp 438.68 {Plan 8}'!BJ$15)),"",'III_Plan comp 438.68 {Plan 8}'!BJ$15&amp;analysismethod3)</f>
        <v/>
      </c>
      <c r="DR102" s="254" t="str">
        <f>IF(ISNUMBER(FIND(analysismethod3,'III_Plan comp 438.68 {Plan 8}'!BK$15)),"",'III_Plan comp 438.68 {Plan 8}'!BK$15&amp;analysismethod3)</f>
        <v/>
      </c>
      <c r="DS102" s="254" t="str">
        <f>IF(ISNUMBER(FIND(analysismethod3,'III_Plan comp 438.68 {Plan 8}'!BL$15)),"",'III_Plan comp 438.68 {Plan 8}'!BL$15&amp;analysismethod3)</f>
        <v/>
      </c>
      <c r="DT102" s="254" t="str">
        <f>IF(ISNUMBER(FIND(analysismethod3,'III_Plan comp 438.68 {Plan 8}'!BM$15)),"",'III_Plan comp 438.68 {Plan 8}'!BM$15&amp;analysismethod3)</f>
        <v/>
      </c>
      <c r="DU102" s="254" t="str">
        <f>IF(ISNUMBER(FIND(analysismethod3,'III_Plan comp 438.68 {Plan 8}'!BN$15)),"",'III_Plan comp 438.68 {Plan 8}'!BN$15&amp;analysismethod3)</f>
        <v/>
      </c>
      <c r="DV102" s="254" t="str">
        <f>IF(ISNUMBER(FIND(analysismethod3,'III_Plan comp 438.68 {Plan 8}'!BO$15)),"",'III_Plan comp 438.68 {Plan 8}'!BO$15&amp;analysismethod3)</f>
        <v/>
      </c>
      <c r="DW102" s="254" t="str">
        <f>IF(ISNUMBER(FIND(analysismethod3,'III_Plan comp 438.68 {Plan 8}'!BP$15)),"",'III_Plan comp 438.68 {Plan 8}'!BP$15&amp;analysismethod3)</f>
        <v/>
      </c>
      <c r="DX102" s="254" t="str">
        <f>IF(ISNUMBER(FIND(analysismethod3,'III_Plan comp 438.68 {Plan 8}'!BQ$15)),"",'III_Plan comp 438.68 {Plan 8}'!BQ$15&amp;analysismethod3)</f>
        <v/>
      </c>
      <c r="DY102" s="254" t="str">
        <f>IF(ISNUMBER(FIND(analysismethod3,'III_Plan comp 438.68 {Plan 8}'!BR$15)),"",'III_Plan comp 438.68 {Plan 8}'!BR$15&amp;analysismethod3)</f>
        <v/>
      </c>
      <c r="DZ102" s="254" t="str">
        <f>IF(ISNUMBER(FIND(analysismethod3,'III_Plan comp 438.68 {Plan 8}'!BS$15)),"",'III_Plan comp 438.68 {Plan 8}'!BS$15&amp;analysismethod3)</f>
        <v/>
      </c>
      <c r="EA102" s="254" t="str">
        <f>IF(ISNUMBER(FIND(analysismethod3,'III_Plan comp 438.68 {Plan 8}'!BT$15)),"",'III_Plan comp 438.68 {Plan 8}'!BT$15&amp;analysismethod3)</f>
        <v/>
      </c>
      <c r="EB102" s="254" t="str">
        <f>IF(ISNUMBER(FIND(analysismethod3,'III_Plan comp 438.68 {Plan 8}'!BU$15)),"",'III_Plan comp 438.68 {Plan 8}'!BU$15&amp;analysismethod3)</f>
        <v/>
      </c>
      <c r="EC102" s="254" t="str">
        <f>IF(ISNUMBER(FIND(analysismethod3,'III_Plan comp 438.68 {Plan 8}'!BV$15)),"",'III_Plan comp 438.68 {Plan 8}'!BV$15&amp;analysismethod3)</f>
        <v/>
      </c>
      <c r="ED102" s="254" t="str">
        <f>IF(ISNUMBER(FIND(analysismethod3,'III_Plan comp 438.68 {Plan 8}'!BW$15)),"",'III_Plan comp 438.68 {Plan 8}'!BW$15&amp;analysismethod3)</f>
        <v/>
      </c>
      <c r="EE102" s="254" t="str">
        <f>IF(ISNUMBER(FIND(analysismethod3,'III_Plan comp 438.68 {Plan 8}'!BX$15)),"",'III_Plan comp 438.68 {Plan 8}'!BX$15&amp;analysismethod3)</f>
        <v/>
      </c>
      <c r="EF102" s="254" t="str">
        <f>IF(ISNUMBER(FIND(analysismethod3,'III_Plan comp 438.68 {Plan 8}'!BY$15)),"",'III_Plan comp 438.68 {Plan 8}'!BY$15&amp;analysismethod3)</f>
        <v/>
      </c>
      <c r="EG102" s="254" t="str">
        <f>IF(ISNUMBER(FIND(analysismethod3,'III_Plan comp 438.68 {Plan 8}'!BZ$15)),"",'III_Plan comp 438.68 {Plan 8}'!BZ$15&amp;analysismethod3)</f>
        <v/>
      </c>
      <c r="EH102" s="254" t="str">
        <f>IF(ISNUMBER(FIND(analysismethod3,'III_Plan comp 438.68 {Plan 8}'!CA$15)),"",'III_Plan comp 438.68 {Plan 8}'!CA$15&amp;analysismethod3)</f>
        <v/>
      </c>
      <c r="EI102" s="254" t="str">
        <f>IF(ISNUMBER(FIND(analysismethod3,'III_Plan comp 438.68 {Plan 8}'!CB$15)),"",'III_Plan comp 438.68 {Plan 8}'!CB$15&amp;analysismethod3)</f>
        <v/>
      </c>
      <c r="EJ102" s="254" t="str">
        <f>IF(ISNUMBER(FIND(analysismethod3,'III_Plan comp 438.68 {Plan 8}'!CC$15)),"",'III_Plan comp 438.68 {Plan 8}'!CC$15&amp;analysismethod3)</f>
        <v/>
      </c>
      <c r="EK102" s="254" t="str">
        <f>IF(ISNUMBER(FIND(analysismethod3,'III_Plan comp 438.68 {Plan 8}'!CD$15)),"",'III_Plan comp 438.68 {Plan 8}'!CD$15&amp;analysismethod3)</f>
        <v/>
      </c>
      <c r="EL102" s="254" t="str">
        <f>IF(ISNUMBER(FIND(analysismethod3,'III_Plan comp 438.68 {Plan 8}'!CE$15)),"",'III_Plan comp 438.68 {Plan 8}'!CE$15&amp;analysismethod3)</f>
        <v/>
      </c>
      <c r="EM102" s="254" t="str">
        <f>IF(ISNUMBER(FIND(analysismethod3,'III_Plan comp 438.68 {Plan 8}'!CF$15)),"",'III_Plan comp 438.68 {Plan 8}'!CF$15&amp;analysismethod3)</f>
        <v/>
      </c>
      <c r="EN102" s="254" t="str">
        <f>IF(ISNUMBER(FIND(analysismethod3,'III_Plan comp 438.68 {Plan 8}'!CG$15)),"",'III_Plan comp 438.68 {Plan 8}'!CG$15&amp;analysismethod3)</f>
        <v/>
      </c>
      <c r="EO102" s="254" t="str">
        <f>IF(ISNUMBER(FIND(analysismethod3,'III_Plan comp 438.68 {Plan 8}'!CH$15)),"",'III_Plan comp 438.68 {Plan 8}'!CH$15&amp;analysismethod3)</f>
        <v/>
      </c>
      <c r="EP102" s="254" t="str">
        <f>IF(ISNUMBER(FIND(analysismethod3,'III_Plan comp 438.68 {Plan 8}'!CI$15)),"",'III_Plan comp 438.68 {Plan 8}'!CI$15&amp;analysismethod3)</f>
        <v/>
      </c>
      <c r="EQ102" s="254" t="str">
        <f>IF(ISNUMBER(FIND(analysismethod3,'III_Plan comp 438.68 {Plan 8}'!CJ$15)),"",'III_Plan comp 438.68 {Plan 8}'!CJ$15&amp;analysismethod3)</f>
        <v/>
      </c>
      <c r="ER102" s="254" t="str">
        <f>IF(ISNUMBER(FIND(analysismethod3,'III_Plan comp 438.68 {Plan 8}'!CK$15)),"",'III_Plan comp 438.68 {Plan 8}'!CK$15&amp;analysismethod3)</f>
        <v/>
      </c>
      <c r="ES102" s="254" t="str">
        <f>IF(ISNUMBER(FIND(analysismethod3,'III_Plan comp 438.68 {Plan 8}'!CL$15)),"",'III_Plan comp 438.68 {Plan 8}'!CL$15&amp;analysismethod3)</f>
        <v/>
      </c>
      <c r="ET102" s="254" t="str">
        <f>IF(ISNUMBER(FIND(analysismethod3,'III_Plan comp 438.68 {Plan 8}'!CM$15)),"",'III_Plan comp 438.68 {Plan 8}'!CM$15&amp;analysismethod3)</f>
        <v/>
      </c>
      <c r="EU102" s="254" t="str">
        <f>IF(ISNUMBER(FIND(analysismethod3,'III_Plan comp 438.68 {Plan 8}'!CN$15)),"",'III_Plan comp 438.68 {Plan 8}'!CN$15&amp;analysismethod3)</f>
        <v/>
      </c>
      <c r="EV102" s="254" t="str">
        <f>IF(ISNUMBER(FIND(analysismethod3,'III_Plan comp 438.68 {Plan 8}'!CO$15)),"",'III_Plan comp 438.68 {Plan 8}'!CO$15&amp;analysismethod3)</f>
        <v/>
      </c>
      <c r="EW102" s="254" t="str">
        <f>IF(ISNUMBER(FIND(analysismethod3,'III_Plan comp 438.68 {Plan 8}'!CP$15)),"",'III_Plan comp 438.68 {Plan 8}'!CP$15&amp;analysismethod3)</f>
        <v/>
      </c>
      <c r="EX102" s="254" t="str">
        <f>IF(ISNUMBER(FIND(analysismethod3,'III_Plan comp 438.68 {Plan 8}'!CQ$15)),"",'III_Plan comp 438.68 {Plan 8}'!CQ$15&amp;analysismethod3)</f>
        <v/>
      </c>
      <c r="EY102" s="254" t="str">
        <f>IF(ISNUMBER(FIND(analysismethod3,'III_Plan comp 438.68 {Plan 8}'!CR$15)),"",'III_Plan comp 438.68 {Plan 8}'!CR$15&amp;analysismethod3)</f>
        <v/>
      </c>
      <c r="EZ102" s="254" t="str">
        <f>IF(ISNUMBER(FIND(analysismethod3,'III_Plan comp 438.68 {Plan 8}'!CS$15)),"",'III_Plan comp 438.68 {Plan 8}'!CS$15&amp;analysismethod3)</f>
        <v/>
      </c>
      <c r="FA102" s="254" t="str">
        <f>IF(ISNUMBER(FIND(analysismethod3,'III_Plan comp 438.68 {Plan 8}'!CT$15)),"",'III_Plan comp 438.68 {Plan 8}'!CT$15&amp;analysismethod3)</f>
        <v/>
      </c>
      <c r="FB102" s="254" t="str">
        <f>IF(ISNUMBER(FIND(analysismethod3,'III_Plan comp 438.68 {Plan 8}'!CU$15)),"",'III_Plan comp 438.68 {Plan 8}'!CU$15&amp;analysismethod3)</f>
        <v/>
      </c>
      <c r="FC102" s="254" t="str">
        <f>IF(ISNUMBER(FIND(analysismethod3,'III_Plan comp 438.68 {Plan 8}'!CV$15)),"",'III_Plan comp 438.68 {Plan 8}'!CV$15&amp;analysismethod3)</f>
        <v/>
      </c>
      <c r="FD102" s="254" t="str">
        <f>IF(ISNUMBER(FIND(analysismethod3,'III_Plan comp 438.68 {Plan 8}'!CW$15)),"",'III_Plan comp 438.68 {Plan 8}'!CW$15&amp;analysismethod3)</f>
        <v/>
      </c>
      <c r="FE102" s="254" t="str">
        <f>IF(ISNUMBER(FIND(analysismethod3,'III_Plan comp 438.68 {Plan 8}'!CX$15)),"",'III_Plan comp 438.68 {Plan 8}'!CX$15&amp;analysismethod3)</f>
        <v/>
      </c>
      <c r="FF102" s="254" t="str">
        <f>IF(ISNUMBER(FIND(analysismethod3,'III_Plan comp 438.68 {Plan 8}'!CY$15)),"",'III_Plan comp 438.68 {Plan 8}'!CY$15&amp;analysismethod3)</f>
        <v/>
      </c>
      <c r="FG102" s="254" t="str">
        <f>IF(ISNUMBER(FIND(analysismethod3,'III_Plan comp 438.68 {Plan 8}'!CZ$15)),"",'III_Plan comp 438.68 {Plan 8}'!CZ$15&amp;analysismethod3)</f>
        <v/>
      </c>
    </row>
    <row r="103" spans="62:163" x14ac:dyDescent="0.2">
      <c r="BK103" s="253" t="str">
        <f>IF('I_State and program information'!$E$62="Yes","Secret Shopper: Appointment Availability"&amp;"; "&amp;CHAR(10)&amp;CHAR(10),"")</f>
        <v/>
      </c>
      <c r="BL103" s="254" t="str">
        <f>IF(ISNUMBER(FIND(analysismethod4,'III_Plan comp 438.68 {Plan 8}'!E$15)),"",'III_Plan comp 438.68 {Plan 8}'!E$15&amp;analysismethod4)</f>
        <v/>
      </c>
      <c r="BM103" s="254" t="str">
        <f>IF(ISNUMBER(FIND(analysismethod4,'III_Plan comp 438.68 {Plan 8}'!F$15)),"",'III_Plan comp 438.68 {Plan 8}'!F$15&amp;analysismethod4)</f>
        <v/>
      </c>
      <c r="BN103" s="254" t="str">
        <f>IF(ISNUMBER(FIND(analysismethod4,'III_Plan comp 438.68 {Plan 8}'!G$15)),"",'III_Plan comp 438.68 {Plan 8}'!G$15&amp;analysismethod4)</f>
        <v/>
      </c>
      <c r="BO103" s="254" t="str">
        <f>IF(ISNUMBER(FIND(analysismethod4,'III_Plan comp 438.68 {Plan 8}'!H$15)),"",'III_Plan comp 438.68 {Plan 8}'!H$15&amp;analysismethod4)</f>
        <v/>
      </c>
      <c r="BP103" s="254" t="str">
        <f>IF(ISNUMBER(FIND(analysismethod4,'III_Plan comp 438.68 {Plan 8}'!I$15)),"",'III_Plan comp 438.68 {Plan 8}'!I$15&amp;analysismethod4)</f>
        <v/>
      </c>
      <c r="BQ103" s="254" t="str">
        <f>IF(ISNUMBER(FIND(analysismethod4,'III_Plan comp 438.68 {Plan 8}'!J$15)),"",'III_Plan comp 438.68 {Plan 8}'!J$15&amp;analysismethod4)</f>
        <v/>
      </c>
      <c r="BR103" s="254" t="str">
        <f>IF(ISNUMBER(FIND(analysismethod4,'III_Plan comp 438.68 {Plan 8}'!K$15)),"",'III_Plan comp 438.68 {Plan 8}'!K$15&amp;analysismethod4)</f>
        <v/>
      </c>
      <c r="BS103" s="254" t="str">
        <f>IF(ISNUMBER(FIND(analysismethod4,'III_Plan comp 438.68 {Plan 8}'!L$15)),"",'III_Plan comp 438.68 {Plan 8}'!L$15&amp;analysismethod4)</f>
        <v/>
      </c>
      <c r="BT103" s="254" t="str">
        <f>IF(ISNUMBER(FIND(analysismethod4,'III_Plan comp 438.68 {Plan 8}'!M$15)),"",'III_Plan comp 438.68 {Plan 8}'!M$15&amp;analysismethod4)</f>
        <v/>
      </c>
      <c r="BU103" s="254" t="str">
        <f>IF(ISNUMBER(FIND(analysismethod4,'III_Plan comp 438.68 {Plan 8}'!N$15)),"",'III_Plan comp 438.68 {Plan 8}'!N$15&amp;analysismethod4)</f>
        <v/>
      </c>
      <c r="BV103" s="254" t="str">
        <f>IF(ISNUMBER(FIND(analysismethod4,'III_Plan comp 438.68 {Plan 8}'!O$15)),"",'III_Plan comp 438.68 {Plan 8}'!O$15&amp;analysismethod4)</f>
        <v/>
      </c>
      <c r="BW103" s="254" t="str">
        <f>IF(ISNUMBER(FIND(analysismethod4,'III_Plan comp 438.68 {Plan 8}'!P$15)),"",'III_Plan comp 438.68 {Plan 8}'!P$15&amp;analysismethod4)</f>
        <v/>
      </c>
      <c r="BX103" s="254" t="str">
        <f>IF(ISNUMBER(FIND(analysismethod4,'III_Plan comp 438.68 {Plan 8}'!Q$15)),"",'III_Plan comp 438.68 {Plan 8}'!Q$15&amp;analysismethod4)</f>
        <v/>
      </c>
      <c r="BY103" s="254" t="str">
        <f>IF(ISNUMBER(FIND(analysismethod4,'III_Plan comp 438.68 {Plan 8}'!R$15)),"",'III_Plan comp 438.68 {Plan 8}'!R$15&amp;analysismethod4)</f>
        <v/>
      </c>
      <c r="BZ103" s="254" t="str">
        <f>IF(ISNUMBER(FIND(analysismethod4,'III_Plan comp 438.68 {Plan 8}'!S$15)),"",'III_Plan comp 438.68 {Plan 8}'!S$15&amp;analysismethod4)</f>
        <v/>
      </c>
      <c r="CA103" s="254" t="str">
        <f>IF(ISNUMBER(FIND(analysismethod4,'III_Plan comp 438.68 {Plan 8}'!T$15)),"",'III_Plan comp 438.68 {Plan 8}'!T$15&amp;analysismethod4)</f>
        <v/>
      </c>
      <c r="CB103" s="254" t="str">
        <f>IF(ISNUMBER(FIND(analysismethod4,'III_Plan comp 438.68 {Plan 8}'!U$15)),"",'III_Plan comp 438.68 {Plan 8}'!U$15&amp;analysismethod4)</f>
        <v/>
      </c>
      <c r="CC103" s="254" t="str">
        <f>IF(ISNUMBER(FIND(analysismethod4,'III_Plan comp 438.68 {Plan 8}'!V$15)),"",'III_Plan comp 438.68 {Plan 8}'!V$15&amp;analysismethod4)</f>
        <v/>
      </c>
      <c r="CD103" s="254" t="str">
        <f>IF(ISNUMBER(FIND(analysismethod4,'III_Plan comp 438.68 {Plan 8}'!W$15)),"",'III_Plan comp 438.68 {Plan 8}'!W$15&amp;analysismethod4)</f>
        <v/>
      </c>
      <c r="CE103" s="254" t="str">
        <f>IF(ISNUMBER(FIND(analysismethod4,'III_Plan comp 438.68 {Plan 8}'!X$15)),"",'III_Plan comp 438.68 {Plan 8}'!X$15&amp;analysismethod4)</f>
        <v/>
      </c>
      <c r="CF103" s="254" t="str">
        <f>IF(ISNUMBER(FIND(analysismethod4,'III_Plan comp 438.68 {Plan 8}'!Y$15)),"",'III_Plan comp 438.68 {Plan 8}'!Y$15&amp;analysismethod4)</f>
        <v/>
      </c>
      <c r="CG103" s="254" t="str">
        <f>IF(ISNUMBER(FIND(analysismethod4,'III_Plan comp 438.68 {Plan 8}'!Z$15)),"",'III_Plan comp 438.68 {Plan 8}'!Z$15&amp;analysismethod4)</f>
        <v/>
      </c>
      <c r="CH103" s="254" t="str">
        <f>IF(ISNUMBER(FIND(analysismethod4,'III_Plan comp 438.68 {Plan 8}'!AA$15)),"",'III_Plan comp 438.68 {Plan 8}'!AA$15&amp;analysismethod4)</f>
        <v/>
      </c>
      <c r="CI103" s="254" t="str">
        <f>IF(ISNUMBER(FIND(analysismethod4,'III_Plan comp 438.68 {Plan 8}'!AB$15)),"",'III_Plan comp 438.68 {Plan 8}'!AB$15&amp;analysismethod4)</f>
        <v/>
      </c>
      <c r="CJ103" s="254" t="str">
        <f>IF(ISNUMBER(FIND(analysismethod4,'III_Plan comp 438.68 {Plan 8}'!AC$15)),"",'III_Plan comp 438.68 {Plan 8}'!AC$15&amp;analysismethod4)</f>
        <v/>
      </c>
      <c r="CK103" s="254" t="str">
        <f>IF(ISNUMBER(FIND(analysismethod4,'III_Plan comp 438.68 {Plan 8}'!AD$15)),"",'III_Plan comp 438.68 {Plan 8}'!AD$15&amp;analysismethod4)</f>
        <v/>
      </c>
      <c r="CL103" s="254" t="str">
        <f>IF(ISNUMBER(FIND(analysismethod4,'III_Plan comp 438.68 {Plan 8}'!AE$15)),"",'III_Plan comp 438.68 {Plan 8}'!AE$15&amp;analysismethod4)</f>
        <v/>
      </c>
      <c r="CM103" s="254" t="str">
        <f>IF(ISNUMBER(FIND(analysismethod4,'III_Plan comp 438.68 {Plan 8}'!AF$15)),"",'III_Plan comp 438.68 {Plan 8}'!AF$15&amp;analysismethod4)</f>
        <v/>
      </c>
      <c r="CN103" s="254" t="str">
        <f>IF(ISNUMBER(FIND(analysismethod4,'III_Plan comp 438.68 {Plan 8}'!AG$15)),"",'III_Plan comp 438.68 {Plan 8}'!AG$15&amp;analysismethod4)</f>
        <v/>
      </c>
      <c r="CO103" s="254" t="str">
        <f>IF(ISNUMBER(FIND(analysismethod4,'III_Plan comp 438.68 {Plan 8}'!AH$15)),"",'III_Plan comp 438.68 {Plan 8}'!AH$15&amp;analysismethod4)</f>
        <v/>
      </c>
      <c r="CP103" s="254" t="str">
        <f>IF(ISNUMBER(FIND(analysismethod4,'III_Plan comp 438.68 {Plan 8}'!AI$15)),"",'III_Plan comp 438.68 {Plan 8}'!AI$15&amp;analysismethod4)</f>
        <v/>
      </c>
      <c r="CQ103" s="254" t="str">
        <f>IF(ISNUMBER(FIND(analysismethod4,'III_Plan comp 438.68 {Plan 8}'!AJ$15)),"",'III_Plan comp 438.68 {Plan 8}'!AJ$15&amp;analysismethod4)</f>
        <v/>
      </c>
      <c r="CR103" s="254" t="str">
        <f>IF(ISNUMBER(FIND(analysismethod4,'III_Plan comp 438.68 {Plan 8}'!AK$15)),"",'III_Plan comp 438.68 {Plan 8}'!AK$15&amp;analysismethod4)</f>
        <v/>
      </c>
      <c r="CS103" s="254" t="str">
        <f>IF(ISNUMBER(FIND(analysismethod4,'III_Plan comp 438.68 {Plan 8}'!AL$15)),"",'III_Plan comp 438.68 {Plan 8}'!AL$15&amp;analysismethod4)</f>
        <v/>
      </c>
      <c r="CT103" s="254" t="str">
        <f>IF(ISNUMBER(FIND(analysismethod4,'III_Plan comp 438.68 {Plan 8}'!AM$15)),"",'III_Plan comp 438.68 {Plan 8}'!AM$15&amp;analysismethod4)</f>
        <v/>
      </c>
      <c r="CU103" s="254" t="str">
        <f>IF(ISNUMBER(FIND(analysismethod4,'III_Plan comp 438.68 {Plan 8}'!AN$15)),"",'III_Plan comp 438.68 {Plan 8}'!AN$15&amp;analysismethod4)</f>
        <v/>
      </c>
      <c r="CV103" s="254" t="str">
        <f>IF(ISNUMBER(FIND(analysismethod4,'III_Plan comp 438.68 {Plan 8}'!AO$15)),"",'III_Plan comp 438.68 {Plan 8}'!AO$15&amp;analysismethod4)</f>
        <v/>
      </c>
      <c r="CW103" s="254" t="str">
        <f>IF(ISNUMBER(FIND(analysismethod4,'III_Plan comp 438.68 {Plan 8}'!AP$15)),"",'III_Plan comp 438.68 {Plan 8}'!AP$15&amp;analysismethod4)</f>
        <v/>
      </c>
      <c r="CX103" s="254" t="str">
        <f>IF(ISNUMBER(FIND(analysismethod4,'III_Plan comp 438.68 {Plan 8}'!AQ$15)),"",'III_Plan comp 438.68 {Plan 8}'!AQ$15&amp;analysismethod4)</f>
        <v/>
      </c>
      <c r="CY103" s="254" t="str">
        <f>IF(ISNUMBER(FIND(analysismethod4,'III_Plan comp 438.68 {Plan 8}'!AR$15)),"",'III_Plan comp 438.68 {Plan 8}'!AR$15&amp;analysismethod4)</f>
        <v/>
      </c>
      <c r="CZ103" s="254" t="str">
        <f>IF(ISNUMBER(FIND(analysismethod4,'III_Plan comp 438.68 {Plan 8}'!AS$15)),"",'III_Plan comp 438.68 {Plan 8}'!AS$15&amp;analysismethod4)</f>
        <v/>
      </c>
      <c r="DA103" s="254" t="str">
        <f>IF(ISNUMBER(FIND(analysismethod4,'III_Plan comp 438.68 {Plan 8}'!AT$15)),"",'III_Plan comp 438.68 {Plan 8}'!AT$15&amp;analysismethod4)</f>
        <v/>
      </c>
      <c r="DB103" s="254" t="str">
        <f>IF(ISNUMBER(FIND(analysismethod4,'III_Plan comp 438.68 {Plan 8}'!AU$15)),"",'III_Plan comp 438.68 {Plan 8}'!AU$15&amp;analysismethod4)</f>
        <v/>
      </c>
      <c r="DC103" s="254" t="str">
        <f>IF(ISNUMBER(FIND(analysismethod4,'III_Plan comp 438.68 {Plan 8}'!AV$15)),"",'III_Plan comp 438.68 {Plan 8}'!AV$15&amp;analysismethod4)</f>
        <v/>
      </c>
      <c r="DD103" s="254" t="str">
        <f>IF(ISNUMBER(FIND(analysismethod4,'III_Plan comp 438.68 {Plan 8}'!AW$15)),"",'III_Plan comp 438.68 {Plan 8}'!AW$15&amp;analysismethod4)</f>
        <v/>
      </c>
      <c r="DE103" s="254" t="str">
        <f>IF(ISNUMBER(FIND(analysismethod4,'III_Plan comp 438.68 {Plan 8}'!AX$15)),"",'III_Plan comp 438.68 {Plan 8}'!AX$15&amp;analysismethod4)</f>
        <v/>
      </c>
      <c r="DF103" s="254" t="str">
        <f>IF(ISNUMBER(FIND(analysismethod4,'III_Plan comp 438.68 {Plan 8}'!AY$15)),"",'III_Plan comp 438.68 {Plan 8}'!AY$15&amp;analysismethod4)</f>
        <v/>
      </c>
      <c r="DG103" s="254" t="str">
        <f>IF(ISNUMBER(FIND(analysismethod4,'III_Plan comp 438.68 {Plan 8}'!AZ$15)),"",'III_Plan comp 438.68 {Plan 8}'!AZ$15&amp;analysismethod4)</f>
        <v/>
      </c>
      <c r="DH103" s="254" t="str">
        <f>IF(ISNUMBER(FIND(analysismethod4,'III_Plan comp 438.68 {Plan 8}'!BA$15)),"",'III_Plan comp 438.68 {Plan 8}'!BA$15&amp;analysismethod4)</f>
        <v/>
      </c>
      <c r="DI103" s="254" t="str">
        <f>IF(ISNUMBER(FIND(analysismethod4,'III_Plan comp 438.68 {Plan 8}'!BB$15)),"",'III_Plan comp 438.68 {Plan 8}'!BB$15&amp;analysismethod4)</f>
        <v/>
      </c>
      <c r="DJ103" s="254" t="str">
        <f>IF(ISNUMBER(FIND(analysismethod4,'III_Plan comp 438.68 {Plan 8}'!BC$15)),"",'III_Plan comp 438.68 {Plan 8}'!BC$15&amp;analysismethod4)</f>
        <v/>
      </c>
      <c r="DK103" s="254" t="str">
        <f>IF(ISNUMBER(FIND(analysismethod4,'III_Plan comp 438.68 {Plan 8}'!BD$15)),"",'III_Plan comp 438.68 {Plan 8}'!BD$15&amp;analysismethod4)</f>
        <v/>
      </c>
      <c r="DL103" s="254" t="str">
        <f>IF(ISNUMBER(FIND(analysismethod4,'III_Plan comp 438.68 {Plan 8}'!BE$15)),"",'III_Plan comp 438.68 {Plan 8}'!BE$15&amp;analysismethod4)</f>
        <v/>
      </c>
      <c r="DM103" s="254" t="str">
        <f>IF(ISNUMBER(FIND(analysismethod4,'III_Plan comp 438.68 {Plan 8}'!BF$15)),"",'III_Plan comp 438.68 {Plan 8}'!BF$15&amp;analysismethod4)</f>
        <v/>
      </c>
      <c r="DN103" s="254" t="str">
        <f>IF(ISNUMBER(FIND(analysismethod4,'III_Plan comp 438.68 {Plan 8}'!BG$15)),"",'III_Plan comp 438.68 {Plan 8}'!BG$15&amp;analysismethod4)</f>
        <v/>
      </c>
      <c r="DO103" s="254" t="str">
        <f>IF(ISNUMBER(FIND(analysismethod4,'III_Plan comp 438.68 {Plan 8}'!BH$15)),"",'III_Plan comp 438.68 {Plan 8}'!BH$15&amp;analysismethod4)</f>
        <v/>
      </c>
      <c r="DP103" s="254" t="str">
        <f>IF(ISNUMBER(FIND(analysismethod4,'III_Plan comp 438.68 {Plan 8}'!BI$15)),"",'III_Plan comp 438.68 {Plan 8}'!BI$15&amp;analysismethod4)</f>
        <v/>
      </c>
      <c r="DQ103" s="254" t="str">
        <f>IF(ISNUMBER(FIND(analysismethod4,'III_Plan comp 438.68 {Plan 8}'!BJ$15)),"",'III_Plan comp 438.68 {Plan 8}'!BJ$15&amp;analysismethod4)</f>
        <v/>
      </c>
      <c r="DR103" s="254" t="str">
        <f>IF(ISNUMBER(FIND(analysismethod4,'III_Plan comp 438.68 {Plan 8}'!BK$15)),"",'III_Plan comp 438.68 {Plan 8}'!BK$15&amp;analysismethod4)</f>
        <v/>
      </c>
      <c r="DS103" s="254" t="str">
        <f>IF(ISNUMBER(FIND(analysismethod4,'III_Plan comp 438.68 {Plan 8}'!BL$15)),"",'III_Plan comp 438.68 {Plan 8}'!BL$15&amp;analysismethod4)</f>
        <v/>
      </c>
      <c r="DT103" s="254" t="str">
        <f>IF(ISNUMBER(FIND(analysismethod4,'III_Plan comp 438.68 {Plan 8}'!BM$15)),"",'III_Plan comp 438.68 {Plan 8}'!BM$15&amp;analysismethod4)</f>
        <v/>
      </c>
      <c r="DU103" s="254" t="str">
        <f>IF(ISNUMBER(FIND(analysismethod4,'III_Plan comp 438.68 {Plan 8}'!BN$15)),"",'III_Plan comp 438.68 {Plan 8}'!BN$15&amp;analysismethod4)</f>
        <v/>
      </c>
      <c r="DV103" s="254" t="str">
        <f>IF(ISNUMBER(FIND(analysismethod4,'III_Plan comp 438.68 {Plan 8}'!BO$15)),"",'III_Plan comp 438.68 {Plan 8}'!BO$15&amp;analysismethod4)</f>
        <v/>
      </c>
      <c r="DW103" s="254" t="str">
        <f>IF(ISNUMBER(FIND(analysismethod4,'III_Plan comp 438.68 {Plan 8}'!BP$15)),"",'III_Plan comp 438.68 {Plan 8}'!BP$15&amp;analysismethod4)</f>
        <v/>
      </c>
      <c r="DX103" s="254" t="str">
        <f>IF(ISNUMBER(FIND(analysismethod4,'III_Plan comp 438.68 {Plan 8}'!BQ$15)),"",'III_Plan comp 438.68 {Plan 8}'!BQ$15&amp;analysismethod4)</f>
        <v/>
      </c>
      <c r="DY103" s="254" t="str">
        <f>IF(ISNUMBER(FIND(analysismethod4,'III_Plan comp 438.68 {Plan 8}'!BR$15)),"",'III_Plan comp 438.68 {Plan 8}'!BR$15&amp;analysismethod4)</f>
        <v/>
      </c>
      <c r="DZ103" s="254" t="str">
        <f>IF(ISNUMBER(FIND(analysismethod4,'III_Plan comp 438.68 {Plan 8}'!BS$15)),"",'III_Plan comp 438.68 {Plan 8}'!BS$15&amp;analysismethod4)</f>
        <v/>
      </c>
      <c r="EA103" s="254" t="str">
        <f>IF(ISNUMBER(FIND(analysismethod4,'III_Plan comp 438.68 {Plan 8}'!BT$15)),"",'III_Plan comp 438.68 {Plan 8}'!BT$15&amp;analysismethod4)</f>
        <v/>
      </c>
      <c r="EB103" s="254" t="str">
        <f>IF(ISNUMBER(FIND(analysismethod4,'III_Plan comp 438.68 {Plan 8}'!BU$15)),"",'III_Plan comp 438.68 {Plan 8}'!BU$15&amp;analysismethod4)</f>
        <v/>
      </c>
      <c r="EC103" s="254" t="str">
        <f>IF(ISNUMBER(FIND(analysismethod4,'III_Plan comp 438.68 {Plan 8}'!BV$15)),"",'III_Plan comp 438.68 {Plan 8}'!BV$15&amp;analysismethod4)</f>
        <v/>
      </c>
      <c r="ED103" s="254" t="str">
        <f>IF(ISNUMBER(FIND(analysismethod4,'III_Plan comp 438.68 {Plan 8}'!BW$15)),"",'III_Plan comp 438.68 {Plan 8}'!BW$15&amp;analysismethod4)</f>
        <v/>
      </c>
      <c r="EE103" s="254" t="str">
        <f>IF(ISNUMBER(FIND(analysismethod4,'III_Plan comp 438.68 {Plan 8}'!BX$15)),"",'III_Plan comp 438.68 {Plan 8}'!BX$15&amp;analysismethod4)</f>
        <v/>
      </c>
      <c r="EF103" s="254" t="str">
        <f>IF(ISNUMBER(FIND(analysismethod4,'III_Plan comp 438.68 {Plan 8}'!BY$15)),"",'III_Plan comp 438.68 {Plan 8}'!BY$15&amp;analysismethod4)</f>
        <v/>
      </c>
      <c r="EG103" s="254" t="str">
        <f>IF(ISNUMBER(FIND(analysismethod4,'III_Plan comp 438.68 {Plan 8}'!BZ$15)),"",'III_Plan comp 438.68 {Plan 8}'!BZ$15&amp;analysismethod4)</f>
        <v/>
      </c>
      <c r="EH103" s="254" t="str">
        <f>IF(ISNUMBER(FIND(analysismethod4,'III_Plan comp 438.68 {Plan 8}'!CA$15)),"",'III_Plan comp 438.68 {Plan 8}'!CA$15&amp;analysismethod4)</f>
        <v/>
      </c>
      <c r="EI103" s="254" t="str">
        <f>IF(ISNUMBER(FIND(analysismethod4,'III_Plan comp 438.68 {Plan 8}'!CB$15)),"",'III_Plan comp 438.68 {Plan 8}'!CB$15&amp;analysismethod4)</f>
        <v/>
      </c>
      <c r="EJ103" s="254" t="str">
        <f>IF(ISNUMBER(FIND(analysismethod4,'III_Plan comp 438.68 {Plan 8}'!CC$15)),"",'III_Plan comp 438.68 {Plan 8}'!CC$15&amp;analysismethod4)</f>
        <v/>
      </c>
      <c r="EK103" s="254" t="str">
        <f>IF(ISNUMBER(FIND(analysismethod4,'III_Plan comp 438.68 {Plan 8}'!CD$15)),"",'III_Plan comp 438.68 {Plan 8}'!CD$15&amp;analysismethod4)</f>
        <v/>
      </c>
      <c r="EL103" s="254" t="str">
        <f>IF(ISNUMBER(FIND(analysismethod4,'III_Plan comp 438.68 {Plan 8}'!CE$15)),"",'III_Plan comp 438.68 {Plan 8}'!CE$15&amp;analysismethod4)</f>
        <v/>
      </c>
      <c r="EM103" s="254" t="str">
        <f>IF(ISNUMBER(FIND(analysismethod4,'III_Plan comp 438.68 {Plan 8}'!CF$15)),"",'III_Plan comp 438.68 {Plan 8}'!CF$15&amp;analysismethod4)</f>
        <v/>
      </c>
      <c r="EN103" s="254" t="str">
        <f>IF(ISNUMBER(FIND(analysismethod4,'III_Plan comp 438.68 {Plan 8}'!CG$15)),"",'III_Plan comp 438.68 {Plan 8}'!CG$15&amp;analysismethod4)</f>
        <v/>
      </c>
      <c r="EO103" s="254" t="str">
        <f>IF(ISNUMBER(FIND(analysismethod4,'III_Plan comp 438.68 {Plan 8}'!CH$15)),"",'III_Plan comp 438.68 {Plan 8}'!CH$15&amp;analysismethod4)</f>
        <v/>
      </c>
      <c r="EP103" s="254" t="str">
        <f>IF(ISNUMBER(FIND(analysismethod4,'III_Plan comp 438.68 {Plan 8}'!CI$15)),"",'III_Plan comp 438.68 {Plan 8}'!CI$15&amp;analysismethod4)</f>
        <v/>
      </c>
      <c r="EQ103" s="254" t="str">
        <f>IF(ISNUMBER(FIND(analysismethod4,'III_Plan comp 438.68 {Plan 8}'!CJ$15)),"",'III_Plan comp 438.68 {Plan 8}'!CJ$15&amp;analysismethod4)</f>
        <v/>
      </c>
      <c r="ER103" s="254" t="str">
        <f>IF(ISNUMBER(FIND(analysismethod4,'III_Plan comp 438.68 {Plan 8}'!CK$15)),"",'III_Plan comp 438.68 {Plan 8}'!CK$15&amp;analysismethod4)</f>
        <v/>
      </c>
      <c r="ES103" s="254" t="str">
        <f>IF(ISNUMBER(FIND(analysismethod4,'III_Plan comp 438.68 {Plan 8}'!CL$15)),"",'III_Plan comp 438.68 {Plan 8}'!CL$15&amp;analysismethod4)</f>
        <v/>
      </c>
      <c r="ET103" s="254" t="str">
        <f>IF(ISNUMBER(FIND(analysismethod4,'III_Plan comp 438.68 {Plan 8}'!CM$15)),"",'III_Plan comp 438.68 {Plan 8}'!CM$15&amp;analysismethod4)</f>
        <v/>
      </c>
      <c r="EU103" s="254" t="str">
        <f>IF(ISNUMBER(FIND(analysismethod4,'III_Plan comp 438.68 {Plan 8}'!CN$15)),"",'III_Plan comp 438.68 {Plan 8}'!CN$15&amp;analysismethod4)</f>
        <v/>
      </c>
      <c r="EV103" s="254" t="str">
        <f>IF(ISNUMBER(FIND(analysismethod4,'III_Plan comp 438.68 {Plan 8}'!CO$15)),"",'III_Plan comp 438.68 {Plan 8}'!CO$15&amp;analysismethod4)</f>
        <v/>
      </c>
      <c r="EW103" s="254" t="str">
        <f>IF(ISNUMBER(FIND(analysismethod4,'III_Plan comp 438.68 {Plan 8}'!CP$15)),"",'III_Plan comp 438.68 {Plan 8}'!CP$15&amp;analysismethod4)</f>
        <v/>
      </c>
      <c r="EX103" s="254" t="str">
        <f>IF(ISNUMBER(FIND(analysismethod4,'III_Plan comp 438.68 {Plan 8}'!CQ$15)),"",'III_Plan comp 438.68 {Plan 8}'!CQ$15&amp;analysismethod4)</f>
        <v/>
      </c>
      <c r="EY103" s="254" t="str">
        <f>IF(ISNUMBER(FIND(analysismethod4,'III_Plan comp 438.68 {Plan 8}'!CR$15)),"",'III_Plan comp 438.68 {Plan 8}'!CR$15&amp;analysismethod4)</f>
        <v/>
      </c>
      <c r="EZ103" s="254" t="str">
        <f>IF(ISNUMBER(FIND(analysismethod4,'III_Plan comp 438.68 {Plan 8}'!CS$15)),"",'III_Plan comp 438.68 {Plan 8}'!CS$15&amp;analysismethod4)</f>
        <v/>
      </c>
      <c r="FA103" s="254" t="str">
        <f>IF(ISNUMBER(FIND(analysismethod4,'III_Plan comp 438.68 {Plan 8}'!CT$15)),"",'III_Plan comp 438.68 {Plan 8}'!CT$15&amp;analysismethod4)</f>
        <v/>
      </c>
      <c r="FB103" s="254" t="str">
        <f>IF(ISNUMBER(FIND(analysismethod4,'III_Plan comp 438.68 {Plan 8}'!CU$15)),"",'III_Plan comp 438.68 {Plan 8}'!CU$15&amp;analysismethod4)</f>
        <v/>
      </c>
      <c r="FC103" s="254" t="str">
        <f>IF(ISNUMBER(FIND(analysismethod4,'III_Plan comp 438.68 {Plan 8}'!CV$15)),"",'III_Plan comp 438.68 {Plan 8}'!CV$15&amp;analysismethod4)</f>
        <v/>
      </c>
      <c r="FD103" s="254" t="str">
        <f>IF(ISNUMBER(FIND(analysismethod4,'III_Plan comp 438.68 {Plan 8}'!CW$15)),"",'III_Plan comp 438.68 {Plan 8}'!CW$15&amp;analysismethod4)</f>
        <v/>
      </c>
      <c r="FE103" s="254" t="str">
        <f>IF(ISNUMBER(FIND(analysismethod4,'III_Plan comp 438.68 {Plan 8}'!CX$15)),"",'III_Plan comp 438.68 {Plan 8}'!CX$15&amp;analysismethod4)</f>
        <v/>
      </c>
      <c r="FF103" s="254" t="str">
        <f>IF(ISNUMBER(FIND(analysismethod4,'III_Plan comp 438.68 {Plan 8}'!CY$15)),"",'III_Plan comp 438.68 {Plan 8}'!CY$15&amp;analysismethod4)</f>
        <v/>
      </c>
      <c r="FG103" s="254" t="str">
        <f>IF(ISNUMBER(FIND(analysismethod4,'III_Plan comp 438.68 {Plan 8}'!CZ$15)),"",'III_Plan comp 438.68 {Plan 8}'!CZ$15&amp;analysismethod4)</f>
        <v/>
      </c>
    </row>
    <row r="104" spans="62:163" x14ac:dyDescent="0.2">
      <c r="BK104" s="253" t="str">
        <f>IF('I_State and program information'!$E$66="Yes","EVV Data Analysis"&amp;"; "&amp;CHAR(10)&amp;CHAR(10),"")</f>
        <v/>
      </c>
      <c r="BL104" s="254" t="str">
        <f>IF(ISNUMBER(FIND(analysismethod5,'III_Plan comp 438.68 {Plan 8}'!E$15)),"",'III_Plan comp 438.68 {Plan 8}'!E$15&amp;analysismethod5)</f>
        <v/>
      </c>
      <c r="BM104" s="254" t="str">
        <f>IF(ISNUMBER(FIND(analysismethod5,'III_Plan comp 438.68 {Plan 8}'!F$15)),"",'III_Plan comp 438.68 {Plan 8}'!F$15&amp;analysismethod5)</f>
        <v/>
      </c>
      <c r="BN104" s="254" t="str">
        <f>IF(ISNUMBER(FIND(analysismethod5,'III_Plan comp 438.68 {Plan 8}'!G$15)),"",'III_Plan comp 438.68 {Plan 8}'!G$15&amp;analysismethod5)</f>
        <v/>
      </c>
      <c r="BO104" s="254" t="str">
        <f>IF(ISNUMBER(FIND(analysismethod5,'III_Plan comp 438.68 {Plan 8}'!H$15)),"",'III_Plan comp 438.68 {Plan 8}'!H$15&amp;analysismethod5)</f>
        <v/>
      </c>
      <c r="BP104" s="254" t="str">
        <f>IF(ISNUMBER(FIND(analysismethod5,'III_Plan comp 438.68 {Plan 8}'!I$15)),"",'III_Plan comp 438.68 {Plan 8}'!I$15&amp;analysismethod5)</f>
        <v/>
      </c>
      <c r="BQ104" s="254" t="str">
        <f>IF(ISNUMBER(FIND(analysismethod5,'III_Plan comp 438.68 {Plan 8}'!J$15)),"",'III_Plan comp 438.68 {Plan 8}'!J$15&amp;analysismethod5)</f>
        <v/>
      </c>
      <c r="BR104" s="254" t="str">
        <f>IF(ISNUMBER(FIND(analysismethod5,'III_Plan comp 438.68 {Plan 8}'!K$15)),"",'III_Plan comp 438.68 {Plan 8}'!K$15&amp;analysismethod5)</f>
        <v/>
      </c>
      <c r="BS104" s="254" t="str">
        <f>IF(ISNUMBER(FIND(analysismethod5,'III_Plan comp 438.68 {Plan 8}'!L$15)),"",'III_Plan comp 438.68 {Plan 8}'!L$15&amp;analysismethod5)</f>
        <v/>
      </c>
      <c r="BT104" s="254" t="str">
        <f>IF(ISNUMBER(FIND(analysismethod5,'III_Plan comp 438.68 {Plan 8}'!M$15)),"",'III_Plan comp 438.68 {Plan 8}'!M$15&amp;analysismethod5)</f>
        <v/>
      </c>
      <c r="BU104" s="254" t="str">
        <f>IF(ISNUMBER(FIND(analysismethod5,'III_Plan comp 438.68 {Plan 8}'!N$15)),"",'III_Plan comp 438.68 {Plan 8}'!N$15&amp;analysismethod5)</f>
        <v/>
      </c>
      <c r="BV104" s="254" t="str">
        <f>IF(ISNUMBER(FIND(analysismethod5,'III_Plan comp 438.68 {Plan 8}'!O$15)),"",'III_Plan comp 438.68 {Plan 8}'!O$15&amp;analysismethod5)</f>
        <v/>
      </c>
      <c r="BW104" s="254" t="str">
        <f>IF(ISNUMBER(FIND(analysismethod5,'III_Plan comp 438.68 {Plan 8}'!P$15)),"",'III_Plan comp 438.68 {Plan 8}'!P$15&amp;analysismethod5)</f>
        <v/>
      </c>
      <c r="BX104" s="254" t="str">
        <f>IF(ISNUMBER(FIND(analysismethod5,'III_Plan comp 438.68 {Plan 8}'!Q$15)),"",'III_Plan comp 438.68 {Plan 8}'!Q$15&amp;analysismethod5)</f>
        <v/>
      </c>
      <c r="BY104" s="254" t="str">
        <f>IF(ISNUMBER(FIND(analysismethod5,'III_Plan comp 438.68 {Plan 8}'!R$15)),"",'III_Plan comp 438.68 {Plan 8}'!R$15&amp;analysismethod5)</f>
        <v/>
      </c>
      <c r="BZ104" s="254" t="str">
        <f>IF(ISNUMBER(FIND(analysismethod5,'III_Plan comp 438.68 {Plan 8}'!S$15)),"",'III_Plan comp 438.68 {Plan 8}'!S$15&amp;analysismethod5)</f>
        <v/>
      </c>
      <c r="CA104" s="254" t="str">
        <f>IF(ISNUMBER(FIND(analysismethod5,'III_Plan comp 438.68 {Plan 8}'!T$15)),"",'III_Plan comp 438.68 {Plan 8}'!T$15&amp;analysismethod5)</f>
        <v/>
      </c>
      <c r="CB104" s="254" t="str">
        <f>IF(ISNUMBER(FIND(analysismethod5,'III_Plan comp 438.68 {Plan 8}'!U$15)),"",'III_Plan comp 438.68 {Plan 8}'!U$15&amp;analysismethod5)</f>
        <v/>
      </c>
      <c r="CC104" s="254" t="str">
        <f>IF(ISNUMBER(FIND(analysismethod5,'III_Plan comp 438.68 {Plan 8}'!V$15)),"",'III_Plan comp 438.68 {Plan 8}'!V$15&amp;analysismethod5)</f>
        <v/>
      </c>
      <c r="CD104" s="254" t="str">
        <f>IF(ISNUMBER(FIND(analysismethod5,'III_Plan comp 438.68 {Plan 8}'!W$15)),"",'III_Plan comp 438.68 {Plan 8}'!W$15&amp;analysismethod5)</f>
        <v/>
      </c>
      <c r="CE104" s="254" t="str">
        <f>IF(ISNUMBER(FIND(analysismethod5,'III_Plan comp 438.68 {Plan 8}'!X$15)),"",'III_Plan comp 438.68 {Plan 8}'!X$15&amp;analysismethod5)</f>
        <v/>
      </c>
      <c r="CF104" s="254" t="str">
        <f>IF(ISNUMBER(FIND(analysismethod5,'III_Plan comp 438.68 {Plan 8}'!Y$15)),"",'III_Plan comp 438.68 {Plan 8}'!Y$15&amp;analysismethod5)</f>
        <v/>
      </c>
      <c r="CG104" s="254" t="str">
        <f>IF(ISNUMBER(FIND(analysismethod5,'III_Plan comp 438.68 {Plan 8}'!Z$15)),"",'III_Plan comp 438.68 {Plan 8}'!Z$15&amp;analysismethod5)</f>
        <v/>
      </c>
      <c r="CH104" s="254" t="str">
        <f>IF(ISNUMBER(FIND(analysismethod5,'III_Plan comp 438.68 {Plan 8}'!AA$15)),"",'III_Plan comp 438.68 {Plan 8}'!AA$15&amp;analysismethod5)</f>
        <v/>
      </c>
      <c r="CI104" s="254" t="str">
        <f>IF(ISNUMBER(FIND(analysismethod5,'III_Plan comp 438.68 {Plan 8}'!AB$15)),"",'III_Plan comp 438.68 {Plan 8}'!AB$15&amp;analysismethod5)</f>
        <v/>
      </c>
      <c r="CJ104" s="254" t="str">
        <f>IF(ISNUMBER(FIND(analysismethod5,'III_Plan comp 438.68 {Plan 8}'!AC$15)),"",'III_Plan comp 438.68 {Plan 8}'!AC$15&amp;analysismethod5)</f>
        <v/>
      </c>
      <c r="CK104" s="254" t="str">
        <f>IF(ISNUMBER(FIND(analysismethod5,'III_Plan comp 438.68 {Plan 8}'!AD$15)),"",'III_Plan comp 438.68 {Plan 8}'!AD$15&amp;analysismethod5)</f>
        <v/>
      </c>
      <c r="CL104" s="254" t="str">
        <f>IF(ISNUMBER(FIND(analysismethod5,'III_Plan comp 438.68 {Plan 8}'!AE$15)),"",'III_Plan comp 438.68 {Plan 8}'!AE$15&amp;analysismethod5)</f>
        <v/>
      </c>
      <c r="CM104" s="254" t="str">
        <f>IF(ISNUMBER(FIND(analysismethod5,'III_Plan comp 438.68 {Plan 8}'!AF$15)),"",'III_Plan comp 438.68 {Plan 8}'!AF$15&amp;analysismethod5)</f>
        <v/>
      </c>
      <c r="CN104" s="254" t="str">
        <f>IF(ISNUMBER(FIND(analysismethod5,'III_Plan comp 438.68 {Plan 8}'!AG$15)),"",'III_Plan comp 438.68 {Plan 8}'!AG$15&amp;analysismethod5)</f>
        <v/>
      </c>
      <c r="CO104" s="254" t="str">
        <f>IF(ISNUMBER(FIND(analysismethod5,'III_Plan comp 438.68 {Plan 8}'!AH$15)),"",'III_Plan comp 438.68 {Plan 8}'!AH$15&amp;analysismethod5)</f>
        <v/>
      </c>
      <c r="CP104" s="254" t="str">
        <f>IF(ISNUMBER(FIND(analysismethod5,'III_Plan comp 438.68 {Plan 8}'!AI$15)),"",'III_Plan comp 438.68 {Plan 8}'!AI$15&amp;analysismethod5)</f>
        <v/>
      </c>
      <c r="CQ104" s="254" t="str">
        <f>IF(ISNUMBER(FIND(analysismethod5,'III_Plan comp 438.68 {Plan 8}'!AJ$15)),"",'III_Plan comp 438.68 {Plan 8}'!AJ$15&amp;analysismethod5)</f>
        <v/>
      </c>
      <c r="CR104" s="254" t="str">
        <f>IF(ISNUMBER(FIND(analysismethod5,'III_Plan comp 438.68 {Plan 8}'!AK$15)),"",'III_Plan comp 438.68 {Plan 8}'!AK$15&amp;analysismethod5)</f>
        <v/>
      </c>
      <c r="CS104" s="254" t="str">
        <f>IF(ISNUMBER(FIND(analysismethod5,'III_Plan comp 438.68 {Plan 8}'!AL$15)),"",'III_Plan comp 438.68 {Plan 8}'!AL$15&amp;analysismethod5)</f>
        <v/>
      </c>
      <c r="CT104" s="254" t="str">
        <f>IF(ISNUMBER(FIND(analysismethod5,'III_Plan comp 438.68 {Plan 8}'!AM$15)),"",'III_Plan comp 438.68 {Plan 8}'!AM$15&amp;analysismethod5)</f>
        <v/>
      </c>
      <c r="CU104" s="254" t="str">
        <f>IF(ISNUMBER(FIND(analysismethod5,'III_Plan comp 438.68 {Plan 8}'!AN$15)),"",'III_Plan comp 438.68 {Plan 8}'!AN$15&amp;analysismethod5)</f>
        <v/>
      </c>
      <c r="CV104" s="254" t="str">
        <f>IF(ISNUMBER(FIND(analysismethod5,'III_Plan comp 438.68 {Plan 8}'!AO$15)),"",'III_Plan comp 438.68 {Plan 8}'!AO$15&amp;analysismethod5)</f>
        <v/>
      </c>
      <c r="CW104" s="254" t="str">
        <f>IF(ISNUMBER(FIND(analysismethod5,'III_Plan comp 438.68 {Plan 8}'!AP$15)),"",'III_Plan comp 438.68 {Plan 8}'!AP$15&amp;analysismethod5)</f>
        <v/>
      </c>
      <c r="CX104" s="254" t="str">
        <f>IF(ISNUMBER(FIND(analysismethod5,'III_Plan comp 438.68 {Plan 8}'!AQ$15)),"",'III_Plan comp 438.68 {Plan 8}'!AQ$15&amp;analysismethod5)</f>
        <v/>
      </c>
      <c r="CY104" s="254" t="str">
        <f>IF(ISNUMBER(FIND(analysismethod5,'III_Plan comp 438.68 {Plan 8}'!AR$15)),"",'III_Plan comp 438.68 {Plan 8}'!AR$15&amp;analysismethod5)</f>
        <v/>
      </c>
      <c r="CZ104" s="254" t="str">
        <f>IF(ISNUMBER(FIND(analysismethod5,'III_Plan comp 438.68 {Plan 8}'!AS$15)),"",'III_Plan comp 438.68 {Plan 8}'!AS$15&amp;analysismethod5)</f>
        <v/>
      </c>
      <c r="DA104" s="254" t="str">
        <f>IF(ISNUMBER(FIND(analysismethod5,'III_Plan comp 438.68 {Plan 8}'!AT$15)),"",'III_Plan comp 438.68 {Plan 8}'!AT$15&amp;analysismethod5)</f>
        <v/>
      </c>
      <c r="DB104" s="254" t="str">
        <f>IF(ISNUMBER(FIND(analysismethod5,'III_Plan comp 438.68 {Plan 8}'!AU$15)),"",'III_Plan comp 438.68 {Plan 8}'!AU$15&amp;analysismethod5)</f>
        <v/>
      </c>
      <c r="DC104" s="254" t="str">
        <f>IF(ISNUMBER(FIND(analysismethod5,'III_Plan comp 438.68 {Plan 8}'!AV$15)),"",'III_Plan comp 438.68 {Plan 8}'!AV$15&amp;analysismethod5)</f>
        <v/>
      </c>
      <c r="DD104" s="254" t="str">
        <f>IF(ISNUMBER(FIND(analysismethod5,'III_Plan comp 438.68 {Plan 8}'!AW$15)),"",'III_Plan comp 438.68 {Plan 8}'!AW$15&amp;analysismethod5)</f>
        <v/>
      </c>
      <c r="DE104" s="254" t="str">
        <f>IF(ISNUMBER(FIND(analysismethod5,'III_Plan comp 438.68 {Plan 8}'!AX$15)),"",'III_Plan comp 438.68 {Plan 8}'!AX$15&amp;analysismethod5)</f>
        <v/>
      </c>
      <c r="DF104" s="254" t="str">
        <f>IF(ISNUMBER(FIND(analysismethod5,'III_Plan comp 438.68 {Plan 8}'!AY$15)),"",'III_Plan comp 438.68 {Plan 8}'!AY$15&amp;analysismethod5)</f>
        <v/>
      </c>
      <c r="DG104" s="254" t="str">
        <f>IF(ISNUMBER(FIND(analysismethod5,'III_Plan comp 438.68 {Plan 8}'!AZ$15)),"",'III_Plan comp 438.68 {Plan 8}'!AZ$15&amp;analysismethod5)</f>
        <v/>
      </c>
      <c r="DH104" s="254" t="str">
        <f>IF(ISNUMBER(FIND(analysismethod5,'III_Plan comp 438.68 {Plan 8}'!BA$15)),"",'III_Plan comp 438.68 {Plan 8}'!BA$15&amp;analysismethod5)</f>
        <v/>
      </c>
      <c r="DI104" s="254" t="str">
        <f>IF(ISNUMBER(FIND(analysismethod5,'III_Plan comp 438.68 {Plan 8}'!BB$15)),"",'III_Plan comp 438.68 {Plan 8}'!BB$15&amp;analysismethod5)</f>
        <v/>
      </c>
      <c r="DJ104" s="254" t="str">
        <f>IF(ISNUMBER(FIND(analysismethod5,'III_Plan comp 438.68 {Plan 8}'!BC$15)),"",'III_Plan comp 438.68 {Plan 8}'!BC$15&amp;analysismethod5)</f>
        <v/>
      </c>
      <c r="DK104" s="254" t="str">
        <f>IF(ISNUMBER(FIND(analysismethod5,'III_Plan comp 438.68 {Plan 8}'!BD$15)),"",'III_Plan comp 438.68 {Plan 8}'!BD$15&amp;analysismethod5)</f>
        <v/>
      </c>
      <c r="DL104" s="254" t="str">
        <f>IF(ISNUMBER(FIND(analysismethod5,'III_Plan comp 438.68 {Plan 8}'!BE$15)),"",'III_Plan comp 438.68 {Plan 8}'!BE$15&amp;analysismethod5)</f>
        <v/>
      </c>
      <c r="DM104" s="254" t="str">
        <f>IF(ISNUMBER(FIND(analysismethod5,'III_Plan comp 438.68 {Plan 8}'!BF$15)),"",'III_Plan comp 438.68 {Plan 8}'!BF$15&amp;analysismethod5)</f>
        <v/>
      </c>
      <c r="DN104" s="254" t="str">
        <f>IF(ISNUMBER(FIND(analysismethod5,'III_Plan comp 438.68 {Plan 8}'!BG$15)),"",'III_Plan comp 438.68 {Plan 8}'!BG$15&amp;analysismethod5)</f>
        <v/>
      </c>
      <c r="DO104" s="254" t="str">
        <f>IF(ISNUMBER(FIND(analysismethod5,'III_Plan comp 438.68 {Plan 8}'!BH$15)),"",'III_Plan comp 438.68 {Plan 8}'!BH$15&amp;analysismethod5)</f>
        <v/>
      </c>
      <c r="DP104" s="254" t="str">
        <f>IF(ISNUMBER(FIND(analysismethod5,'III_Plan comp 438.68 {Plan 8}'!BI$15)),"",'III_Plan comp 438.68 {Plan 8}'!BI$15&amp;analysismethod5)</f>
        <v/>
      </c>
      <c r="DQ104" s="254" t="str">
        <f>IF(ISNUMBER(FIND(analysismethod5,'III_Plan comp 438.68 {Plan 8}'!BJ$15)),"",'III_Plan comp 438.68 {Plan 8}'!BJ$15&amp;analysismethod5)</f>
        <v/>
      </c>
      <c r="DR104" s="254" t="str">
        <f>IF(ISNUMBER(FIND(analysismethod5,'III_Plan comp 438.68 {Plan 8}'!BK$15)),"",'III_Plan comp 438.68 {Plan 8}'!BK$15&amp;analysismethod5)</f>
        <v/>
      </c>
      <c r="DS104" s="254" t="str">
        <f>IF(ISNUMBER(FIND(analysismethod5,'III_Plan comp 438.68 {Plan 8}'!BL$15)),"",'III_Plan comp 438.68 {Plan 8}'!BL$15&amp;analysismethod5)</f>
        <v/>
      </c>
      <c r="DT104" s="254" t="str">
        <f>IF(ISNUMBER(FIND(analysismethod5,'III_Plan comp 438.68 {Plan 8}'!BM$15)),"",'III_Plan comp 438.68 {Plan 8}'!BM$15&amp;analysismethod5)</f>
        <v/>
      </c>
      <c r="DU104" s="254" t="str">
        <f>IF(ISNUMBER(FIND(analysismethod5,'III_Plan comp 438.68 {Plan 8}'!BN$15)),"",'III_Plan comp 438.68 {Plan 8}'!BN$15&amp;analysismethod5)</f>
        <v/>
      </c>
      <c r="DV104" s="254" t="str">
        <f>IF(ISNUMBER(FIND(analysismethod5,'III_Plan comp 438.68 {Plan 8}'!BO$15)),"",'III_Plan comp 438.68 {Plan 8}'!BO$15&amp;analysismethod5)</f>
        <v/>
      </c>
      <c r="DW104" s="254" t="str">
        <f>IF(ISNUMBER(FIND(analysismethod5,'III_Plan comp 438.68 {Plan 8}'!BP$15)),"",'III_Plan comp 438.68 {Plan 8}'!BP$15&amp;analysismethod5)</f>
        <v/>
      </c>
      <c r="DX104" s="254" t="str">
        <f>IF(ISNUMBER(FIND(analysismethod5,'III_Plan comp 438.68 {Plan 8}'!BQ$15)),"",'III_Plan comp 438.68 {Plan 8}'!BQ$15&amp;analysismethod5)</f>
        <v/>
      </c>
      <c r="DY104" s="254" t="str">
        <f>IF(ISNUMBER(FIND(analysismethod5,'III_Plan comp 438.68 {Plan 8}'!BR$15)),"",'III_Plan comp 438.68 {Plan 8}'!BR$15&amp;analysismethod5)</f>
        <v/>
      </c>
      <c r="DZ104" s="254" t="str">
        <f>IF(ISNUMBER(FIND(analysismethod5,'III_Plan comp 438.68 {Plan 8}'!BS$15)),"",'III_Plan comp 438.68 {Plan 8}'!BS$15&amp;analysismethod5)</f>
        <v/>
      </c>
      <c r="EA104" s="254" t="str">
        <f>IF(ISNUMBER(FIND(analysismethod5,'III_Plan comp 438.68 {Plan 8}'!BT$15)),"",'III_Plan comp 438.68 {Plan 8}'!BT$15&amp;analysismethod5)</f>
        <v/>
      </c>
      <c r="EB104" s="254" t="str">
        <f>IF(ISNUMBER(FIND(analysismethod5,'III_Plan comp 438.68 {Plan 8}'!BU$15)),"",'III_Plan comp 438.68 {Plan 8}'!BU$15&amp;analysismethod5)</f>
        <v/>
      </c>
      <c r="EC104" s="254" t="str">
        <f>IF(ISNUMBER(FIND(analysismethod5,'III_Plan comp 438.68 {Plan 8}'!BV$15)),"",'III_Plan comp 438.68 {Plan 8}'!BV$15&amp;analysismethod5)</f>
        <v/>
      </c>
      <c r="ED104" s="254" t="str">
        <f>IF(ISNUMBER(FIND(analysismethod5,'III_Plan comp 438.68 {Plan 8}'!BW$15)),"",'III_Plan comp 438.68 {Plan 8}'!BW$15&amp;analysismethod5)</f>
        <v/>
      </c>
      <c r="EE104" s="254" t="str">
        <f>IF(ISNUMBER(FIND(analysismethod5,'III_Plan comp 438.68 {Plan 8}'!BX$15)),"",'III_Plan comp 438.68 {Plan 8}'!BX$15&amp;analysismethod5)</f>
        <v/>
      </c>
      <c r="EF104" s="254" t="str">
        <f>IF(ISNUMBER(FIND(analysismethod5,'III_Plan comp 438.68 {Plan 8}'!BY$15)),"",'III_Plan comp 438.68 {Plan 8}'!BY$15&amp;analysismethod5)</f>
        <v/>
      </c>
      <c r="EG104" s="254" t="str">
        <f>IF(ISNUMBER(FIND(analysismethod5,'III_Plan comp 438.68 {Plan 8}'!BZ$15)),"",'III_Plan comp 438.68 {Plan 8}'!BZ$15&amp;analysismethod5)</f>
        <v/>
      </c>
      <c r="EH104" s="254" t="str">
        <f>IF(ISNUMBER(FIND(analysismethod5,'III_Plan comp 438.68 {Plan 8}'!CA$15)),"",'III_Plan comp 438.68 {Plan 8}'!CA$15&amp;analysismethod5)</f>
        <v/>
      </c>
      <c r="EI104" s="254" t="str">
        <f>IF(ISNUMBER(FIND(analysismethod5,'III_Plan comp 438.68 {Plan 8}'!CB$15)),"",'III_Plan comp 438.68 {Plan 8}'!CB$15&amp;analysismethod5)</f>
        <v/>
      </c>
      <c r="EJ104" s="254" t="str">
        <f>IF(ISNUMBER(FIND(analysismethod5,'III_Plan comp 438.68 {Plan 8}'!CC$15)),"",'III_Plan comp 438.68 {Plan 8}'!CC$15&amp;analysismethod5)</f>
        <v/>
      </c>
      <c r="EK104" s="254" t="str">
        <f>IF(ISNUMBER(FIND(analysismethod5,'III_Plan comp 438.68 {Plan 8}'!CD$15)),"",'III_Plan comp 438.68 {Plan 8}'!CD$15&amp;analysismethod5)</f>
        <v/>
      </c>
      <c r="EL104" s="254" t="str">
        <f>IF(ISNUMBER(FIND(analysismethod5,'III_Plan comp 438.68 {Plan 8}'!CE$15)),"",'III_Plan comp 438.68 {Plan 8}'!CE$15&amp;analysismethod5)</f>
        <v/>
      </c>
      <c r="EM104" s="254" t="str">
        <f>IF(ISNUMBER(FIND(analysismethod5,'III_Plan comp 438.68 {Plan 8}'!CF$15)),"",'III_Plan comp 438.68 {Plan 8}'!CF$15&amp;analysismethod5)</f>
        <v/>
      </c>
      <c r="EN104" s="254" t="str">
        <f>IF(ISNUMBER(FIND(analysismethod5,'III_Plan comp 438.68 {Plan 8}'!CG$15)),"",'III_Plan comp 438.68 {Plan 8}'!CG$15&amp;analysismethod5)</f>
        <v/>
      </c>
      <c r="EO104" s="254" t="str">
        <f>IF(ISNUMBER(FIND(analysismethod5,'III_Plan comp 438.68 {Plan 8}'!CH$15)),"",'III_Plan comp 438.68 {Plan 8}'!CH$15&amp;analysismethod5)</f>
        <v/>
      </c>
      <c r="EP104" s="254" t="str">
        <f>IF(ISNUMBER(FIND(analysismethod5,'III_Plan comp 438.68 {Plan 8}'!CI$15)),"",'III_Plan comp 438.68 {Plan 8}'!CI$15&amp;analysismethod5)</f>
        <v/>
      </c>
      <c r="EQ104" s="254" t="str">
        <f>IF(ISNUMBER(FIND(analysismethod5,'III_Plan comp 438.68 {Plan 8}'!CJ$15)),"",'III_Plan comp 438.68 {Plan 8}'!CJ$15&amp;analysismethod5)</f>
        <v/>
      </c>
      <c r="ER104" s="254" t="str">
        <f>IF(ISNUMBER(FIND(analysismethod5,'III_Plan comp 438.68 {Plan 8}'!CK$15)),"",'III_Plan comp 438.68 {Plan 8}'!CK$15&amp;analysismethod5)</f>
        <v/>
      </c>
      <c r="ES104" s="254" t="str">
        <f>IF(ISNUMBER(FIND(analysismethod5,'III_Plan comp 438.68 {Plan 8}'!CL$15)),"",'III_Plan comp 438.68 {Plan 8}'!CL$15&amp;analysismethod5)</f>
        <v/>
      </c>
      <c r="ET104" s="254" t="str">
        <f>IF(ISNUMBER(FIND(analysismethod5,'III_Plan comp 438.68 {Plan 8}'!CM$15)),"",'III_Plan comp 438.68 {Plan 8}'!CM$15&amp;analysismethod5)</f>
        <v/>
      </c>
      <c r="EU104" s="254" t="str">
        <f>IF(ISNUMBER(FIND(analysismethod5,'III_Plan comp 438.68 {Plan 8}'!CN$15)),"",'III_Plan comp 438.68 {Plan 8}'!CN$15&amp;analysismethod5)</f>
        <v/>
      </c>
      <c r="EV104" s="254" t="str">
        <f>IF(ISNUMBER(FIND(analysismethod5,'III_Plan comp 438.68 {Plan 8}'!CO$15)),"",'III_Plan comp 438.68 {Plan 8}'!CO$15&amp;analysismethod5)</f>
        <v/>
      </c>
      <c r="EW104" s="254" t="str">
        <f>IF(ISNUMBER(FIND(analysismethod5,'III_Plan comp 438.68 {Plan 8}'!CP$15)),"",'III_Plan comp 438.68 {Plan 8}'!CP$15&amp;analysismethod5)</f>
        <v/>
      </c>
      <c r="EX104" s="254" t="str">
        <f>IF(ISNUMBER(FIND(analysismethod5,'III_Plan comp 438.68 {Plan 8}'!CQ$15)),"",'III_Plan comp 438.68 {Plan 8}'!CQ$15&amp;analysismethod5)</f>
        <v/>
      </c>
      <c r="EY104" s="254" t="str">
        <f>IF(ISNUMBER(FIND(analysismethod5,'III_Plan comp 438.68 {Plan 8}'!CR$15)),"",'III_Plan comp 438.68 {Plan 8}'!CR$15&amp;analysismethod5)</f>
        <v/>
      </c>
      <c r="EZ104" s="254" t="str">
        <f>IF(ISNUMBER(FIND(analysismethod5,'III_Plan comp 438.68 {Plan 8}'!CS$15)),"",'III_Plan comp 438.68 {Plan 8}'!CS$15&amp;analysismethod5)</f>
        <v/>
      </c>
      <c r="FA104" s="254" t="str">
        <f>IF(ISNUMBER(FIND(analysismethod5,'III_Plan comp 438.68 {Plan 8}'!CT$15)),"",'III_Plan comp 438.68 {Plan 8}'!CT$15&amp;analysismethod5)</f>
        <v/>
      </c>
      <c r="FB104" s="254" t="str">
        <f>IF(ISNUMBER(FIND(analysismethod5,'III_Plan comp 438.68 {Plan 8}'!CU$15)),"",'III_Plan comp 438.68 {Plan 8}'!CU$15&amp;analysismethod5)</f>
        <v/>
      </c>
      <c r="FC104" s="254" t="str">
        <f>IF(ISNUMBER(FIND(analysismethod5,'III_Plan comp 438.68 {Plan 8}'!CV$15)),"",'III_Plan comp 438.68 {Plan 8}'!CV$15&amp;analysismethod5)</f>
        <v/>
      </c>
      <c r="FD104" s="254" t="str">
        <f>IF(ISNUMBER(FIND(analysismethod5,'III_Plan comp 438.68 {Plan 8}'!CW$15)),"",'III_Plan comp 438.68 {Plan 8}'!CW$15&amp;analysismethod5)</f>
        <v/>
      </c>
      <c r="FE104" s="254" t="str">
        <f>IF(ISNUMBER(FIND(analysismethod5,'III_Plan comp 438.68 {Plan 8}'!CX$15)),"",'III_Plan comp 438.68 {Plan 8}'!CX$15&amp;analysismethod5)</f>
        <v/>
      </c>
      <c r="FF104" s="254" t="str">
        <f>IF(ISNUMBER(FIND(analysismethod5,'III_Plan comp 438.68 {Plan 8}'!CY$15)),"",'III_Plan comp 438.68 {Plan 8}'!CY$15&amp;analysismethod5)</f>
        <v/>
      </c>
      <c r="FG104" s="254" t="str">
        <f>IF(ISNUMBER(FIND(analysismethod5,'III_Plan comp 438.68 {Plan 8}'!CZ$15)),"",'III_Plan comp 438.68 {Plan 8}'!CZ$15&amp;analysismethod5)</f>
        <v/>
      </c>
    </row>
    <row r="105" spans="62:163" x14ac:dyDescent="0.2">
      <c r="BK105" s="253" t="str">
        <f>IF('I_State and program information'!$E$70="Yes","Review of Grievances Related to Access"&amp;"; "&amp;CHAR(10)&amp;CHAR(10),"")</f>
        <v xml:space="preserve">Review of Grievances Related to Access; 
</v>
      </c>
      <c r="BL105" s="254" t="str">
        <f>IF(ISNUMBER(FIND(analysismethod6,'III_Plan comp 438.68 {Plan 8}'!E$15)),"",'III_Plan comp 438.68 {Plan 8}'!E$15&amp;analysismethod6)</f>
        <v xml:space="preserve">Review of Grievances Related to Access; 
</v>
      </c>
      <c r="BM105" s="254" t="str">
        <f>IF(ISNUMBER(FIND(analysismethod6,'III_Plan comp 438.68 {Plan 8}'!F$15)),"",'III_Plan comp 438.68 {Plan 8}'!F$15&amp;analysismethod6)</f>
        <v xml:space="preserve">Review of Grievances Related to Access; 
</v>
      </c>
      <c r="BN105" s="254" t="str">
        <f>IF(ISNUMBER(FIND(analysismethod6,'III_Plan comp 438.68 {Plan 8}'!G$15)),"",'III_Plan comp 438.68 {Plan 8}'!G$15&amp;analysismethod6)</f>
        <v xml:space="preserve">Review of Grievances Related to Access; 
</v>
      </c>
      <c r="BO105" s="254" t="str">
        <f>IF(ISNUMBER(FIND(analysismethod6,'III_Plan comp 438.68 {Plan 8}'!H$15)),"",'III_Plan comp 438.68 {Plan 8}'!H$15&amp;analysismethod6)</f>
        <v xml:space="preserve">Review of Grievances Related to Access; 
</v>
      </c>
      <c r="BP105" s="254" t="str">
        <f>IF(ISNUMBER(FIND(analysismethod6,'III_Plan comp 438.68 {Plan 8}'!I$15)),"",'III_Plan comp 438.68 {Plan 8}'!I$15&amp;analysismethod6)</f>
        <v xml:space="preserve">Review of Grievances Related to Access; 
</v>
      </c>
      <c r="BQ105" s="254" t="str">
        <f>IF(ISNUMBER(FIND(analysismethod6,'III_Plan comp 438.68 {Plan 8}'!J$15)),"",'III_Plan comp 438.68 {Plan 8}'!J$15&amp;analysismethod6)</f>
        <v xml:space="preserve">Review of Grievances Related to Access; 
</v>
      </c>
      <c r="BR105" s="254" t="str">
        <f>IF(ISNUMBER(FIND(analysismethod6,'III_Plan comp 438.68 {Plan 8}'!K$15)),"",'III_Plan comp 438.68 {Plan 8}'!K$15&amp;analysismethod6)</f>
        <v xml:space="preserve">Review of Grievances Related to Access; 
</v>
      </c>
      <c r="BS105" s="254" t="str">
        <f>IF(ISNUMBER(FIND(analysismethod6,'III_Plan comp 438.68 {Plan 8}'!L$15)),"",'III_Plan comp 438.68 {Plan 8}'!L$15&amp;analysismethod6)</f>
        <v xml:space="preserve">Review of Grievances Related to Access; 
</v>
      </c>
      <c r="BT105" s="254" t="str">
        <f>IF(ISNUMBER(FIND(analysismethod6,'III_Plan comp 438.68 {Plan 8}'!M$15)),"",'III_Plan comp 438.68 {Plan 8}'!M$15&amp;analysismethod6)</f>
        <v xml:space="preserve">Review of Grievances Related to Access; 
</v>
      </c>
      <c r="BU105" s="254" t="str">
        <f>IF(ISNUMBER(FIND(analysismethod6,'III_Plan comp 438.68 {Plan 8}'!N$15)),"",'III_Plan comp 438.68 {Plan 8}'!N$15&amp;analysismethod6)</f>
        <v xml:space="preserve">Review of Grievances Related to Access; 
</v>
      </c>
      <c r="BV105" s="254" t="str">
        <f>IF(ISNUMBER(FIND(analysismethod6,'III_Plan comp 438.68 {Plan 8}'!O$15)),"",'III_Plan comp 438.68 {Plan 8}'!O$15&amp;analysismethod6)</f>
        <v xml:space="preserve">Review of Grievances Related to Access; 
</v>
      </c>
      <c r="BW105" s="254" t="str">
        <f>IF(ISNUMBER(FIND(analysismethod6,'III_Plan comp 438.68 {Plan 8}'!P$15)),"",'III_Plan comp 438.68 {Plan 8}'!P$15&amp;analysismethod6)</f>
        <v xml:space="preserve">Review of Grievances Related to Access; 
</v>
      </c>
      <c r="BX105" s="254" t="str">
        <f>IF(ISNUMBER(FIND(analysismethod6,'III_Plan comp 438.68 {Plan 8}'!Q$15)),"",'III_Plan comp 438.68 {Plan 8}'!Q$15&amp;analysismethod6)</f>
        <v xml:space="preserve">Review of Grievances Related to Access; 
</v>
      </c>
      <c r="BY105" s="254" t="str">
        <f>IF(ISNUMBER(FIND(analysismethod6,'III_Plan comp 438.68 {Plan 8}'!R$15)),"",'III_Plan comp 438.68 {Plan 8}'!R$15&amp;analysismethod6)</f>
        <v xml:space="preserve">Review of Grievances Related to Access; 
</v>
      </c>
      <c r="BZ105" s="254" t="str">
        <f>IF(ISNUMBER(FIND(analysismethod6,'III_Plan comp 438.68 {Plan 8}'!S$15)),"",'III_Plan comp 438.68 {Plan 8}'!S$15&amp;analysismethod6)</f>
        <v xml:space="preserve">Review of Grievances Related to Access; 
</v>
      </c>
      <c r="CA105" s="254" t="str">
        <f>IF(ISNUMBER(FIND(analysismethod6,'III_Plan comp 438.68 {Plan 8}'!T$15)),"",'III_Plan comp 438.68 {Plan 8}'!T$15&amp;analysismethod6)</f>
        <v xml:space="preserve">Review of Grievances Related to Access; 
</v>
      </c>
      <c r="CB105" s="254" t="str">
        <f>IF(ISNUMBER(FIND(analysismethod6,'III_Plan comp 438.68 {Plan 8}'!U$15)),"",'III_Plan comp 438.68 {Plan 8}'!U$15&amp;analysismethod6)</f>
        <v xml:space="preserve">Review of Grievances Related to Access; 
</v>
      </c>
      <c r="CC105" s="254" t="str">
        <f>IF(ISNUMBER(FIND(analysismethod6,'III_Plan comp 438.68 {Plan 8}'!V$15)),"",'III_Plan comp 438.68 {Plan 8}'!V$15&amp;analysismethod6)</f>
        <v xml:space="preserve">Review of Grievances Related to Access; 
</v>
      </c>
      <c r="CD105" s="254" t="str">
        <f>IF(ISNUMBER(FIND(analysismethod6,'III_Plan comp 438.68 {Plan 8}'!W$15)),"",'III_Plan comp 438.68 {Plan 8}'!W$15&amp;analysismethod6)</f>
        <v xml:space="preserve">Review of Grievances Related to Access; 
</v>
      </c>
      <c r="CE105" s="254" t="str">
        <f>IF(ISNUMBER(FIND(analysismethod6,'III_Plan comp 438.68 {Plan 8}'!X$15)),"",'III_Plan comp 438.68 {Plan 8}'!X$15&amp;analysismethod6)</f>
        <v xml:space="preserve">Review of Grievances Related to Access; 
</v>
      </c>
      <c r="CF105" s="254" t="str">
        <f>IF(ISNUMBER(FIND(analysismethod6,'III_Plan comp 438.68 {Plan 8}'!Y$15)),"",'III_Plan comp 438.68 {Plan 8}'!Y$15&amp;analysismethod6)</f>
        <v xml:space="preserve">Review of Grievances Related to Access; 
</v>
      </c>
      <c r="CG105" s="254" t="str">
        <f>IF(ISNUMBER(FIND(analysismethod6,'III_Plan comp 438.68 {Plan 8}'!Z$15)),"",'III_Plan comp 438.68 {Plan 8}'!Z$15&amp;analysismethod6)</f>
        <v xml:space="preserve">Review of Grievances Related to Access; 
</v>
      </c>
      <c r="CH105" s="254" t="str">
        <f>IF(ISNUMBER(FIND(analysismethod6,'III_Plan comp 438.68 {Plan 8}'!AA$15)),"",'III_Plan comp 438.68 {Plan 8}'!AA$15&amp;analysismethod6)</f>
        <v xml:space="preserve">Review of Grievances Related to Access; 
</v>
      </c>
      <c r="CI105" s="254" t="str">
        <f>IF(ISNUMBER(FIND(analysismethod6,'III_Plan comp 438.68 {Plan 8}'!AB$15)),"",'III_Plan comp 438.68 {Plan 8}'!AB$15&amp;analysismethod6)</f>
        <v xml:space="preserve">Review of Grievances Related to Access; 
</v>
      </c>
      <c r="CJ105" s="254" t="str">
        <f>IF(ISNUMBER(FIND(analysismethod6,'III_Plan comp 438.68 {Plan 8}'!AC$15)),"",'III_Plan comp 438.68 {Plan 8}'!AC$15&amp;analysismethod6)</f>
        <v xml:space="preserve">Review of Grievances Related to Access; 
</v>
      </c>
      <c r="CK105" s="254" t="str">
        <f>IF(ISNUMBER(FIND(analysismethod6,'III_Plan comp 438.68 {Plan 8}'!AD$15)),"",'III_Plan comp 438.68 {Plan 8}'!AD$15&amp;analysismethod6)</f>
        <v xml:space="preserve">Review of Grievances Related to Access; 
</v>
      </c>
      <c r="CL105" s="254" t="str">
        <f>IF(ISNUMBER(FIND(analysismethod6,'III_Plan comp 438.68 {Plan 8}'!AE$15)),"",'III_Plan comp 438.68 {Plan 8}'!AE$15&amp;analysismethod6)</f>
        <v xml:space="preserve">Review of Grievances Related to Access; 
</v>
      </c>
      <c r="CM105" s="254" t="str">
        <f>IF(ISNUMBER(FIND(analysismethod6,'III_Plan comp 438.68 {Plan 8}'!AF$15)),"",'III_Plan comp 438.68 {Plan 8}'!AF$15&amp;analysismethod6)</f>
        <v xml:space="preserve">Review of Grievances Related to Access; 
</v>
      </c>
      <c r="CN105" s="254" t="str">
        <f>IF(ISNUMBER(FIND(analysismethod6,'III_Plan comp 438.68 {Plan 8}'!AG$15)),"",'III_Plan comp 438.68 {Plan 8}'!AG$15&amp;analysismethod6)</f>
        <v xml:space="preserve">Review of Grievances Related to Access; 
</v>
      </c>
      <c r="CO105" s="254" t="str">
        <f>IF(ISNUMBER(FIND(analysismethod6,'III_Plan comp 438.68 {Plan 8}'!AH$15)),"",'III_Plan comp 438.68 {Plan 8}'!AH$15&amp;analysismethod6)</f>
        <v xml:space="preserve">Review of Grievances Related to Access; 
</v>
      </c>
      <c r="CP105" s="254" t="str">
        <f>IF(ISNUMBER(FIND(analysismethod6,'III_Plan comp 438.68 {Plan 8}'!AI$15)),"",'III_Plan comp 438.68 {Plan 8}'!AI$15&amp;analysismethod6)</f>
        <v xml:space="preserve">Review of Grievances Related to Access; 
</v>
      </c>
      <c r="CQ105" s="254" t="str">
        <f>IF(ISNUMBER(FIND(analysismethod6,'III_Plan comp 438.68 {Plan 8}'!AJ$15)),"",'III_Plan comp 438.68 {Plan 8}'!AJ$15&amp;analysismethod6)</f>
        <v xml:space="preserve">Review of Grievances Related to Access; 
</v>
      </c>
      <c r="CR105" s="254" t="str">
        <f>IF(ISNUMBER(FIND(analysismethod6,'III_Plan comp 438.68 {Plan 8}'!AK$15)),"",'III_Plan comp 438.68 {Plan 8}'!AK$15&amp;analysismethod6)</f>
        <v xml:space="preserve">Review of Grievances Related to Access; 
</v>
      </c>
      <c r="CS105" s="254" t="str">
        <f>IF(ISNUMBER(FIND(analysismethod6,'III_Plan comp 438.68 {Plan 8}'!AL$15)),"",'III_Plan comp 438.68 {Plan 8}'!AL$15&amp;analysismethod6)</f>
        <v xml:space="preserve">Review of Grievances Related to Access; 
</v>
      </c>
      <c r="CT105" s="254" t="str">
        <f>IF(ISNUMBER(FIND(analysismethod6,'III_Plan comp 438.68 {Plan 8}'!AM$15)),"",'III_Plan comp 438.68 {Plan 8}'!AM$15&amp;analysismethod6)</f>
        <v xml:space="preserve">Review of Grievances Related to Access; 
</v>
      </c>
      <c r="CU105" s="254" t="str">
        <f>IF(ISNUMBER(FIND(analysismethod6,'III_Plan comp 438.68 {Plan 8}'!AN$15)),"",'III_Plan comp 438.68 {Plan 8}'!AN$15&amp;analysismethod6)</f>
        <v xml:space="preserve">Review of Grievances Related to Access; 
</v>
      </c>
      <c r="CV105" s="254" t="str">
        <f>IF(ISNUMBER(FIND(analysismethod6,'III_Plan comp 438.68 {Plan 8}'!AO$15)),"",'III_Plan comp 438.68 {Plan 8}'!AO$15&amp;analysismethod6)</f>
        <v xml:space="preserve">Review of Grievances Related to Access; 
</v>
      </c>
      <c r="CW105" s="254" t="str">
        <f>IF(ISNUMBER(FIND(analysismethod6,'III_Plan comp 438.68 {Plan 8}'!AP$15)),"",'III_Plan comp 438.68 {Plan 8}'!AP$15&amp;analysismethod6)</f>
        <v xml:space="preserve">Review of Grievances Related to Access; 
</v>
      </c>
      <c r="CX105" s="254" t="str">
        <f>IF(ISNUMBER(FIND(analysismethod6,'III_Plan comp 438.68 {Plan 8}'!AQ$15)),"",'III_Plan comp 438.68 {Plan 8}'!AQ$15&amp;analysismethod6)</f>
        <v xml:space="preserve">Review of Grievances Related to Access; 
</v>
      </c>
      <c r="CY105" s="254" t="str">
        <f>IF(ISNUMBER(FIND(analysismethod6,'III_Plan comp 438.68 {Plan 8}'!AR$15)),"",'III_Plan comp 438.68 {Plan 8}'!AR$15&amp;analysismethod6)</f>
        <v xml:space="preserve">Review of Grievances Related to Access; 
</v>
      </c>
      <c r="CZ105" s="254" t="str">
        <f>IF(ISNUMBER(FIND(analysismethod6,'III_Plan comp 438.68 {Plan 8}'!AS$15)),"",'III_Plan comp 438.68 {Plan 8}'!AS$15&amp;analysismethod6)</f>
        <v xml:space="preserve">Review of Grievances Related to Access; 
</v>
      </c>
      <c r="DA105" s="254" t="str">
        <f>IF(ISNUMBER(FIND(analysismethod6,'III_Plan comp 438.68 {Plan 8}'!AT$15)),"",'III_Plan comp 438.68 {Plan 8}'!AT$15&amp;analysismethod6)</f>
        <v xml:space="preserve">Review of Grievances Related to Access; 
</v>
      </c>
      <c r="DB105" s="254" t="str">
        <f>IF(ISNUMBER(FIND(analysismethod6,'III_Plan comp 438.68 {Plan 8}'!AU$15)),"",'III_Plan comp 438.68 {Plan 8}'!AU$15&amp;analysismethod6)</f>
        <v xml:space="preserve">Review of Grievances Related to Access; 
</v>
      </c>
      <c r="DC105" s="254" t="str">
        <f>IF(ISNUMBER(FIND(analysismethod6,'III_Plan comp 438.68 {Plan 8}'!AV$15)),"",'III_Plan comp 438.68 {Plan 8}'!AV$15&amp;analysismethod6)</f>
        <v xml:space="preserve">Review of Grievances Related to Access; 
</v>
      </c>
      <c r="DD105" s="254" t="str">
        <f>IF(ISNUMBER(FIND(analysismethod6,'III_Plan comp 438.68 {Plan 8}'!AW$15)),"",'III_Plan comp 438.68 {Plan 8}'!AW$15&amp;analysismethod6)</f>
        <v xml:space="preserve">Review of Grievances Related to Access; 
</v>
      </c>
      <c r="DE105" s="254" t="str">
        <f>IF(ISNUMBER(FIND(analysismethod6,'III_Plan comp 438.68 {Plan 8}'!AX$15)),"",'III_Plan comp 438.68 {Plan 8}'!AX$15&amp;analysismethod6)</f>
        <v xml:space="preserve">Review of Grievances Related to Access; 
</v>
      </c>
      <c r="DF105" s="254" t="str">
        <f>IF(ISNUMBER(FIND(analysismethod6,'III_Plan comp 438.68 {Plan 8}'!AY$15)),"",'III_Plan comp 438.68 {Plan 8}'!AY$15&amp;analysismethod6)</f>
        <v xml:space="preserve">Review of Grievances Related to Access; 
</v>
      </c>
      <c r="DG105" s="254" t="str">
        <f>IF(ISNUMBER(FIND(analysismethod6,'III_Plan comp 438.68 {Plan 8}'!AZ$15)),"",'III_Plan comp 438.68 {Plan 8}'!AZ$15&amp;analysismethod6)</f>
        <v xml:space="preserve">Review of Grievances Related to Access; 
</v>
      </c>
      <c r="DH105" s="254" t="str">
        <f>IF(ISNUMBER(FIND(analysismethod6,'III_Plan comp 438.68 {Plan 8}'!BA$15)),"",'III_Plan comp 438.68 {Plan 8}'!BA$15&amp;analysismethod6)</f>
        <v xml:space="preserve">Review of Grievances Related to Access; 
</v>
      </c>
      <c r="DI105" s="254" t="str">
        <f>IF(ISNUMBER(FIND(analysismethod6,'III_Plan comp 438.68 {Plan 8}'!BB$15)),"",'III_Plan comp 438.68 {Plan 8}'!BB$15&amp;analysismethod6)</f>
        <v xml:space="preserve">Review of Grievances Related to Access; 
</v>
      </c>
      <c r="DJ105" s="254" t="str">
        <f>IF(ISNUMBER(FIND(analysismethod6,'III_Plan comp 438.68 {Plan 8}'!BC$15)),"",'III_Plan comp 438.68 {Plan 8}'!BC$15&amp;analysismethod6)</f>
        <v xml:space="preserve">Review of Grievances Related to Access; 
</v>
      </c>
      <c r="DK105" s="254" t="str">
        <f>IF(ISNUMBER(FIND(analysismethod6,'III_Plan comp 438.68 {Plan 8}'!BD$15)),"",'III_Plan comp 438.68 {Plan 8}'!BD$15&amp;analysismethod6)</f>
        <v xml:space="preserve">Review of Grievances Related to Access; 
</v>
      </c>
      <c r="DL105" s="254" t="str">
        <f>IF(ISNUMBER(FIND(analysismethod6,'III_Plan comp 438.68 {Plan 8}'!BE$15)),"",'III_Plan comp 438.68 {Plan 8}'!BE$15&amp;analysismethod6)</f>
        <v xml:space="preserve">Review of Grievances Related to Access; 
</v>
      </c>
      <c r="DM105" s="254" t="str">
        <f>IF(ISNUMBER(FIND(analysismethod6,'III_Plan comp 438.68 {Plan 8}'!BF$15)),"",'III_Plan comp 438.68 {Plan 8}'!BF$15&amp;analysismethod6)</f>
        <v xml:space="preserve">Review of Grievances Related to Access; 
</v>
      </c>
      <c r="DN105" s="254" t="str">
        <f>IF(ISNUMBER(FIND(analysismethod6,'III_Plan comp 438.68 {Plan 8}'!BG$15)),"",'III_Plan comp 438.68 {Plan 8}'!BG$15&amp;analysismethod6)</f>
        <v xml:space="preserve">Review of Grievances Related to Access; 
</v>
      </c>
      <c r="DO105" s="254" t="str">
        <f>IF(ISNUMBER(FIND(analysismethod6,'III_Plan comp 438.68 {Plan 8}'!BH$15)),"",'III_Plan comp 438.68 {Plan 8}'!BH$15&amp;analysismethod6)</f>
        <v xml:space="preserve">Review of Grievances Related to Access; 
</v>
      </c>
      <c r="DP105" s="254" t="str">
        <f>IF(ISNUMBER(FIND(analysismethod6,'III_Plan comp 438.68 {Plan 8}'!BI$15)),"",'III_Plan comp 438.68 {Plan 8}'!BI$15&amp;analysismethod6)</f>
        <v xml:space="preserve">Review of Grievances Related to Access; 
</v>
      </c>
      <c r="DQ105" s="254" t="str">
        <f>IF(ISNUMBER(FIND(analysismethod6,'III_Plan comp 438.68 {Plan 8}'!BJ$15)),"",'III_Plan comp 438.68 {Plan 8}'!BJ$15&amp;analysismethod6)</f>
        <v xml:space="preserve">Review of Grievances Related to Access; 
</v>
      </c>
      <c r="DR105" s="254" t="str">
        <f>IF(ISNUMBER(FIND(analysismethod6,'III_Plan comp 438.68 {Plan 8}'!BK$15)),"",'III_Plan comp 438.68 {Plan 8}'!BK$15&amp;analysismethod6)</f>
        <v xml:space="preserve">Review of Grievances Related to Access; 
</v>
      </c>
      <c r="DS105" s="254" t="str">
        <f>IF(ISNUMBER(FIND(analysismethod6,'III_Plan comp 438.68 {Plan 8}'!BL$15)),"",'III_Plan comp 438.68 {Plan 8}'!BL$15&amp;analysismethod6)</f>
        <v xml:space="preserve">Review of Grievances Related to Access; 
</v>
      </c>
      <c r="DT105" s="254" t="str">
        <f>IF(ISNUMBER(FIND(analysismethod6,'III_Plan comp 438.68 {Plan 8}'!BM$15)),"",'III_Plan comp 438.68 {Plan 8}'!BM$15&amp;analysismethod6)</f>
        <v xml:space="preserve">Review of Grievances Related to Access; 
</v>
      </c>
      <c r="DU105" s="254" t="str">
        <f>IF(ISNUMBER(FIND(analysismethod6,'III_Plan comp 438.68 {Plan 8}'!BN$15)),"",'III_Plan comp 438.68 {Plan 8}'!BN$15&amp;analysismethod6)</f>
        <v xml:space="preserve">Review of Grievances Related to Access; 
</v>
      </c>
      <c r="DV105" s="254" t="str">
        <f>IF(ISNUMBER(FIND(analysismethod6,'III_Plan comp 438.68 {Plan 8}'!BO$15)),"",'III_Plan comp 438.68 {Plan 8}'!BO$15&amp;analysismethod6)</f>
        <v xml:space="preserve">Review of Grievances Related to Access; 
</v>
      </c>
      <c r="DW105" s="254" t="str">
        <f>IF(ISNUMBER(FIND(analysismethod6,'III_Plan comp 438.68 {Plan 8}'!BP$15)),"",'III_Plan comp 438.68 {Plan 8}'!BP$15&amp;analysismethod6)</f>
        <v xml:space="preserve">Review of Grievances Related to Access; 
</v>
      </c>
      <c r="DX105" s="254" t="str">
        <f>IF(ISNUMBER(FIND(analysismethod6,'III_Plan comp 438.68 {Plan 8}'!BQ$15)),"",'III_Plan comp 438.68 {Plan 8}'!BQ$15&amp;analysismethod6)</f>
        <v xml:space="preserve">Review of Grievances Related to Access; 
</v>
      </c>
      <c r="DY105" s="254" t="str">
        <f>IF(ISNUMBER(FIND(analysismethod6,'III_Plan comp 438.68 {Plan 8}'!BR$15)),"",'III_Plan comp 438.68 {Plan 8}'!BR$15&amp;analysismethod6)</f>
        <v xml:space="preserve">Review of Grievances Related to Access; 
</v>
      </c>
      <c r="DZ105" s="254" t="str">
        <f>IF(ISNUMBER(FIND(analysismethod6,'III_Plan comp 438.68 {Plan 8}'!BS$15)),"",'III_Plan comp 438.68 {Plan 8}'!BS$15&amp;analysismethod6)</f>
        <v xml:space="preserve">Review of Grievances Related to Access; 
</v>
      </c>
      <c r="EA105" s="254" t="str">
        <f>IF(ISNUMBER(FIND(analysismethod6,'III_Plan comp 438.68 {Plan 8}'!BT$15)),"",'III_Plan comp 438.68 {Plan 8}'!BT$15&amp;analysismethod6)</f>
        <v xml:space="preserve">Review of Grievances Related to Access; 
</v>
      </c>
      <c r="EB105" s="254" t="str">
        <f>IF(ISNUMBER(FIND(analysismethod6,'III_Plan comp 438.68 {Plan 8}'!BU$15)),"",'III_Plan comp 438.68 {Plan 8}'!BU$15&amp;analysismethod6)</f>
        <v xml:space="preserve">Review of Grievances Related to Access; 
</v>
      </c>
      <c r="EC105" s="254" t="str">
        <f>IF(ISNUMBER(FIND(analysismethod6,'III_Plan comp 438.68 {Plan 8}'!BV$15)),"",'III_Plan comp 438.68 {Plan 8}'!BV$15&amp;analysismethod6)</f>
        <v xml:space="preserve">Review of Grievances Related to Access; 
</v>
      </c>
      <c r="ED105" s="254" t="str">
        <f>IF(ISNUMBER(FIND(analysismethod6,'III_Plan comp 438.68 {Plan 8}'!BW$15)),"",'III_Plan comp 438.68 {Plan 8}'!BW$15&amp;analysismethod6)</f>
        <v xml:space="preserve">Review of Grievances Related to Access; 
</v>
      </c>
      <c r="EE105" s="254" t="str">
        <f>IF(ISNUMBER(FIND(analysismethod6,'III_Plan comp 438.68 {Plan 8}'!BX$15)),"",'III_Plan comp 438.68 {Plan 8}'!BX$15&amp;analysismethod6)</f>
        <v xml:space="preserve">Review of Grievances Related to Access; 
</v>
      </c>
      <c r="EF105" s="254" t="str">
        <f>IF(ISNUMBER(FIND(analysismethod6,'III_Plan comp 438.68 {Plan 8}'!BY$15)),"",'III_Plan comp 438.68 {Plan 8}'!BY$15&amp;analysismethod6)</f>
        <v xml:space="preserve">Review of Grievances Related to Access; 
</v>
      </c>
      <c r="EG105" s="254" t="str">
        <f>IF(ISNUMBER(FIND(analysismethod6,'III_Plan comp 438.68 {Plan 8}'!BZ$15)),"",'III_Plan comp 438.68 {Plan 8}'!BZ$15&amp;analysismethod6)</f>
        <v xml:space="preserve">Review of Grievances Related to Access; 
</v>
      </c>
      <c r="EH105" s="254" t="str">
        <f>IF(ISNUMBER(FIND(analysismethod6,'III_Plan comp 438.68 {Plan 8}'!CA$15)),"",'III_Plan comp 438.68 {Plan 8}'!CA$15&amp;analysismethod6)</f>
        <v xml:space="preserve">Review of Grievances Related to Access; 
</v>
      </c>
      <c r="EI105" s="254" t="str">
        <f>IF(ISNUMBER(FIND(analysismethod6,'III_Plan comp 438.68 {Plan 8}'!CB$15)),"",'III_Plan comp 438.68 {Plan 8}'!CB$15&amp;analysismethod6)</f>
        <v xml:space="preserve">Review of Grievances Related to Access; 
</v>
      </c>
      <c r="EJ105" s="254" t="str">
        <f>IF(ISNUMBER(FIND(analysismethod6,'III_Plan comp 438.68 {Plan 8}'!CC$15)),"",'III_Plan comp 438.68 {Plan 8}'!CC$15&amp;analysismethod6)</f>
        <v xml:space="preserve">Review of Grievances Related to Access; 
</v>
      </c>
      <c r="EK105" s="254" t="str">
        <f>IF(ISNUMBER(FIND(analysismethod6,'III_Plan comp 438.68 {Plan 8}'!CD$15)),"",'III_Plan comp 438.68 {Plan 8}'!CD$15&amp;analysismethod6)</f>
        <v xml:space="preserve">Review of Grievances Related to Access; 
</v>
      </c>
      <c r="EL105" s="254" t="str">
        <f>IF(ISNUMBER(FIND(analysismethod6,'III_Plan comp 438.68 {Plan 8}'!CE$15)),"",'III_Plan comp 438.68 {Plan 8}'!CE$15&amp;analysismethod6)</f>
        <v xml:space="preserve">Review of Grievances Related to Access; 
</v>
      </c>
      <c r="EM105" s="254" t="str">
        <f>IF(ISNUMBER(FIND(analysismethod6,'III_Plan comp 438.68 {Plan 8}'!CF$15)),"",'III_Plan comp 438.68 {Plan 8}'!CF$15&amp;analysismethod6)</f>
        <v xml:space="preserve">Review of Grievances Related to Access; 
</v>
      </c>
      <c r="EN105" s="254" t="str">
        <f>IF(ISNUMBER(FIND(analysismethod6,'III_Plan comp 438.68 {Plan 8}'!CG$15)),"",'III_Plan comp 438.68 {Plan 8}'!CG$15&amp;analysismethod6)</f>
        <v xml:space="preserve">Review of Grievances Related to Access; 
</v>
      </c>
      <c r="EO105" s="254" t="str">
        <f>IF(ISNUMBER(FIND(analysismethod6,'III_Plan comp 438.68 {Plan 8}'!CH$15)),"",'III_Plan comp 438.68 {Plan 8}'!CH$15&amp;analysismethod6)</f>
        <v xml:space="preserve">Review of Grievances Related to Access; 
</v>
      </c>
      <c r="EP105" s="254" t="str">
        <f>IF(ISNUMBER(FIND(analysismethod6,'III_Plan comp 438.68 {Plan 8}'!CI$15)),"",'III_Plan comp 438.68 {Plan 8}'!CI$15&amp;analysismethod6)</f>
        <v xml:space="preserve">Review of Grievances Related to Access; 
</v>
      </c>
      <c r="EQ105" s="254" t="str">
        <f>IF(ISNUMBER(FIND(analysismethod6,'III_Plan comp 438.68 {Plan 8}'!CJ$15)),"",'III_Plan comp 438.68 {Plan 8}'!CJ$15&amp;analysismethod6)</f>
        <v xml:space="preserve">Review of Grievances Related to Access; 
</v>
      </c>
      <c r="ER105" s="254" t="str">
        <f>IF(ISNUMBER(FIND(analysismethod6,'III_Plan comp 438.68 {Plan 8}'!CK$15)),"",'III_Plan comp 438.68 {Plan 8}'!CK$15&amp;analysismethod6)</f>
        <v xml:space="preserve">Review of Grievances Related to Access; 
</v>
      </c>
      <c r="ES105" s="254" t="str">
        <f>IF(ISNUMBER(FIND(analysismethod6,'III_Plan comp 438.68 {Plan 8}'!CL$15)),"",'III_Plan comp 438.68 {Plan 8}'!CL$15&amp;analysismethod6)</f>
        <v xml:space="preserve">Review of Grievances Related to Access; 
</v>
      </c>
      <c r="ET105" s="254" t="str">
        <f>IF(ISNUMBER(FIND(analysismethod6,'III_Plan comp 438.68 {Plan 8}'!CM$15)),"",'III_Plan comp 438.68 {Plan 8}'!CM$15&amp;analysismethod6)</f>
        <v xml:space="preserve">Review of Grievances Related to Access; 
</v>
      </c>
      <c r="EU105" s="254" t="str">
        <f>IF(ISNUMBER(FIND(analysismethod6,'III_Plan comp 438.68 {Plan 8}'!CN$15)),"",'III_Plan comp 438.68 {Plan 8}'!CN$15&amp;analysismethod6)</f>
        <v xml:space="preserve">Review of Grievances Related to Access; 
</v>
      </c>
      <c r="EV105" s="254" t="str">
        <f>IF(ISNUMBER(FIND(analysismethod6,'III_Plan comp 438.68 {Plan 8}'!CO$15)),"",'III_Plan comp 438.68 {Plan 8}'!CO$15&amp;analysismethod6)</f>
        <v xml:space="preserve">Review of Grievances Related to Access; 
</v>
      </c>
      <c r="EW105" s="254" t="str">
        <f>IF(ISNUMBER(FIND(analysismethod6,'III_Plan comp 438.68 {Plan 8}'!CP$15)),"",'III_Plan comp 438.68 {Plan 8}'!CP$15&amp;analysismethod6)</f>
        <v xml:space="preserve">Review of Grievances Related to Access; 
</v>
      </c>
      <c r="EX105" s="254" t="str">
        <f>IF(ISNUMBER(FIND(analysismethod6,'III_Plan comp 438.68 {Plan 8}'!CQ$15)),"",'III_Plan comp 438.68 {Plan 8}'!CQ$15&amp;analysismethod6)</f>
        <v xml:space="preserve">Review of Grievances Related to Access; 
</v>
      </c>
      <c r="EY105" s="254" t="str">
        <f>IF(ISNUMBER(FIND(analysismethod6,'III_Plan comp 438.68 {Plan 8}'!CR$15)),"",'III_Plan comp 438.68 {Plan 8}'!CR$15&amp;analysismethod6)</f>
        <v xml:space="preserve">Review of Grievances Related to Access; 
</v>
      </c>
      <c r="EZ105" s="254" t="str">
        <f>IF(ISNUMBER(FIND(analysismethod6,'III_Plan comp 438.68 {Plan 8}'!CS$15)),"",'III_Plan comp 438.68 {Plan 8}'!CS$15&amp;analysismethod6)</f>
        <v xml:space="preserve">Review of Grievances Related to Access; 
</v>
      </c>
      <c r="FA105" s="254" t="str">
        <f>IF(ISNUMBER(FIND(analysismethod6,'III_Plan comp 438.68 {Plan 8}'!CT$15)),"",'III_Plan comp 438.68 {Plan 8}'!CT$15&amp;analysismethod6)</f>
        <v xml:space="preserve">Review of Grievances Related to Access; 
</v>
      </c>
      <c r="FB105" s="254" t="str">
        <f>IF(ISNUMBER(FIND(analysismethod6,'III_Plan comp 438.68 {Plan 8}'!CU$15)),"",'III_Plan comp 438.68 {Plan 8}'!CU$15&amp;analysismethod6)</f>
        <v xml:space="preserve">Review of Grievances Related to Access; 
</v>
      </c>
      <c r="FC105" s="254" t="str">
        <f>IF(ISNUMBER(FIND(analysismethod6,'III_Plan comp 438.68 {Plan 8}'!CV$15)),"",'III_Plan comp 438.68 {Plan 8}'!CV$15&amp;analysismethod6)</f>
        <v xml:space="preserve">Review of Grievances Related to Access; 
</v>
      </c>
      <c r="FD105" s="254" t="str">
        <f>IF(ISNUMBER(FIND(analysismethod6,'III_Plan comp 438.68 {Plan 8}'!CW$15)),"",'III_Plan comp 438.68 {Plan 8}'!CW$15&amp;analysismethod6)</f>
        <v xml:space="preserve">Review of Grievances Related to Access; 
</v>
      </c>
      <c r="FE105" s="254" t="str">
        <f>IF(ISNUMBER(FIND(analysismethod6,'III_Plan comp 438.68 {Plan 8}'!CX$15)),"",'III_Plan comp 438.68 {Plan 8}'!CX$15&amp;analysismethod6)</f>
        <v xml:space="preserve">Review of Grievances Related to Access; 
</v>
      </c>
      <c r="FF105" s="254" t="str">
        <f>IF(ISNUMBER(FIND(analysismethod6,'III_Plan comp 438.68 {Plan 8}'!CY$15)),"",'III_Plan comp 438.68 {Plan 8}'!CY$15&amp;analysismethod6)</f>
        <v xml:space="preserve">Review of Grievances Related to Access; 
</v>
      </c>
      <c r="FG105" s="254" t="str">
        <f>IF(ISNUMBER(FIND(analysismethod6,'III_Plan comp 438.68 {Plan 8}'!CZ$15)),"",'III_Plan comp 438.68 {Plan 8}'!CZ$15&amp;analysismethod6)</f>
        <v xml:space="preserve">Review of Grievances Related to Access; 
</v>
      </c>
    </row>
    <row r="106" spans="62:163" x14ac:dyDescent="0.2">
      <c r="BK106" s="253" t="str">
        <f>IF('I_State and program information'!$E$74="Yes","Encounter Data Analysis"&amp;"; "&amp;CHAR(10)&amp;CHAR(10),"")</f>
        <v xml:space="preserve">Encounter Data Analysis; 
</v>
      </c>
      <c r="BL106" s="254" t="str">
        <f>IF(ISNUMBER(FIND(analysismethod7,'III_Plan comp 438.68 {Plan 8}'!E$15)),"",'III_Plan comp 438.68 {Plan 8}'!E$15&amp;analysismethod7)</f>
        <v xml:space="preserve">Encounter Data Analysis; 
</v>
      </c>
      <c r="BM106" s="254" t="str">
        <f>IF(ISNUMBER(FIND(analysismethod7,'III_Plan comp 438.68 {Plan 8}'!F$15)),"",'III_Plan comp 438.68 {Plan 8}'!F$15&amp;analysismethod7)</f>
        <v xml:space="preserve">Encounter Data Analysis; 
</v>
      </c>
      <c r="BN106" s="254" t="str">
        <f>IF(ISNUMBER(FIND(analysismethod7,'III_Plan comp 438.68 {Plan 8}'!G$15)),"",'III_Plan comp 438.68 {Plan 8}'!G$15&amp;analysismethod7)</f>
        <v xml:space="preserve">Encounter Data Analysis; 
</v>
      </c>
      <c r="BO106" s="254" t="str">
        <f>IF(ISNUMBER(FIND(analysismethod7,'III_Plan comp 438.68 {Plan 8}'!H$15)),"",'III_Plan comp 438.68 {Plan 8}'!H$15&amp;analysismethod7)</f>
        <v xml:space="preserve">Encounter Data Analysis; 
</v>
      </c>
      <c r="BP106" s="254" t="str">
        <f>IF(ISNUMBER(FIND(analysismethod7,'III_Plan comp 438.68 {Plan 8}'!I$15)),"",'III_Plan comp 438.68 {Plan 8}'!I$15&amp;analysismethod7)</f>
        <v xml:space="preserve">Encounter Data Analysis; 
</v>
      </c>
      <c r="BQ106" s="254" t="str">
        <f>IF(ISNUMBER(FIND(analysismethod7,'III_Plan comp 438.68 {Plan 8}'!J$15)),"",'III_Plan comp 438.68 {Plan 8}'!J$15&amp;analysismethod7)</f>
        <v xml:space="preserve">Encounter Data Analysis; 
</v>
      </c>
      <c r="BR106" s="254" t="str">
        <f>IF(ISNUMBER(FIND(analysismethod7,'III_Plan comp 438.68 {Plan 8}'!K$15)),"",'III_Plan comp 438.68 {Plan 8}'!K$15&amp;analysismethod7)</f>
        <v xml:space="preserve">Encounter Data Analysis; 
</v>
      </c>
      <c r="BS106" s="254" t="str">
        <f>IF(ISNUMBER(FIND(analysismethod7,'III_Plan comp 438.68 {Plan 8}'!L$15)),"",'III_Plan comp 438.68 {Plan 8}'!L$15&amp;analysismethod7)</f>
        <v xml:space="preserve">Encounter Data Analysis; 
</v>
      </c>
      <c r="BT106" s="254" t="str">
        <f>IF(ISNUMBER(FIND(analysismethod7,'III_Plan comp 438.68 {Plan 8}'!M$15)),"",'III_Plan comp 438.68 {Plan 8}'!M$15&amp;analysismethod7)</f>
        <v xml:space="preserve">Encounter Data Analysis; 
</v>
      </c>
      <c r="BU106" s="254" t="str">
        <f>IF(ISNUMBER(FIND(analysismethod7,'III_Plan comp 438.68 {Plan 8}'!N$15)),"",'III_Plan comp 438.68 {Plan 8}'!N$15&amp;analysismethod7)</f>
        <v xml:space="preserve">Encounter Data Analysis; 
</v>
      </c>
      <c r="BV106" s="254" t="str">
        <f>IF(ISNUMBER(FIND(analysismethod7,'III_Plan comp 438.68 {Plan 8}'!O$15)),"",'III_Plan comp 438.68 {Plan 8}'!O$15&amp;analysismethod7)</f>
        <v xml:space="preserve">Encounter Data Analysis; 
</v>
      </c>
      <c r="BW106" s="254" t="str">
        <f>IF(ISNUMBER(FIND(analysismethod7,'III_Plan comp 438.68 {Plan 8}'!P$15)),"",'III_Plan comp 438.68 {Plan 8}'!P$15&amp;analysismethod7)</f>
        <v xml:space="preserve">Encounter Data Analysis; 
</v>
      </c>
      <c r="BX106" s="254" t="str">
        <f>IF(ISNUMBER(FIND(analysismethod7,'III_Plan comp 438.68 {Plan 8}'!Q$15)),"",'III_Plan comp 438.68 {Plan 8}'!Q$15&amp;analysismethod7)</f>
        <v xml:space="preserve">Encounter Data Analysis; 
</v>
      </c>
      <c r="BY106" s="254" t="str">
        <f>IF(ISNUMBER(FIND(analysismethod7,'III_Plan comp 438.68 {Plan 8}'!R$15)),"",'III_Plan comp 438.68 {Plan 8}'!R$15&amp;analysismethod7)</f>
        <v xml:space="preserve">Encounter Data Analysis; 
</v>
      </c>
      <c r="BZ106" s="254" t="str">
        <f>IF(ISNUMBER(FIND(analysismethod7,'III_Plan comp 438.68 {Plan 8}'!S$15)),"",'III_Plan comp 438.68 {Plan 8}'!S$15&amp;analysismethod7)</f>
        <v xml:space="preserve">Encounter Data Analysis; 
</v>
      </c>
      <c r="CA106" s="254" t="str">
        <f>IF(ISNUMBER(FIND(analysismethod7,'III_Plan comp 438.68 {Plan 8}'!T$15)),"",'III_Plan comp 438.68 {Plan 8}'!T$15&amp;analysismethod7)</f>
        <v xml:space="preserve">Encounter Data Analysis; 
</v>
      </c>
      <c r="CB106" s="254" t="str">
        <f>IF(ISNUMBER(FIND(analysismethod7,'III_Plan comp 438.68 {Plan 8}'!U$15)),"",'III_Plan comp 438.68 {Plan 8}'!U$15&amp;analysismethod7)</f>
        <v xml:space="preserve">Encounter Data Analysis; 
</v>
      </c>
      <c r="CC106" s="254" t="str">
        <f>IF(ISNUMBER(FIND(analysismethod7,'III_Plan comp 438.68 {Plan 8}'!V$15)),"",'III_Plan comp 438.68 {Plan 8}'!V$15&amp;analysismethod7)</f>
        <v xml:space="preserve">Encounter Data Analysis; 
</v>
      </c>
      <c r="CD106" s="254" t="str">
        <f>IF(ISNUMBER(FIND(analysismethod7,'III_Plan comp 438.68 {Plan 8}'!W$15)),"",'III_Plan comp 438.68 {Plan 8}'!W$15&amp;analysismethod7)</f>
        <v xml:space="preserve">Encounter Data Analysis; 
</v>
      </c>
      <c r="CE106" s="254" t="str">
        <f>IF(ISNUMBER(FIND(analysismethod7,'III_Plan comp 438.68 {Plan 8}'!X$15)),"",'III_Plan comp 438.68 {Plan 8}'!X$15&amp;analysismethod7)</f>
        <v xml:space="preserve">Encounter Data Analysis; 
</v>
      </c>
      <c r="CF106" s="254" t="str">
        <f>IF(ISNUMBER(FIND(analysismethod7,'III_Plan comp 438.68 {Plan 8}'!Y$15)),"",'III_Plan comp 438.68 {Plan 8}'!Y$15&amp;analysismethod7)</f>
        <v xml:space="preserve">Encounter Data Analysis; 
</v>
      </c>
      <c r="CG106" s="254" t="str">
        <f>IF(ISNUMBER(FIND(analysismethod7,'III_Plan comp 438.68 {Plan 8}'!Z$15)),"",'III_Plan comp 438.68 {Plan 8}'!Z$15&amp;analysismethod7)</f>
        <v xml:space="preserve">Encounter Data Analysis; 
</v>
      </c>
      <c r="CH106" s="254" t="str">
        <f>IF(ISNUMBER(FIND(analysismethod7,'III_Plan comp 438.68 {Plan 8}'!AA$15)),"",'III_Plan comp 438.68 {Plan 8}'!AA$15&amp;analysismethod7)</f>
        <v xml:space="preserve">Encounter Data Analysis; 
</v>
      </c>
      <c r="CI106" s="254" t="str">
        <f>IF(ISNUMBER(FIND(analysismethod7,'III_Plan comp 438.68 {Plan 8}'!AB$15)),"",'III_Plan comp 438.68 {Plan 8}'!AB$15&amp;analysismethod7)</f>
        <v xml:space="preserve">Encounter Data Analysis; 
</v>
      </c>
      <c r="CJ106" s="254" t="str">
        <f>IF(ISNUMBER(FIND(analysismethod7,'III_Plan comp 438.68 {Plan 8}'!AC$15)),"",'III_Plan comp 438.68 {Plan 8}'!AC$15&amp;analysismethod7)</f>
        <v xml:space="preserve">Encounter Data Analysis; 
</v>
      </c>
      <c r="CK106" s="254" t="str">
        <f>IF(ISNUMBER(FIND(analysismethod7,'III_Plan comp 438.68 {Plan 8}'!AD$15)),"",'III_Plan comp 438.68 {Plan 8}'!AD$15&amp;analysismethod7)</f>
        <v xml:space="preserve">Encounter Data Analysis; 
</v>
      </c>
      <c r="CL106" s="254" t="str">
        <f>IF(ISNUMBER(FIND(analysismethod7,'III_Plan comp 438.68 {Plan 8}'!AE$15)),"",'III_Plan comp 438.68 {Plan 8}'!AE$15&amp;analysismethod7)</f>
        <v xml:space="preserve">Encounter Data Analysis; 
</v>
      </c>
      <c r="CM106" s="254" t="str">
        <f>IF(ISNUMBER(FIND(analysismethod7,'III_Plan comp 438.68 {Plan 8}'!AF$15)),"",'III_Plan comp 438.68 {Plan 8}'!AF$15&amp;analysismethod7)</f>
        <v xml:space="preserve">Encounter Data Analysis; 
</v>
      </c>
      <c r="CN106" s="254" t="str">
        <f>IF(ISNUMBER(FIND(analysismethod7,'III_Plan comp 438.68 {Plan 8}'!AG$15)),"",'III_Plan comp 438.68 {Plan 8}'!AG$15&amp;analysismethod7)</f>
        <v xml:space="preserve">Encounter Data Analysis; 
</v>
      </c>
      <c r="CO106" s="254" t="str">
        <f>IF(ISNUMBER(FIND(analysismethod7,'III_Plan comp 438.68 {Plan 8}'!AH$15)),"",'III_Plan comp 438.68 {Plan 8}'!AH$15&amp;analysismethod7)</f>
        <v xml:space="preserve">Encounter Data Analysis; 
</v>
      </c>
      <c r="CP106" s="254" t="str">
        <f>IF(ISNUMBER(FIND(analysismethod7,'III_Plan comp 438.68 {Plan 8}'!AI$15)),"",'III_Plan comp 438.68 {Plan 8}'!AI$15&amp;analysismethod7)</f>
        <v xml:space="preserve">Encounter Data Analysis; 
</v>
      </c>
      <c r="CQ106" s="254" t="str">
        <f>IF(ISNUMBER(FIND(analysismethod7,'III_Plan comp 438.68 {Plan 8}'!AJ$15)),"",'III_Plan comp 438.68 {Plan 8}'!AJ$15&amp;analysismethod7)</f>
        <v xml:space="preserve">Encounter Data Analysis; 
</v>
      </c>
      <c r="CR106" s="254" t="str">
        <f>IF(ISNUMBER(FIND(analysismethod7,'III_Plan comp 438.68 {Plan 8}'!AK$15)),"",'III_Plan comp 438.68 {Plan 8}'!AK$15&amp;analysismethod7)</f>
        <v xml:space="preserve">Encounter Data Analysis; 
</v>
      </c>
      <c r="CS106" s="254" t="str">
        <f>IF(ISNUMBER(FIND(analysismethod7,'III_Plan comp 438.68 {Plan 8}'!AL$15)),"",'III_Plan comp 438.68 {Plan 8}'!AL$15&amp;analysismethod7)</f>
        <v xml:space="preserve">Encounter Data Analysis; 
</v>
      </c>
      <c r="CT106" s="254" t="str">
        <f>IF(ISNUMBER(FIND(analysismethod7,'III_Plan comp 438.68 {Plan 8}'!AM$15)),"",'III_Plan comp 438.68 {Plan 8}'!AM$15&amp;analysismethod7)</f>
        <v xml:space="preserve">Encounter Data Analysis; 
</v>
      </c>
      <c r="CU106" s="254" t="str">
        <f>IF(ISNUMBER(FIND(analysismethod7,'III_Plan comp 438.68 {Plan 8}'!AN$15)),"",'III_Plan comp 438.68 {Plan 8}'!AN$15&amp;analysismethod7)</f>
        <v xml:space="preserve">Encounter Data Analysis; 
</v>
      </c>
      <c r="CV106" s="254" t="str">
        <f>IF(ISNUMBER(FIND(analysismethod7,'III_Plan comp 438.68 {Plan 8}'!AO$15)),"",'III_Plan comp 438.68 {Plan 8}'!AO$15&amp;analysismethod7)</f>
        <v xml:space="preserve">Encounter Data Analysis; 
</v>
      </c>
      <c r="CW106" s="254" t="str">
        <f>IF(ISNUMBER(FIND(analysismethod7,'III_Plan comp 438.68 {Plan 8}'!AP$15)),"",'III_Plan comp 438.68 {Plan 8}'!AP$15&amp;analysismethod7)</f>
        <v xml:space="preserve">Encounter Data Analysis; 
</v>
      </c>
      <c r="CX106" s="254" t="str">
        <f>IF(ISNUMBER(FIND(analysismethod7,'III_Plan comp 438.68 {Plan 8}'!AQ$15)),"",'III_Plan comp 438.68 {Plan 8}'!AQ$15&amp;analysismethod7)</f>
        <v xml:space="preserve">Encounter Data Analysis; 
</v>
      </c>
      <c r="CY106" s="254" t="str">
        <f>IF(ISNUMBER(FIND(analysismethod7,'III_Plan comp 438.68 {Plan 8}'!AR$15)),"",'III_Plan comp 438.68 {Plan 8}'!AR$15&amp;analysismethod7)</f>
        <v xml:space="preserve">Encounter Data Analysis; 
</v>
      </c>
      <c r="CZ106" s="254" t="str">
        <f>IF(ISNUMBER(FIND(analysismethod7,'III_Plan comp 438.68 {Plan 8}'!AS$15)),"",'III_Plan comp 438.68 {Plan 8}'!AS$15&amp;analysismethod7)</f>
        <v xml:space="preserve">Encounter Data Analysis; 
</v>
      </c>
      <c r="DA106" s="254" t="str">
        <f>IF(ISNUMBER(FIND(analysismethod7,'III_Plan comp 438.68 {Plan 8}'!AT$15)),"",'III_Plan comp 438.68 {Plan 8}'!AT$15&amp;analysismethod7)</f>
        <v xml:space="preserve">Encounter Data Analysis; 
</v>
      </c>
      <c r="DB106" s="254" t="str">
        <f>IF(ISNUMBER(FIND(analysismethod7,'III_Plan comp 438.68 {Plan 8}'!AU$15)),"",'III_Plan comp 438.68 {Plan 8}'!AU$15&amp;analysismethod7)</f>
        <v xml:space="preserve">Encounter Data Analysis; 
</v>
      </c>
      <c r="DC106" s="254" t="str">
        <f>IF(ISNUMBER(FIND(analysismethod7,'III_Plan comp 438.68 {Plan 8}'!AV$15)),"",'III_Plan comp 438.68 {Plan 8}'!AV$15&amp;analysismethod7)</f>
        <v xml:space="preserve">Encounter Data Analysis; 
</v>
      </c>
      <c r="DD106" s="254" t="str">
        <f>IF(ISNUMBER(FIND(analysismethod7,'III_Plan comp 438.68 {Plan 8}'!AW$15)),"",'III_Plan comp 438.68 {Plan 8}'!AW$15&amp;analysismethod7)</f>
        <v xml:space="preserve">Encounter Data Analysis; 
</v>
      </c>
      <c r="DE106" s="254" t="str">
        <f>IF(ISNUMBER(FIND(analysismethod7,'III_Plan comp 438.68 {Plan 8}'!AX$15)),"",'III_Plan comp 438.68 {Plan 8}'!AX$15&amp;analysismethod7)</f>
        <v xml:space="preserve">Encounter Data Analysis; 
</v>
      </c>
      <c r="DF106" s="254" t="str">
        <f>IF(ISNUMBER(FIND(analysismethod7,'III_Plan comp 438.68 {Plan 8}'!AY$15)),"",'III_Plan comp 438.68 {Plan 8}'!AY$15&amp;analysismethod7)</f>
        <v xml:space="preserve">Encounter Data Analysis; 
</v>
      </c>
      <c r="DG106" s="254" t="str">
        <f>IF(ISNUMBER(FIND(analysismethod7,'III_Plan comp 438.68 {Plan 8}'!AZ$15)),"",'III_Plan comp 438.68 {Plan 8}'!AZ$15&amp;analysismethod7)</f>
        <v xml:space="preserve">Encounter Data Analysis; 
</v>
      </c>
      <c r="DH106" s="254" t="str">
        <f>IF(ISNUMBER(FIND(analysismethod7,'III_Plan comp 438.68 {Plan 8}'!BA$15)),"",'III_Plan comp 438.68 {Plan 8}'!BA$15&amp;analysismethod7)</f>
        <v xml:space="preserve">Encounter Data Analysis; 
</v>
      </c>
      <c r="DI106" s="254" t="str">
        <f>IF(ISNUMBER(FIND(analysismethod7,'III_Plan comp 438.68 {Plan 8}'!BB$15)),"",'III_Plan comp 438.68 {Plan 8}'!BB$15&amp;analysismethod7)</f>
        <v xml:space="preserve">Encounter Data Analysis; 
</v>
      </c>
      <c r="DJ106" s="254" t="str">
        <f>IF(ISNUMBER(FIND(analysismethod7,'III_Plan comp 438.68 {Plan 8}'!BC$15)),"",'III_Plan comp 438.68 {Plan 8}'!BC$15&amp;analysismethod7)</f>
        <v xml:space="preserve">Encounter Data Analysis; 
</v>
      </c>
      <c r="DK106" s="254" t="str">
        <f>IF(ISNUMBER(FIND(analysismethod7,'III_Plan comp 438.68 {Plan 8}'!BD$15)),"",'III_Plan comp 438.68 {Plan 8}'!BD$15&amp;analysismethod7)</f>
        <v xml:space="preserve">Encounter Data Analysis; 
</v>
      </c>
      <c r="DL106" s="254" t="str">
        <f>IF(ISNUMBER(FIND(analysismethod7,'III_Plan comp 438.68 {Plan 8}'!BE$15)),"",'III_Plan comp 438.68 {Plan 8}'!BE$15&amp;analysismethod7)</f>
        <v xml:space="preserve">Encounter Data Analysis; 
</v>
      </c>
      <c r="DM106" s="254" t="str">
        <f>IF(ISNUMBER(FIND(analysismethod7,'III_Plan comp 438.68 {Plan 8}'!BF$15)),"",'III_Plan comp 438.68 {Plan 8}'!BF$15&amp;analysismethod7)</f>
        <v xml:space="preserve">Encounter Data Analysis; 
</v>
      </c>
      <c r="DN106" s="254" t="str">
        <f>IF(ISNUMBER(FIND(analysismethod7,'III_Plan comp 438.68 {Plan 8}'!BG$15)),"",'III_Plan comp 438.68 {Plan 8}'!BG$15&amp;analysismethod7)</f>
        <v xml:space="preserve">Encounter Data Analysis; 
</v>
      </c>
      <c r="DO106" s="254" t="str">
        <f>IF(ISNUMBER(FIND(analysismethod7,'III_Plan comp 438.68 {Plan 8}'!BH$15)),"",'III_Plan comp 438.68 {Plan 8}'!BH$15&amp;analysismethod7)</f>
        <v xml:space="preserve">Encounter Data Analysis; 
</v>
      </c>
      <c r="DP106" s="254" t="str">
        <f>IF(ISNUMBER(FIND(analysismethod7,'III_Plan comp 438.68 {Plan 8}'!BI$15)),"",'III_Plan comp 438.68 {Plan 8}'!BI$15&amp;analysismethod7)</f>
        <v xml:space="preserve">Encounter Data Analysis; 
</v>
      </c>
      <c r="DQ106" s="254" t="str">
        <f>IF(ISNUMBER(FIND(analysismethod7,'III_Plan comp 438.68 {Plan 8}'!BJ$15)),"",'III_Plan comp 438.68 {Plan 8}'!BJ$15&amp;analysismethod7)</f>
        <v xml:space="preserve">Encounter Data Analysis; 
</v>
      </c>
      <c r="DR106" s="254" t="str">
        <f>IF(ISNUMBER(FIND(analysismethod7,'III_Plan comp 438.68 {Plan 8}'!BK$15)),"",'III_Plan comp 438.68 {Plan 8}'!BK$15&amp;analysismethod7)</f>
        <v xml:space="preserve">Encounter Data Analysis; 
</v>
      </c>
      <c r="DS106" s="254" t="str">
        <f>IF(ISNUMBER(FIND(analysismethod7,'III_Plan comp 438.68 {Plan 8}'!BL$15)),"",'III_Plan comp 438.68 {Plan 8}'!BL$15&amp;analysismethod7)</f>
        <v xml:space="preserve">Encounter Data Analysis; 
</v>
      </c>
      <c r="DT106" s="254" t="str">
        <f>IF(ISNUMBER(FIND(analysismethod7,'III_Plan comp 438.68 {Plan 8}'!BM$15)),"",'III_Plan comp 438.68 {Plan 8}'!BM$15&amp;analysismethod7)</f>
        <v xml:space="preserve">Encounter Data Analysis; 
</v>
      </c>
      <c r="DU106" s="254" t="str">
        <f>IF(ISNUMBER(FIND(analysismethod7,'III_Plan comp 438.68 {Plan 8}'!BN$15)),"",'III_Plan comp 438.68 {Plan 8}'!BN$15&amp;analysismethod7)</f>
        <v xml:space="preserve">Encounter Data Analysis; 
</v>
      </c>
      <c r="DV106" s="254" t="str">
        <f>IF(ISNUMBER(FIND(analysismethod7,'III_Plan comp 438.68 {Plan 8}'!BO$15)),"",'III_Plan comp 438.68 {Plan 8}'!BO$15&amp;analysismethod7)</f>
        <v xml:space="preserve">Encounter Data Analysis; 
</v>
      </c>
      <c r="DW106" s="254" t="str">
        <f>IF(ISNUMBER(FIND(analysismethod7,'III_Plan comp 438.68 {Plan 8}'!BP$15)),"",'III_Plan comp 438.68 {Plan 8}'!BP$15&amp;analysismethod7)</f>
        <v xml:space="preserve">Encounter Data Analysis; 
</v>
      </c>
      <c r="DX106" s="254" t="str">
        <f>IF(ISNUMBER(FIND(analysismethod7,'III_Plan comp 438.68 {Plan 8}'!BQ$15)),"",'III_Plan comp 438.68 {Plan 8}'!BQ$15&amp;analysismethod7)</f>
        <v xml:space="preserve">Encounter Data Analysis; 
</v>
      </c>
      <c r="DY106" s="254" t="str">
        <f>IF(ISNUMBER(FIND(analysismethod7,'III_Plan comp 438.68 {Plan 8}'!BR$15)),"",'III_Plan comp 438.68 {Plan 8}'!BR$15&amp;analysismethod7)</f>
        <v xml:space="preserve">Encounter Data Analysis; 
</v>
      </c>
      <c r="DZ106" s="254" t="str">
        <f>IF(ISNUMBER(FIND(analysismethod7,'III_Plan comp 438.68 {Plan 8}'!BS$15)),"",'III_Plan comp 438.68 {Plan 8}'!BS$15&amp;analysismethod7)</f>
        <v xml:space="preserve">Encounter Data Analysis; 
</v>
      </c>
      <c r="EA106" s="254" t="str">
        <f>IF(ISNUMBER(FIND(analysismethod7,'III_Plan comp 438.68 {Plan 8}'!BT$15)),"",'III_Plan comp 438.68 {Plan 8}'!BT$15&amp;analysismethod7)</f>
        <v xml:space="preserve">Encounter Data Analysis; 
</v>
      </c>
      <c r="EB106" s="254" t="str">
        <f>IF(ISNUMBER(FIND(analysismethod7,'III_Plan comp 438.68 {Plan 8}'!BU$15)),"",'III_Plan comp 438.68 {Plan 8}'!BU$15&amp;analysismethod7)</f>
        <v xml:space="preserve">Encounter Data Analysis; 
</v>
      </c>
      <c r="EC106" s="254" t="str">
        <f>IF(ISNUMBER(FIND(analysismethod7,'III_Plan comp 438.68 {Plan 8}'!BV$15)),"",'III_Plan comp 438.68 {Plan 8}'!BV$15&amp;analysismethod7)</f>
        <v xml:space="preserve">Encounter Data Analysis; 
</v>
      </c>
      <c r="ED106" s="254" t="str">
        <f>IF(ISNUMBER(FIND(analysismethod7,'III_Plan comp 438.68 {Plan 8}'!BW$15)),"",'III_Plan comp 438.68 {Plan 8}'!BW$15&amp;analysismethod7)</f>
        <v xml:space="preserve">Encounter Data Analysis; 
</v>
      </c>
      <c r="EE106" s="254" t="str">
        <f>IF(ISNUMBER(FIND(analysismethod7,'III_Plan comp 438.68 {Plan 8}'!BX$15)),"",'III_Plan comp 438.68 {Plan 8}'!BX$15&amp;analysismethod7)</f>
        <v xml:space="preserve">Encounter Data Analysis; 
</v>
      </c>
      <c r="EF106" s="254" t="str">
        <f>IF(ISNUMBER(FIND(analysismethod7,'III_Plan comp 438.68 {Plan 8}'!BY$15)),"",'III_Plan comp 438.68 {Plan 8}'!BY$15&amp;analysismethod7)</f>
        <v xml:space="preserve">Encounter Data Analysis; 
</v>
      </c>
      <c r="EG106" s="254" t="str">
        <f>IF(ISNUMBER(FIND(analysismethod7,'III_Plan comp 438.68 {Plan 8}'!BZ$15)),"",'III_Plan comp 438.68 {Plan 8}'!BZ$15&amp;analysismethod7)</f>
        <v xml:space="preserve">Encounter Data Analysis; 
</v>
      </c>
      <c r="EH106" s="254" t="str">
        <f>IF(ISNUMBER(FIND(analysismethod7,'III_Plan comp 438.68 {Plan 8}'!CA$15)),"",'III_Plan comp 438.68 {Plan 8}'!CA$15&amp;analysismethod7)</f>
        <v xml:space="preserve">Encounter Data Analysis; 
</v>
      </c>
      <c r="EI106" s="254" t="str">
        <f>IF(ISNUMBER(FIND(analysismethod7,'III_Plan comp 438.68 {Plan 8}'!CB$15)),"",'III_Plan comp 438.68 {Plan 8}'!CB$15&amp;analysismethod7)</f>
        <v xml:space="preserve">Encounter Data Analysis; 
</v>
      </c>
      <c r="EJ106" s="254" t="str">
        <f>IF(ISNUMBER(FIND(analysismethod7,'III_Plan comp 438.68 {Plan 8}'!CC$15)),"",'III_Plan comp 438.68 {Plan 8}'!CC$15&amp;analysismethod7)</f>
        <v xml:space="preserve">Encounter Data Analysis; 
</v>
      </c>
      <c r="EK106" s="254" t="str">
        <f>IF(ISNUMBER(FIND(analysismethod7,'III_Plan comp 438.68 {Plan 8}'!CD$15)),"",'III_Plan comp 438.68 {Plan 8}'!CD$15&amp;analysismethod7)</f>
        <v xml:space="preserve">Encounter Data Analysis; 
</v>
      </c>
      <c r="EL106" s="254" t="str">
        <f>IF(ISNUMBER(FIND(analysismethod7,'III_Plan comp 438.68 {Plan 8}'!CE$15)),"",'III_Plan comp 438.68 {Plan 8}'!CE$15&amp;analysismethod7)</f>
        <v xml:space="preserve">Encounter Data Analysis; 
</v>
      </c>
      <c r="EM106" s="254" t="str">
        <f>IF(ISNUMBER(FIND(analysismethod7,'III_Plan comp 438.68 {Plan 8}'!CF$15)),"",'III_Plan comp 438.68 {Plan 8}'!CF$15&amp;analysismethod7)</f>
        <v xml:space="preserve">Encounter Data Analysis; 
</v>
      </c>
      <c r="EN106" s="254" t="str">
        <f>IF(ISNUMBER(FIND(analysismethod7,'III_Plan comp 438.68 {Plan 8}'!CG$15)),"",'III_Plan comp 438.68 {Plan 8}'!CG$15&amp;analysismethod7)</f>
        <v xml:space="preserve">Encounter Data Analysis; 
</v>
      </c>
      <c r="EO106" s="254" t="str">
        <f>IF(ISNUMBER(FIND(analysismethod7,'III_Plan comp 438.68 {Plan 8}'!CH$15)),"",'III_Plan comp 438.68 {Plan 8}'!CH$15&amp;analysismethod7)</f>
        <v xml:space="preserve">Encounter Data Analysis; 
</v>
      </c>
      <c r="EP106" s="254" t="str">
        <f>IF(ISNUMBER(FIND(analysismethod7,'III_Plan comp 438.68 {Plan 8}'!CI$15)),"",'III_Plan comp 438.68 {Plan 8}'!CI$15&amp;analysismethod7)</f>
        <v xml:space="preserve">Encounter Data Analysis; 
</v>
      </c>
      <c r="EQ106" s="254" t="str">
        <f>IF(ISNUMBER(FIND(analysismethod7,'III_Plan comp 438.68 {Plan 8}'!CJ$15)),"",'III_Plan comp 438.68 {Plan 8}'!CJ$15&amp;analysismethod7)</f>
        <v xml:space="preserve">Encounter Data Analysis; 
</v>
      </c>
      <c r="ER106" s="254" t="str">
        <f>IF(ISNUMBER(FIND(analysismethod7,'III_Plan comp 438.68 {Plan 8}'!CK$15)),"",'III_Plan comp 438.68 {Plan 8}'!CK$15&amp;analysismethod7)</f>
        <v xml:space="preserve">Encounter Data Analysis; 
</v>
      </c>
      <c r="ES106" s="254" t="str">
        <f>IF(ISNUMBER(FIND(analysismethod7,'III_Plan comp 438.68 {Plan 8}'!CL$15)),"",'III_Plan comp 438.68 {Plan 8}'!CL$15&amp;analysismethod7)</f>
        <v xml:space="preserve">Encounter Data Analysis; 
</v>
      </c>
      <c r="ET106" s="254" t="str">
        <f>IF(ISNUMBER(FIND(analysismethod7,'III_Plan comp 438.68 {Plan 8}'!CM$15)),"",'III_Plan comp 438.68 {Plan 8}'!CM$15&amp;analysismethod7)</f>
        <v xml:space="preserve">Encounter Data Analysis; 
</v>
      </c>
      <c r="EU106" s="254" t="str">
        <f>IF(ISNUMBER(FIND(analysismethod7,'III_Plan comp 438.68 {Plan 8}'!CN$15)),"",'III_Plan comp 438.68 {Plan 8}'!CN$15&amp;analysismethod7)</f>
        <v xml:space="preserve">Encounter Data Analysis; 
</v>
      </c>
      <c r="EV106" s="254" t="str">
        <f>IF(ISNUMBER(FIND(analysismethod7,'III_Plan comp 438.68 {Plan 8}'!CO$15)),"",'III_Plan comp 438.68 {Plan 8}'!CO$15&amp;analysismethod7)</f>
        <v xml:space="preserve">Encounter Data Analysis; 
</v>
      </c>
      <c r="EW106" s="254" t="str">
        <f>IF(ISNUMBER(FIND(analysismethod7,'III_Plan comp 438.68 {Plan 8}'!CP$15)),"",'III_Plan comp 438.68 {Plan 8}'!CP$15&amp;analysismethod7)</f>
        <v xml:space="preserve">Encounter Data Analysis; 
</v>
      </c>
      <c r="EX106" s="254" t="str">
        <f>IF(ISNUMBER(FIND(analysismethod7,'III_Plan comp 438.68 {Plan 8}'!CQ$15)),"",'III_Plan comp 438.68 {Plan 8}'!CQ$15&amp;analysismethod7)</f>
        <v xml:space="preserve">Encounter Data Analysis; 
</v>
      </c>
      <c r="EY106" s="254" t="str">
        <f>IF(ISNUMBER(FIND(analysismethod7,'III_Plan comp 438.68 {Plan 8}'!CR$15)),"",'III_Plan comp 438.68 {Plan 8}'!CR$15&amp;analysismethod7)</f>
        <v xml:space="preserve">Encounter Data Analysis; 
</v>
      </c>
      <c r="EZ106" s="254" t="str">
        <f>IF(ISNUMBER(FIND(analysismethod7,'III_Plan comp 438.68 {Plan 8}'!CS$15)),"",'III_Plan comp 438.68 {Plan 8}'!CS$15&amp;analysismethod7)</f>
        <v xml:space="preserve">Encounter Data Analysis; 
</v>
      </c>
      <c r="FA106" s="254" t="str">
        <f>IF(ISNUMBER(FIND(analysismethod7,'III_Plan comp 438.68 {Plan 8}'!CT$15)),"",'III_Plan comp 438.68 {Plan 8}'!CT$15&amp;analysismethod7)</f>
        <v xml:space="preserve">Encounter Data Analysis; 
</v>
      </c>
      <c r="FB106" s="254" t="str">
        <f>IF(ISNUMBER(FIND(analysismethod7,'III_Plan comp 438.68 {Plan 8}'!CU$15)),"",'III_Plan comp 438.68 {Plan 8}'!CU$15&amp;analysismethod7)</f>
        <v xml:space="preserve">Encounter Data Analysis; 
</v>
      </c>
      <c r="FC106" s="254" t="str">
        <f>IF(ISNUMBER(FIND(analysismethod7,'III_Plan comp 438.68 {Plan 8}'!CV$15)),"",'III_Plan comp 438.68 {Plan 8}'!CV$15&amp;analysismethod7)</f>
        <v xml:space="preserve">Encounter Data Analysis; 
</v>
      </c>
      <c r="FD106" s="254" t="str">
        <f>IF(ISNUMBER(FIND(analysismethod7,'III_Plan comp 438.68 {Plan 8}'!CW$15)),"",'III_Plan comp 438.68 {Plan 8}'!CW$15&amp;analysismethod7)</f>
        <v xml:space="preserve">Encounter Data Analysis; 
</v>
      </c>
      <c r="FE106" s="254" t="str">
        <f>IF(ISNUMBER(FIND(analysismethod7,'III_Plan comp 438.68 {Plan 8}'!CX$15)),"",'III_Plan comp 438.68 {Plan 8}'!CX$15&amp;analysismethod7)</f>
        <v xml:space="preserve">Encounter Data Analysis; 
</v>
      </c>
      <c r="FF106" s="254" t="str">
        <f>IF(ISNUMBER(FIND(analysismethod7,'III_Plan comp 438.68 {Plan 8}'!CY$15)),"",'III_Plan comp 438.68 {Plan 8}'!CY$15&amp;analysismethod7)</f>
        <v xml:space="preserve">Encounter Data Analysis; 
</v>
      </c>
      <c r="FG106" s="254" t="str">
        <f>IF(ISNUMBER(FIND(analysismethod7,'III_Plan comp 438.68 {Plan 8}'!CZ$15)),"",'III_Plan comp 438.68 {Plan 8}'!CZ$15&amp;analysismethod7)</f>
        <v xml:space="preserve">Encounter Data Analysis; 
</v>
      </c>
    </row>
    <row r="107" spans="62:163" x14ac:dyDescent="0.2">
      <c r="BK107" s="253" t="str">
        <f>IF('I_State and program information'!$E$79&lt;&gt;"",'I_State and program information'!E176&amp;"; "&amp;CHAR(10)&amp;CHAR(10),"")</f>
        <v/>
      </c>
      <c r="BL107" s="254" t="str">
        <f>IF(ISNUMBER(FIND(analysismethod8,'III_Plan comp 438.68 {Plan 8}'!E$15)),"",'III_Plan comp 438.68 {Plan 8}'!E$15&amp;analysismethod8)</f>
        <v/>
      </c>
      <c r="BM107" s="254" t="str">
        <f>IF(ISNUMBER(FIND(analysismethod8,'III_Plan comp 438.68 {Plan 8}'!F$15)),"",'III_Plan comp 438.68 {Plan 8}'!F$15&amp;analysismethod8)</f>
        <v/>
      </c>
      <c r="BN107" s="254" t="str">
        <f>IF(ISNUMBER(FIND(analysismethod8,'III_Plan comp 438.68 {Plan 8}'!G$15)),"",'III_Plan comp 438.68 {Plan 8}'!G$15&amp;analysismethod8)</f>
        <v/>
      </c>
      <c r="BO107" s="254" t="str">
        <f>IF(ISNUMBER(FIND(analysismethod8,'III_Plan comp 438.68 {Plan 8}'!H$15)),"",'III_Plan comp 438.68 {Plan 8}'!H$15&amp;analysismethod8)</f>
        <v/>
      </c>
      <c r="BP107" s="254" t="str">
        <f>IF(ISNUMBER(FIND(analysismethod8,'III_Plan comp 438.68 {Plan 8}'!I$15)),"",'III_Plan comp 438.68 {Plan 8}'!I$15&amp;analysismethod8)</f>
        <v/>
      </c>
      <c r="BQ107" s="254" t="str">
        <f>IF(ISNUMBER(FIND(analysismethod8,'III_Plan comp 438.68 {Plan 8}'!J$15)),"",'III_Plan comp 438.68 {Plan 8}'!J$15&amp;analysismethod8)</f>
        <v/>
      </c>
      <c r="BR107" s="254" t="str">
        <f>IF(ISNUMBER(FIND(analysismethod8,'III_Plan comp 438.68 {Plan 8}'!K$15)),"",'III_Plan comp 438.68 {Plan 8}'!K$15&amp;analysismethod8)</f>
        <v/>
      </c>
      <c r="BS107" s="254" t="str">
        <f>IF(ISNUMBER(FIND(analysismethod8,'III_Plan comp 438.68 {Plan 8}'!L$15)),"",'III_Plan comp 438.68 {Plan 8}'!L$15&amp;analysismethod8)</f>
        <v/>
      </c>
      <c r="BT107" s="254" t="str">
        <f>IF(ISNUMBER(FIND(analysismethod8,'III_Plan comp 438.68 {Plan 8}'!M$15)),"",'III_Plan comp 438.68 {Plan 8}'!M$15&amp;analysismethod8)</f>
        <v/>
      </c>
      <c r="BU107" s="254" t="str">
        <f>IF(ISNUMBER(FIND(analysismethod8,'III_Plan comp 438.68 {Plan 8}'!N$15)),"",'III_Plan comp 438.68 {Plan 8}'!N$15&amp;analysismethod8)</f>
        <v/>
      </c>
      <c r="BV107" s="254" t="str">
        <f>IF(ISNUMBER(FIND(analysismethod8,'III_Plan comp 438.68 {Plan 8}'!O$15)),"",'III_Plan comp 438.68 {Plan 8}'!O$15&amp;analysismethod8)</f>
        <v/>
      </c>
      <c r="BW107" s="254" t="str">
        <f>IF(ISNUMBER(FIND(analysismethod8,'III_Plan comp 438.68 {Plan 8}'!P$15)),"",'III_Plan comp 438.68 {Plan 8}'!P$15&amp;analysismethod8)</f>
        <v/>
      </c>
      <c r="BX107" s="254" t="str">
        <f>IF(ISNUMBER(FIND(analysismethod8,'III_Plan comp 438.68 {Plan 8}'!Q$15)),"",'III_Plan comp 438.68 {Plan 8}'!Q$15&amp;analysismethod8)</f>
        <v/>
      </c>
      <c r="BY107" s="254" t="str">
        <f>IF(ISNUMBER(FIND(analysismethod8,'III_Plan comp 438.68 {Plan 8}'!R$15)),"",'III_Plan comp 438.68 {Plan 8}'!R$15&amp;analysismethod8)</f>
        <v/>
      </c>
      <c r="BZ107" s="254" t="str">
        <f>IF(ISNUMBER(FIND(analysismethod8,'III_Plan comp 438.68 {Plan 8}'!S$15)),"",'III_Plan comp 438.68 {Plan 8}'!S$15&amp;analysismethod8)</f>
        <v/>
      </c>
      <c r="CA107" s="254" t="str">
        <f>IF(ISNUMBER(FIND(analysismethod8,'III_Plan comp 438.68 {Plan 8}'!T$15)),"",'III_Plan comp 438.68 {Plan 8}'!T$15&amp;analysismethod8)</f>
        <v/>
      </c>
      <c r="CB107" s="254" t="str">
        <f>IF(ISNUMBER(FIND(analysismethod8,'III_Plan comp 438.68 {Plan 8}'!U$15)),"",'III_Plan comp 438.68 {Plan 8}'!U$15&amp;analysismethod8)</f>
        <v/>
      </c>
      <c r="CC107" s="254" t="str">
        <f>IF(ISNUMBER(FIND(analysismethod8,'III_Plan comp 438.68 {Plan 8}'!V$15)),"",'III_Plan comp 438.68 {Plan 8}'!V$15&amp;analysismethod8)</f>
        <v/>
      </c>
      <c r="CD107" s="254" t="str">
        <f>IF(ISNUMBER(FIND(analysismethod8,'III_Plan comp 438.68 {Plan 8}'!W$15)),"",'III_Plan comp 438.68 {Plan 8}'!W$15&amp;analysismethod8)</f>
        <v/>
      </c>
      <c r="CE107" s="254" t="str">
        <f>IF(ISNUMBER(FIND(analysismethod8,'III_Plan comp 438.68 {Plan 8}'!X$15)),"",'III_Plan comp 438.68 {Plan 8}'!X$15&amp;analysismethod8)</f>
        <v/>
      </c>
      <c r="CF107" s="254" t="str">
        <f>IF(ISNUMBER(FIND(analysismethod8,'III_Plan comp 438.68 {Plan 8}'!Y$15)),"",'III_Plan comp 438.68 {Plan 8}'!Y$15&amp;analysismethod8)</f>
        <v/>
      </c>
      <c r="CG107" s="254" t="str">
        <f>IF(ISNUMBER(FIND(analysismethod8,'III_Plan comp 438.68 {Plan 8}'!Z$15)),"",'III_Plan comp 438.68 {Plan 8}'!Z$15&amp;analysismethod8)</f>
        <v/>
      </c>
      <c r="CH107" s="254" t="str">
        <f>IF(ISNUMBER(FIND(analysismethod8,'III_Plan comp 438.68 {Plan 8}'!AA$15)),"",'III_Plan comp 438.68 {Plan 8}'!AA$15&amp;analysismethod8)</f>
        <v/>
      </c>
      <c r="CI107" s="254" t="str">
        <f>IF(ISNUMBER(FIND(analysismethod8,'III_Plan comp 438.68 {Plan 8}'!AB$15)),"",'III_Plan comp 438.68 {Plan 8}'!AB$15&amp;analysismethod8)</f>
        <v/>
      </c>
      <c r="CJ107" s="254" t="str">
        <f>IF(ISNUMBER(FIND(analysismethod8,'III_Plan comp 438.68 {Plan 8}'!AC$15)),"",'III_Plan comp 438.68 {Plan 8}'!AC$15&amp;analysismethod8)</f>
        <v/>
      </c>
      <c r="CK107" s="254" t="str">
        <f>IF(ISNUMBER(FIND(analysismethod8,'III_Plan comp 438.68 {Plan 8}'!AD$15)),"",'III_Plan comp 438.68 {Plan 8}'!AD$15&amp;analysismethod8)</f>
        <v/>
      </c>
      <c r="CL107" s="254" t="str">
        <f>IF(ISNUMBER(FIND(analysismethod8,'III_Plan comp 438.68 {Plan 8}'!AE$15)),"",'III_Plan comp 438.68 {Plan 8}'!AE$15&amp;analysismethod8)</f>
        <v/>
      </c>
      <c r="CM107" s="254" t="str">
        <f>IF(ISNUMBER(FIND(analysismethod8,'III_Plan comp 438.68 {Plan 8}'!AF$15)),"",'III_Plan comp 438.68 {Plan 8}'!AF$15&amp;analysismethod8)</f>
        <v/>
      </c>
      <c r="CN107" s="254" t="str">
        <f>IF(ISNUMBER(FIND(analysismethod8,'III_Plan comp 438.68 {Plan 8}'!AG$15)),"",'III_Plan comp 438.68 {Plan 8}'!AG$15&amp;analysismethod8)</f>
        <v/>
      </c>
      <c r="CO107" s="254" t="str">
        <f>IF(ISNUMBER(FIND(analysismethod8,'III_Plan comp 438.68 {Plan 8}'!AH$15)),"",'III_Plan comp 438.68 {Plan 8}'!AH$15&amp;analysismethod8)</f>
        <v/>
      </c>
      <c r="CP107" s="254" t="str">
        <f>IF(ISNUMBER(FIND(analysismethod8,'III_Plan comp 438.68 {Plan 8}'!AI$15)),"",'III_Plan comp 438.68 {Plan 8}'!AI$15&amp;analysismethod8)</f>
        <v/>
      </c>
      <c r="CQ107" s="254" t="str">
        <f>IF(ISNUMBER(FIND(analysismethod8,'III_Plan comp 438.68 {Plan 8}'!AJ$15)),"",'III_Plan comp 438.68 {Plan 8}'!AJ$15&amp;analysismethod8)</f>
        <v/>
      </c>
      <c r="CR107" s="254" t="str">
        <f>IF(ISNUMBER(FIND(analysismethod8,'III_Plan comp 438.68 {Plan 8}'!AK$15)),"",'III_Plan comp 438.68 {Plan 8}'!AK$15&amp;analysismethod8)</f>
        <v/>
      </c>
      <c r="CS107" s="254" t="str">
        <f>IF(ISNUMBER(FIND(analysismethod8,'III_Plan comp 438.68 {Plan 8}'!AL$15)),"",'III_Plan comp 438.68 {Plan 8}'!AL$15&amp;analysismethod8)</f>
        <v/>
      </c>
      <c r="CT107" s="254" t="str">
        <f>IF(ISNUMBER(FIND(analysismethod8,'III_Plan comp 438.68 {Plan 8}'!AM$15)),"",'III_Plan comp 438.68 {Plan 8}'!AM$15&amp;analysismethod8)</f>
        <v/>
      </c>
      <c r="CU107" s="254" t="str">
        <f>IF(ISNUMBER(FIND(analysismethod8,'III_Plan comp 438.68 {Plan 8}'!AN$15)),"",'III_Plan comp 438.68 {Plan 8}'!AN$15&amp;analysismethod8)</f>
        <v/>
      </c>
      <c r="CV107" s="254" t="str">
        <f>IF(ISNUMBER(FIND(analysismethod8,'III_Plan comp 438.68 {Plan 8}'!AO$15)),"",'III_Plan comp 438.68 {Plan 8}'!AO$15&amp;analysismethod8)</f>
        <v/>
      </c>
      <c r="CW107" s="254" t="str">
        <f>IF(ISNUMBER(FIND(analysismethod8,'III_Plan comp 438.68 {Plan 8}'!AP$15)),"",'III_Plan comp 438.68 {Plan 8}'!AP$15&amp;analysismethod8)</f>
        <v/>
      </c>
      <c r="CX107" s="254" t="str">
        <f>IF(ISNUMBER(FIND(analysismethod8,'III_Plan comp 438.68 {Plan 8}'!AQ$15)),"",'III_Plan comp 438.68 {Plan 8}'!AQ$15&amp;analysismethod8)</f>
        <v/>
      </c>
      <c r="CY107" s="254" t="str">
        <f>IF(ISNUMBER(FIND(analysismethod8,'III_Plan comp 438.68 {Plan 8}'!AR$15)),"",'III_Plan comp 438.68 {Plan 8}'!AR$15&amp;analysismethod8)</f>
        <v/>
      </c>
      <c r="CZ107" s="254" t="str">
        <f>IF(ISNUMBER(FIND(analysismethod8,'III_Plan comp 438.68 {Plan 8}'!AS$15)),"",'III_Plan comp 438.68 {Plan 8}'!AS$15&amp;analysismethod8)</f>
        <v/>
      </c>
      <c r="DA107" s="254" t="str">
        <f>IF(ISNUMBER(FIND(analysismethod8,'III_Plan comp 438.68 {Plan 8}'!AT$15)),"",'III_Plan comp 438.68 {Plan 8}'!AT$15&amp;analysismethod8)</f>
        <v/>
      </c>
      <c r="DB107" s="254" t="str">
        <f>IF(ISNUMBER(FIND(analysismethod8,'III_Plan comp 438.68 {Plan 8}'!AU$15)),"",'III_Plan comp 438.68 {Plan 8}'!AU$15&amp;analysismethod8)</f>
        <v/>
      </c>
      <c r="DC107" s="254" t="str">
        <f>IF(ISNUMBER(FIND(analysismethod8,'III_Plan comp 438.68 {Plan 8}'!AV$15)),"",'III_Plan comp 438.68 {Plan 8}'!AV$15&amp;analysismethod8)</f>
        <v/>
      </c>
      <c r="DD107" s="254" t="str">
        <f>IF(ISNUMBER(FIND(analysismethod8,'III_Plan comp 438.68 {Plan 8}'!AW$15)),"",'III_Plan comp 438.68 {Plan 8}'!AW$15&amp;analysismethod8)</f>
        <v/>
      </c>
      <c r="DE107" s="254" t="str">
        <f>IF(ISNUMBER(FIND(analysismethod8,'III_Plan comp 438.68 {Plan 8}'!AX$15)),"",'III_Plan comp 438.68 {Plan 8}'!AX$15&amp;analysismethod8)</f>
        <v/>
      </c>
      <c r="DF107" s="254" t="str">
        <f>IF(ISNUMBER(FIND(analysismethod8,'III_Plan comp 438.68 {Plan 8}'!AY$15)),"",'III_Plan comp 438.68 {Plan 8}'!AY$15&amp;analysismethod8)</f>
        <v/>
      </c>
      <c r="DG107" s="254" t="str">
        <f>IF(ISNUMBER(FIND(analysismethod8,'III_Plan comp 438.68 {Plan 8}'!AZ$15)),"",'III_Plan comp 438.68 {Plan 8}'!AZ$15&amp;analysismethod8)</f>
        <v/>
      </c>
      <c r="DH107" s="254" t="str">
        <f>IF(ISNUMBER(FIND(analysismethod8,'III_Plan comp 438.68 {Plan 8}'!BA$15)),"",'III_Plan comp 438.68 {Plan 8}'!BA$15&amp;analysismethod8)</f>
        <v/>
      </c>
      <c r="DI107" s="254" t="str">
        <f>IF(ISNUMBER(FIND(analysismethod8,'III_Plan comp 438.68 {Plan 8}'!BB$15)),"",'III_Plan comp 438.68 {Plan 8}'!BB$15&amp;analysismethod8)</f>
        <v/>
      </c>
      <c r="DJ107" s="254" t="str">
        <f>IF(ISNUMBER(FIND(analysismethod8,'III_Plan comp 438.68 {Plan 8}'!BC$15)),"",'III_Plan comp 438.68 {Plan 8}'!BC$15&amp;analysismethod8)</f>
        <v/>
      </c>
      <c r="DK107" s="254" t="str">
        <f>IF(ISNUMBER(FIND(analysismethod8,'III_Plan comp 438.68 {Plan 8}'!BD$15)),"",'III_Plan comp 438.68 {Plan 8}'!BD$15&amp;analysismethod8)</f>
        <v/>
      </c>
      <c r="DL107" s="254" t="str">
        <f>IF(ISNUMBER(FIND(analysismethod8,'III_Plan comp 438.68 {Plan 8}'!BE$15)),"",'III_Plan comp 438.68 {Plan 8}'!BE$15&amp;analysismethod8)</f>
        <v/>
      </c>
      <c r="DM107" s="254" t="str">
        <f>IF(ISNUMBER(FIND(analysismethod8,'III_Plan comp 438.68 {Plan 8}'!BF$15)),"",'III_Plan comp 438.68 {Plan 8}'!BF$15&amp;analysismethod8)</f>
        <v/>
      </c>
      <c r="DN107" s="254" t="str">
        <f>IF(ISNUMBER(FIND(analysismethod8,'III_Plan comp 438.68 {Plan 8}'!BG$15)),"",'III_Plan comp 438.68 {Plan 8}'!BG$15&amp;analysismethod8)</f>
        <v/>
      </c>
      <c r="DO107" s="254" t="str">
        <f>IF(ISNUMBER(FIND(analysismethod8,'III_Plan comp 438.68 {Plan 8}'!BH$15)),"",'III_Plan comp 438.68 {Plan 8}'!BH$15&amp;analysismethod8)</f>
        <v/>
      </c>
      <c r="DP107" s="254" t="str">
        <f>IF(ISNUMBER(FIND(analysismethod8,'III_Plan comp 438.68 {Plan 8}'!BI$15)),"",'III_Plan comp 438.68 {Plan 8}'!BI$15&amp;analysismethod8)</f>
        <v/>
      </c>
      <c r="DQ107" s="254" t="str">
        <f>IF(ISNUMBER(FIND(analysismethod8,'III_Plan comp 438.68 {Plan 8}'!BJ$15)),"",'III_Plan comp 438.68 {Plan 8}'!BJ$15&amp;analysismethod8)</f>
        <v/>
      </c>
      <c r="DR107" s="254" t="str">
        <f>IF(ISNUMBER(FIND(analysismethod8,'III_Plan comp 438.68 {Plan 8}'!BK$15)),"",'III_Plan comp 438.68 {Plan 8}'!BK$15&amp;analysismethod8)</f>
        <v/>
      </c>
      <c r="DS107" s="254" t="str">
        <f>IF(ISNUMBER(FIND(analysismethod8,'III_Plan comp 438.68 {Plan 8}'!BL$15)),"",'III_Plan comp 438.68 {Plan 8}'!BL$15&amp;analysismethod8)</f>
        <v/>
      </c>
      <c r="DT107" s="254" t="str">
        <f>IF(ISNUMBER(FIND(analysismethod8,'III_Plan comp 438.68 {Plan 8}'!BM$15)),"",'III_Plan comp 438.68 {Plan 8}'!BM$15&amp;analysismethod8)</f>
        <v/>
      </c>
      <c r="DU107" s="254" t="str">
        <f>IF(ISNUMBER(FIND(analysismethod8,'III_Plan comp 438.68 {Plan 8}'!BN$15)),"",'III_Plan comp 438.68 {Plan 8}'!BN$15&amp;analysismethod8)</f>
        <v/>
      </c>
      <c r="DV107" s="254" t="str">
        <f>IF(ISNUMBER(FIND(analysismethod8,'III_Plan comp 438.68 {Plan 8}'!BO$15)),"",'III_Plan comp 438.68 {Plan 8}'!BO$15&amp;analysismethod8)</f>
        <v/>
      </c>
      <c r="DW107" s="254" t="str">
        <f>IF(ISNUMBER(FIND(analysismethod8,'III_Plan comp 438.68 {Plan 8}'!BP$15)),"",'III_Plan comp 438.68 {Plan 8}'!BP$15&amp;analysismethod8)</f>
        <v/>
      </c>
      <c r="DX107" s="254" t="str">
        <f>IF(ISNUMBER(FIND(analysismethod8,'III_Plan comp 438.68 {Plan 8}'!BQ$15)),"",'III_Plan comp 438.68 {Plan 8}'!BQ$15&amp;analysismethod8)</f>
        <v/>
      </c>
      <c r="DY107" s="254" t="str">
        <f>IF(ISNUMBER(FIND(analysismethod8,'III_Plan comp 438.68 {Plan 8}'!BR$15)),"",'III_Plan comp 438.68 {Plan 8}'!BR$15&amp;analysismethod8)</f>
        <v/>
      </c>
      <c r="DZ107" s="254" t="str">
        <f>IF(ISNUMBER(FIND(analysismethod8,'III_Plan comp 438.68 {Plan 8}'!BS$15)),"",'III_Plan comp 438.68 {Plan 8}'!BS$15&amp;analysismethod8)</f>
        <v/>
      </c>
      <c r="EA107" s="254" t="str">
        <f>IF(ISNUMBER(FIND(analysismethod8,'III_Plan comp 438.68 {Plan 8}'!BT$15)),"",'III_Plan comp 438.68 {Plan 8}'!BT$15&amp;analysismethod8)</f>
        <v/>
      </c>
      <c r="EB107" s="254" t="str">
        <f>IF(ISNUMBER(FIND(analysismethod8,'III_Plan comp 438.68 {Plan 8}'!BU$15)),"",'III_Plan comp 438.68 {Plan 8}'!BU$15&amp;analysismethod8)</f>
        <v/>
      </c>
      <c r="EC107" s="254" t="str">
        <f>IF(ISNUMBER(FIND(analysismethod8,'III_Plan comp 438.68 {Plan 8}'!BV$15)),"",'III_Plan comp 438.68 {Plan 8}'!BV$15&amp;analysismethod8)</f>
        <v/>
      </c>
      <c r="ED107" s="254" t="str">
        <f>IF(ISNUMBER(FIND(analysismethod8,'III_Plan comp 438.68 {Plan 8}'!BW$15)),"",'III_Plan comp 438.68 {Plan 8}'!BW$15&amp;analysismethod8)</f>
        <v/>
      </c>
      <c r="EE107" s="254" t="str">
        <f>IF(ISNUMBER(FIND(analysismethod8,'III_Plan comp 438.68 {Plan 8}'!BX$15)),"",'III_Plan comp 438.68 {Plan 8}'!BX$15&amp;analysismethod8)</f>
        <v/>
      </c>
      <c r="EF107" s="254" t="str">
        <f>IF(ISNUMBER(FIND(analysismethod8,'III_Plan comp 438.68 {Plan 8}'!BY$15)),"",'III_Plan comp 438.68 {Plan 8}'!BY$15&amp;analysismethod8)</f>
        <v/>
      </c>
      <c r="EG107" s="254" t="str">
        <f>IF(ISNUMBER(FIND(analysismethod8,'III_Plan comp 438.68 {Plan 8}'!BZ$15)),"",'III_Plan comp 438.68 {Plan 8}'!BZ$15&amp;analysismethod8)</f>
        <v/>
      </c>
      <c r="EH107" s="254" t="str">
        <f>IF(ISNUMBER(FIND(analysismethod8,'III_Plan comp 438.68 {Plan 8}'!CA$15)),"",'III_Plan comp 438.68 {Plan 8}'!CA$15&amp;analysismethod8)</f>
        <v/>
      </c>
      <c r="EI107" s="254" t="str">
        <f>IF(ISNUMBER(FIND(analysismethod8,'III_Plan comp 438.68 {Plan 8}'!CB$15)),"",'III_Plan comp 438.68 {Plan 8}'!CB$15&amp;analysismethod8)</f>
        <v/>
      </c>
      <c r="EJ107" s="254" t="str">
        <f>IF(ISNUMBER(FIND(analysismethod8,'III_Plan comp 438.68 {Plan 8}'!CC$15)),"",'III_Plan comp 438.68 {Plan 8}'!CC$15&amp;analysismethod8)</f>
        <v/>
      </c>
      <c r="EK107" s="254" t="str">
        <f>IF(ISNUMBER(FIND(analysismethod8,'III_Plan comp 438.68 {Plan 8}'!CD$15)),"",'III_Plan comp 438.68 {Plan 8}'!CD$15&amp;analysismethod8)</f>
        <v/>
      </c>
      <c r="EL107" s="254" t="str">
        <f>IF(ISNUMBER(FIND(analysismethod8,'III_Plan comp 438.68 {Plan 8}'!CE$15)),"",'III_Plan comp 438.68 {Plan 8}'!CE$15&amp;analysismethod8)</f>
        <v/>
      </c>
      <c r="EM107" s="254" t="str">
        <f>IF(ISNUMBER(FIND(analysismethod8,'III_Plan comp 438.68 {Plan 8}'!CF$15)),"",'III_Plan comp 438.68 {Plan 8}'!CF$15&amp;analysismethod8)</f>
        <v/>
      </c>
      <c r="EN107" s="254" t="str">
        <f>IF(ISNUMBER(FIND(analysismethod8,'III_Plan comp 438.68 {Plan 8}'!CG$15)),"",'III_Plan comp 438.68 {Plan 8}'!CG$15&amp;analysismethod8)</f>
        <v/>
      </c>
      <c r="EO107" s="254" t="str">
        <f>IF(ISNUMBER(FIND(analysismethod8,'III_Plan comp 438.68 {Plan 8}'!CH$15)),"",'III_Plan comp 438.68 {Plan 8}'!CH$15&amp;analysismethod8)</f>
        <v/>
      </c>
      <c r="EP107" s="254" t="str">
        <f>IF(ISNUMBER(FIND(analysismethod8,'III_Plan comp 438.68 {Plan 8}'!CI$15)),"",'III_Plan comp 438.68 {Plan 8}'!CI$15&amp;analysismethod8)</f>
        <v/>
      </c>
      <c r="EQ107" s="254" t="str">
        <f>IF(ISNUMBER(FIND(analysismethod8,'III_Plan comp 438.68 {Plan 8}'!CJ$15)),"",'III_Plan comp 438.68 {Plan 8}'!CJ$15&amp;analysismethod8)</f>
        <v/>
      </c>
      <c r="ER107" s="254" t="str">
        <f>IF(ISNUMBER(FIND(analysismethod8,'III_Plan comp 438.68 {Plan 8}'!CK$15)),"",'III_Plan comp 438.68 {Plan 8}'!CK$15&amp;analysismethod8)</f>
        <v/>
      </c>
      <c r="ES107" s="254" t="str">
        <f>IF(ISNUMBER(FIND(analysismethod8,'III_Plan comp 438.68 {Plan 8}'!CL$15)),"",'III_Plan comp 438.68 {Plan 8}'!CL$15&amp;analysismethod8)</f>
        <v/>
      </c>
      <c r="ET107" s="254" t="str">
        <f>IF(ISNUMBER(FIND(analysismethod8,'III_Plan comp 438.68 {Plan 8}'!CM$15)),"",'III_Plan comp 438.68 {Plan 8}'!CM$15&amp;analysismethod8)</f>
        <v/>
      </c>
      <c r="EU107" s="254" t="str">
        <f>IF(ISNUMBER(FIND(analysismethod8,'III_Plan comp 438.68 {Plan 8}'!CN$15)),"",'III_Plan comp 438.68 {Plan 8}'!CN$15&amp;analysismethod8)</f>
        <v/>
      </c>
      <c r="EV107" s="254" t="str">
        <f>IF(ISNUMBER(FIND(analysismethod8,'III_Plan comp 438.68 {Plan 8}'!CO$15)),"",'III_Plan comp 438.68 {Plan 8}'!CO$15&amp;analysismethod8)</f>
        <v/>
      </c>
      <c r="EW107" s="254" t="str">
        <f>IF(ISNUMBER(FIND(analysismethod8,'III_Plan comp 438.68 {Plan 8}'!CP$15)),"",'III_Plan comp 438.68 {Plan 8}'!CP$15&amp;analysismethod8)</f>
        <v/>
      </c>
      <c r="EX107" s="254" t="str">
        <f>IF(ISNUMBER(FIND(analysismethod8,'III_Plan comp 438.68 {Plan 8}'!CQ$15)),"",'III_Plan comp 438.68 {Plan 8}'!CQ$15&amp;analysismethod8)</f>
        <v/>
      </c>
      <c r="EY107" s="254" t="str">
        <f>IF(ISNUMBER(FIND(analysismethod8,'III_Plan comp 438.68 {Plan 8}'!CR$15)),"",'III_Plan comp 438.68 {Plan 8}'!CR$15&amp;analysismethod8)</f>
        <v/>
      </c>
      <c r="EZ107" s="254" t="str">
        <f>IF(ISNUMBER(FIND(analysismethod8,'III_Plan comp 438.68 {Plan 8}'!CS$15)),"",'III_Plan comp 438.68 {Plan 8}'!CS$15&amp;analysismethod8)</f>
        <v/>
      </c>
      <c r="FA107" s="254" t="str">
        <f>IF(ISNUMBER(FIND(analysismethod8,'III_Plan comp 438.68 {Plan 8}'!CT$15)),"",'III_Plan comp 438.68 {Plan 8}'!CT$15&amp;analysismethod8)</f>
        <v/>
      </c>
      <c r="FB107" s="254" t="str">
        <f>IF(ISNUMBER(FIND(analysismethod8,'III_Plan comp 438.68 {Plan 8}'!CU$15)),"",'III_Plan comp 438.68 {Plan 8}'!CU$15&amp;analysismethod8)</f>
        <v/>
      </c>
      <c r="FC107" s="254" t="str">
        <f>IF(ISNUMBER(FIND(analysismethod8,'III_Plan comp 438.68 {Plan 8}'!CV$15)),"",'III_Plan comp 438.68 {Plan 8}'!CV$15&amp;analysismethod8)</f>
        <v/>
      </c>
      <c r="FD107" s="254" t="str">
        <f>IF(ISNUMBER(FIND(analysismethod8,'III_Plan comp 438.68 {Plan 8}'!CW$15)),"",'III_Plan comp 438.68 {Plan 8}'!CW$15&amp;analysismethod8)</f>
        <v/>
      </c>
      <c r="FE107" s="254" t="str">
        <f>IF(ISNUMBER(FIND(analysismethod8,'III_Plan comp 438.68 {Plan 8}'!CX$15)),"",'III_Plan comp 438.68 {Plan 8}'!CX$15&amp;analysismethod8)</f>
        <v/>
      </c>
      <c r="FF107" s="254" t="str">
        <f>IF(ISNUMBER(FIND(analysismethod8,'III_Plan comp 438.68 {Plan 8}'!CY$15)),"",'III_Plan comp 438.68 {Plan 8}'!CY$15&amp;analysismethod8)</f>
        <v/>
      </c>
      <c r="FG107" s="254" t="str">
        <f>IF(ISNUMBER(FIND(analysismethod8,'III_Plan comp 438.68 {Plan 8}'!CZ$15)),"",'III_Plan comp 438.68 {Plan 8}'!CZ$15&amp;analysismethod8)</f>
        <v/>
      </c>
    </row>
    <row r="108" spans="62:163" x14ac:dyDescent="0.2">
      <c r="BK108" s="253" t="str">
        <f>IF('I_State and program information'!$E$85&lt;&gt;"",'I_State and program information'!E182&amp;"; "&amp;CHAR(10)&amp;CHAR(10),"")</f>
        <v/>
      </c>
      <c r="BL108" s="254" t="str">
        <f>IF(ISNUMBER(FIND(analysismethod9,'III_Plan comp 438.68 {Plan 8}'!E$15)),"",'III_Plan comp 438.68 {Plan 8}'!E$15&amp;analysismethod9)</f>
        <v/>
      </c>
      <c r="BM108" s="254" t="str">
        <f>IF(ISNUMBER(FIND(analysismethod9,'III_Plan comp 438.68 {Plan 8}'!F$15)),"",'III_Plan comp 438.68 {Plan 8}'!F$15&amp;analysismethod9)</f>
        <v/>
      </c>
      <c r="BN108" s="254" t="str">
        <f>IF(ISNUMBER(FIND(analysismethod9,'III_Plan comp 438.68 {Plan 8}'!G$15)),"",'III_Plan comp 438.68 {Plan 8}'!G$15&amp;analysismethod9)</f>
        <v/>
      </c>
      <c r="BO108" s="254" t="str">
        <f>IF(ISNUMBER(FIND(analysismethod9,'III_Plan comp 438.68 {Plan 8}'!H$15)),"",'III_Plan comp 438.68 {Plan 8}'!H$15&amp;analysismethod9)</f>
        <v/>
      </c>
      <c r="BP108" s="254" t="str">
        <f>IF(ISNUMBER(FIND(analysismethod9,'III_Plan comp 438.68 {Plan 8}'!I$15)),"",'III_Plan comp 438.68 {Plan 8}'!I$15&amp;analysismethod9)</f>
        <v/>
      </c>
      <c r="BQ108" s="254" t="str">
        <f>IF(ISNUMBER(FIND(analysismethod9,'III_Plan comp 438.68 {Plan 8}'!J$15)),"",'III_Plan comp 438.68 {Plan 8}'!J$15&amp;analysismethod9)</f>
        <v/>
      </c>
      <c r="BR108" s="254" t="str">
        <f>IF(ISNUMBER(FIND(analysismethod9,'III_Plan comp 438.68 {Plan 8}'!K$15)),"",'III_Plan comp 438.68 {Plan 8}'!K$15&amp;analysismethod9)</f>
        <v/>
      </c>
      <c r="BS108" s="254" t="str">
        <f>IF(ISNUMBER(FIND(analysismethod9,'III_Plan comp 438.68 {Plan 8}'!L$15)),"",'III_Plan comp 438.68 {Plan 8}'!L$15&amp;analysismethod9)</f>
        <v/>
      </c>
      <c r="BT108" s="254" t="str">
        <f>IF(ISNUMBER(FIND(analysismethod9,'III_Plan comp 438.68 {Plan 8}'!M$15)),"",'III_Plan comp 438.68 {Plan 8}'!M$15&amp;analysismethod9)</f>
        <v/>
      </c>
      <c r="BU108" s="254" t="str">
        <f>IF(ISNUMBER(FIND(analysismethod9,'III_Plan comp 438.68 {Plan 8}'!N$15)),"",'III_Plan comp 438.68 {Plan 8}'!N$15&amp;analysismethod9)</f>
        <v/>
      </c>
      <c r="BV108" s="254" t="str">
        <f>IF(ISNUMBER(FIND(analysismethod9,'III_Plan comp 438.68 {Plan 8}'!O$15)),"",'III_Plan comp 438.68 {Plan 8}'!O$15&amp;analysismethod9)</f>
        <v/>
      </c>
      <c r="BW108" s="254" t="str">
        <f>IF(ISNUMBER(FIND(analysismethod9,'III_Plan comp 438.68 {Plan 8}'!P$15)),"",'III_Plan comp 438.68 {Plan 8}'!P$15&amp;analysismethod9)</f>
        <v/>
      </c>
      <c r="BX108" s="254" t="str">
        <f>IF(ISNUMBER(FIND(analysismethod9,'III_Plan comp 438.68 {Plan 8}'!Q$15)),"",'III_Plan comp 438.68 {Plan 8}'!Q$15&amp;analysismethod9)</f>
        <v/>
      </c>
      <c r="BY108" s="254" t="str">
        <f>IF(ISNUMBER(FIND(analysismethod9,'III_Plan comp 438.68 {Plan 8}'!R$15)),"",'III_Plan comp 438.68 {Plan 8}'!R$15&amp;analysismethod9)</f>
        <v/>
      </c>
      <c r="BZ108" s="254" t="str">
        <f>IF(ISNUMBER(FIND(analysismethod9,'III_Plan comp 438.68 {Plan 8}'!S$15)),"",'III_Plan comp 438.68 {Plan 8}'!S$15&amp;analysismethod9)</f>
        <v/>
      </c>
      <c r="CA108" s="254" t="str">
        <f>IF(ISNUMBER(FIND(analysismethod9,'III_Plan comp 438.68 {Plan 8}'!T$15)),"",'III_Plan comp 438.68 {Plan 8}'!T$15&amp;analysismethod9)</f>
        <v/>
      </c>
      <c r="CB108" s="254" t="str">
        <f>IF(ISNUMBER(FIND(analysismethod9,'III_Plan comp 438.68 {Plan 8}'!U$15)),"",'III_Plan comp 438.68 {Plan 8}'!U$15&amp;analysismethod9)</f>
        <v/>
      </c>
      <c r="CC108" s="254" t="str">
        <f>IF(ISNUMBER(FIND(analysismethod9,'III_Plan comp 438.68 {Plan 8}'!V$15)),"",'III_Plan comp 438.68 {Plan 8}'!V$15&amp;analysismethod9)</f>
        <v/>
      </c>
      <c r="CD108" s="254" t="str">
        <f>IF(ISNUMBER(FIND(analysismethod9,'III_Plan comp 438.68 {Plan 8}'!W$15)),"",'III_Plan comp 438.68 {Plan 8}'!W$15&amp;analysismethod9)</f>
        <v/>
      </c>
      <c r="CE108" s="254" t="str">
        <f>IF(ISNUMBER(FIND(analysismethod9,'III_Plan comp 438.68 {Plan 8}'!X$15)),"",'III_Plan comp 438.68 {Plan 8}'!X$15&amp;analysismethod9)</f>
        <v/>
      </c>
      <c r="CF108" s="254" t="str">
        <f>IF(ISNUMBER(FIND(analysismethod9,'III_Plan comp 438.68 {Plan 8}'!Y$15)),"",'III_Plan comp 438.68 {Plan 8}'!Y$15&amp;analysismethod9)</f>
        <v/>
      </c>
      <c r="CG108" s="254" t="str">
        <f>IF(ISNUMBER(FIND(analysismethod9,'III_Plan comp 438.68 {Plan 8}'!Z$15)),"",'III_Plan comp 438.68 {Plan 8}'!Z$15&amp;analysismethod9)</f>
        <v/>
      </c>
      <c r="CH108" s="254" t="str">
        <f>IF(ISNUMBER(FIND(analysismethod9,'III_Plan comp 438.68 {Plan 8}'!AA$15)),"",'III_Plan comp 438.68 {Plan 8}'!AA$15&amp;analysismethod9)</f>
        <v/>
      </c>
      <c r="CI108" s="254" t="str">
        <f>IF(ISNUMBER(FIND(analysismethod9,'III_Plan comp 438.68 {Plan 8}'!AB$15)),"",'III_Plan comp 438.68 {Plan 8}'!AB$15&amp;analysismethod9)</f>
        <v/>
      </c>
      <c r="CJ108" s="254" t="str">
        <f>IF(ISNUMBER(FIND(analysismethod9,'III_Plan comp 438.68 {Plan 8}'!AC$15)),"",'III_Plan comp 438.68 {Plan 8}'!AC$15&amp;analysismethod9)</f>
        <v/>
      </c>
      <c r="CK108" s="254" t="str">
        <f>IF(ISNUMBER(FIND(analysismethod9,'III_Plan comp 438.68 {Plan 8}'!AD$15)),"",'III_Plan comp 438.68 {Plan 8}'!AD$15&amp;analysismethod9)</f>
        <v/>
      </c>
      <c r="CL108" s="254" t="str">
        <f>IF(ISNUMBER(FIND(analysismethod9,'III_Plan comp 438.68 {Plan 8}'!AE$15)),"",'III_Plan comp 438.68 {Plan 8}'!AE$15&amp;analysismethod9)</f>
        <v/>
      </c>
      <c r="CM108" s="254" t="str">
        <f>IF(ISNUMBER(FIND(analysismethod9,'III_Plan comp 438.68 {Plan 8}'!AF$15)),"",'III_Plan comp 438.68 {Plan 8}'!AF$15&amp;analysismethod9)</f>
        <v/>
      </c>
      <c r="CN108" s="254" t="str">
        <f>IF(ISNUMBER(FIND(analysismethod9,'III_Plan comp 438.68 {Plan 8}'!AG$15)),"",'III_Plan comp 438.68 {Plan 8}'!AG$15&amp;analysismethod9)</f>
        <v/>
      </c>
      <c r="CO108" s="254" t="str">
        <f>IF(ISNUMBER(FIND(analysismethod9,'III_Plan comp 438.68 {Plan 8}'!AH$15)),"",'III_Plan comp 438.68 {Plan 8}'!AH$15&amp;analysismethod9)</f>
        <v/>
      </c>
      <c r="CP108" s="254" t="str">
        <f>IF(ISNUMBER(FIND(analysismethod9,'III_Plan comp 438.68 {Plan 8}'!AI$15)),"",'III_Plan comp 438.68 {Plan 8}'!AI$15&amp;analysismethod9)</f>
        <v/>
      </c>
      <c r="CQ108" s="254" t="str">
        <f>IF(ISNUMBER(FIND(analysismethod9,'III_Plan comp 438.68 {Plan 8}'!AJ$15)),"",'III_Plan comp 438.68 {Plan 8}'!AJ$15&amp;analysismethod9)</f>
        <v/>
      </c>
      <c r="CR108" s="254" t="str">
        <f>IF(ISNUMBER(FIND(analysismethod9,'III_Plan comp 438.68 {Plan 8}'!AK$15)),"",'III_Plan comp 438.68 {Plan 8}'!AK$15&amp;analysismethod9)</f>
        <v/>
      </c>
      <c r="CS108" s="254" t="str">
        <f>IF(ISNUMBER(FIND(analysismethod9,'III_Plan comp 438.68 {Plan 8}'!AL$15)),"",'III_Plan comp 438.68 {Plan 8}'!AL$15&amp;analysismethod9)</f>
        <v/>
      </c>
      <c r="CT108" s="254" t="str">
        <f>IF(ISNUMBER(FIND(analysismethod9,'III_Plan comp 438.68 {Plan 8}'!AM$15)),"",'III_Plan comp 438.68 {Plan 8}'!AM$15&amp;analysismethod9)</f>
        <v/>
      </c>
      <c r="CU108" s="254" t="str">
        <f>IF(ISNUMBER(FIND(analysismethod9,'III_Plan comp 438.68 {Plan 8}'!AN$15)),"",'III_Plan comp 438.68 {Plan 8}'!AN$15&amp;analysismethod9)</f>
        <v/>
      </c>
      <c r="CV108" s="254" t="str">
        <f>IF(ISNUMBER(FIND(analysismethod9,'III_Plan comp 438.68 {Plan 8}'!AO$15)),"",'III_Plan comp 438.68 {Plan 8}'!AO$15&amp;analysismethod9)</f>
        <v/>
      </c>
      <c r="CW108" s="254" t="str">
        <f>IF(ISNUMBER(FIND(analysismethod9,'III_Plan comp 438.68 {Plan 8}'!AP$15)),"",'III_Plan comp 438.68 {Plan 8}'!AP$15&amp;analysismethod9)</f>
        <v/>
      </c>
      <c r="CX108" s="254" t="str">
        <f>IF(ISNUMBER(FIND(analysismethod9,'III_Plan comp 438.68 {Plan 8}'!AQ$15)),"",'III_Plan comp 438.68 {Plan 8}'!AQ$15&amp;analysismethod9)</f>
        <v/>
      </c>
      <c r="CY108" s="254" t="str">
        <f>IF(ISNUMBER(FIND(analysismethod9,'III_Plan comp 438.68 {Plan 8}'!AR$15)),"",'III_Plan comp 438.68 {Plan 8}'!AR$15&amp;analysismethod9)</f>
        <v/>
      </c>
      <c r="CZ108" s="254" t="str">
        <f>IF(ISNUMBER(FIND(analysismethod9,'III_Plan comp 438.68 {Plan 8}'!AS$15)),"",'III_Plan comp 438.68 {Plan 8}'!AS$15&amp;analysismethod9)</f>
        <v/>
      </c>
      <c r="DA108" s="254" t="str">
        <f>IF(ISNUMBER(FIND(analysismethod9,'III_Plan comp 438.68 {Plan 8}'!AT$15)),"",'III_Plan comp 438.68 {Plan 8}'!AT$15&amp;analysismethod9)</f>
        <v/>
      </c>
      <c r="DB108" s="254" t="str">
        <f>IF(ISNUMBER(FIND(analysismethod9,'III_Plan comp 438.68 {Plan 8}'!AU$15)),"",'III_Plan comp 438.68 {Plan 8}'!AU$15&amp;analysismethod9)</f>
        <v/>
      </c>
      <c r="DC108" s="254" t="str">
        <f>IF(ISNUMBER(FIND(analysismethod9,'III_Plan comp 438.68 {Plan 8}'!AV$15)),"",'III_Plan comp 438.68 {Plan 8}'!AV$15&amp;analysismethod9)</f>
        <v/>
      </c>
      <c r="DD108" s="254" t="str">
        <f>IF(ISNUMBER(FIND(analysismethod9,'III_Plan comp 438.68 {Plan 8}'!AW$15)),"",'III_Plan comp 438.68 {Plan 8}'!AW$15&amp;analysismethod9)</f>
        <v/>
      </c>
      <c r="DE108" s="254" t="str">
        <f>IF(ISNUMBER(FIND(analysismethod9,'III_Plan comp 438.68 {Plan 8}'!AX$15)),"",'III_Plan comp 438.68 {Plan 8}'!AX$15&amp;analysismethod9)</f>
        <v/>
      </c>
      <c r="DF108" s="254" t="str">
        <f>IF(ISNUMBER(FIND(analysismethod9,'III_Plan comp 438.68 {Plan 8}'!AY$15)),"",'III_Plan comp 438.68 {Plan 8}'!AY$15&amp;analysismethod9)</f>
        <v/>
      </c>
      <c r="DG108" s="254" t="str">
        <f>IF(ISNUMBER(FIND(analysismethod9,'III_Plan comp 438.68 {Plan 8}'!AZ$15)),"",'III_Plan comp 438.68 {Plan 8}'!AZ$15&amp;analysismethod9)</f>
        <v/>
      </c>
      <c r="DH108" s="254" t="str">
        <f>IF(ISNUMBER(FIND(analysismethod9,'III_Plan comp 438.68 {Plan 8}'!BA$15)),"",'III_Plan comp 438.68 {Plan 8}'!BA$15&amp;analysismethod9)</f>
        <v/>
      </c>
      <c r="DI108" s="254" t="str">
        <f>IF(ISNUMBER(FIND(analysismethod9,'III_Plan comp 438.68 {Plan 8}'!BB$15)),"",'III_Plan comp 438.68 {Plan 8}'!BB$15&amp;analysismethod9)</f>
        <v/>
      </c>
      <c r="DJ108" s="254" t="str">
        <f>IF(ISNUMBER(FIND(analysismethod9,'III_Plan comp 438.68 {Plan 8}'!BC$15)),"",'III_Plan comp 438.68 {Plan 8}'!BC$15&amp;analysismethod9)</f>
        <v/>
      </c>
      <c r="DK108" s="254" t="str">
        <f>IF(ISNUMBER(FIND(analysismethod9,'III_Plan comp 438.68 {Plan 8}'!BD$15)),"",'III_Plan comp 438.68 {Plan 8}'!BD$15&amp;analysismethod9)</f>
        <v/>
      </c>
      <c r="DL108" s="254" t="str">
        <f>IF(ISNUMBER(FIND(analysismethod9,'III_Plan comp 438.68 {Plan 8}'!BE$15)),"",'III_Plan comp 438.68 {Plan 8}'!BE$15&amp;analysismethod9)</f>
        <v/>
      </c>
      <c r="DM108" s="254" t="str">
        <f>IF(ISNUMBER(FIND(analysismethod9,'III_Plan comp 438.68 {Plan 8}'!BF$15)),"",'III_Plan comp 438.68 {Plan 8}'!BF$15&amp;analysismethod9)</f>
        <v/>
      </c>
      <c r="DN108" s="254" t="str">
        <f>IF(ISNUMBER(FIND(analysismethod9,'III_Plan comp 438.68 {Plan 8}'!BG$15)),"",'III_Plan comp 438.68 {Plan 8}'!BG$15&amp;analysismethod9)</f>
        <v/>
      </c>
      <c r="DO108" s="254" t="str">
        <f>IF(ISNUMBER(FIND(analysismethod9,'III_Plan comp 438.68 {Plan 8}'!BH$15)),"",'III_Plan comp 438.68 {Plan 8}'!BH$15&amp;analysismethod9)</f>
        <v/>
      </c>
      <c r="DP108" s="254" t="str">
        <f>IF(ISNUMBER(FIND(analysismethod9,'III_Plan comp 438.68 {Plan 8}'!BI$15)),"",'III_Plan comp 438.68 {Plan 8}'!BI$15&amp;analysismethod9)</f>
        <v/>
      </c>
      <c r="DQ108" s="254" t="str">
        <f>IF(ISNUMBER(FIND(analysismethod9,'III_Plan comp 438.68 {Plan 8}'!BJ$15)),"",'III_Plan comp 438.68 {Plan 8}'!BJ$15&amp;analysismethod9)</f>
        <v/>
      </c>
      <c r="DR108" s="254" t="str">
        <f>IF(ISNUMBER(FIND(analysismethod9,'III_Plan comp 438.68 {Plan 8}'!BK$15)),"",'III_Plan comp 438.68 {Plan 8}'!BK$15&amp;analysismethod9)</f>
        <v/>
      </c>
      <c r="DS108" s="254" t="str">
        <f>IF(ISNUMBER(FIND(analysismethod9,'III_Plan comp 438.68 {Plan 8}'!BL$15)),"",'III_Plan comp 438.68 {Plan 8}'!BL$15&amp;analysismethod9)</f>
        <v/>
      </c>
      <c r="DT108" s="254" t="str">
        <f>IF(ISNUMBER(FIND(analysismethod9,'III_Plan comp 438.68 {Plan 8}'!BM$15)),"",'III_Plan comp 438.68 {Plan 8}'!BM$15&amp;analysismethod9)</f>
        <v/>
      </c>
      <c r="DU108" s="254" t="str">
        <f>IF(ISNUMBER(FIND(analysismethod9,'III_Plan comp 438.68 {Plan 8}'!BN$15)),"",'III_Plan comp 438.68 {Plan 8}'!BN$15&amp;analysismethod9)</f>
        <v/>
      </c>
      <c r="DV108" s="254" t="str">
        <f>IF(ISNUMBER(FIND(analysismethod9,'III_Plan comp 438.68 {Plan 8}'!BO$15)),"",'III_Plan comp 438.68 {Plan 8}'!BO$15&amp;analysismethod9)</f>
        <v/>
      </c>
      <c r="DW108" s="254" t="str">
        <f>IF(ISNUMBER(FIND(analysismethod9,'III_Plan comp 438.68 {Plan 8}'!BP$15)),"",'III_Plan comp 438.68 {Plan 8}'!BP$15&amp;analysismethod9)</f>
        <v/>
      </c>
      <c r="DX108" s="254" t="str">
        <f>IF(ISNUMBER(FIND(analysismethod9,'III_Plan comp 438.68 {Plan 8}'!BQ$15)),"",'III_Plan comp 438.68 {Plan 8}'!BQ$15&amp;analysismethod9)</f>
        <v/>
      </c>
      <c r="DY108" s="254" t="str">
        <f>IF(ISNUMBER(FIND(analysismethod9,'III_Plan comp 438.68 {Plan 8}'!BR$15)),"",'III_Plan comp 438.68 {Plan 8}'!BR$15&amp;analysismethod9)</f>
        <v/>
      </c>
      <c r="DZ108" s="254" t="str">
        <f>IF(ISNUMBER(FIND(analysismethod9,'III_Plan comp 438.68 {Plan 8}'!BS$15)),"",'III_Plan comp 438.68 {Plan 8}'!BS$15&amp;analysismethod9)</f>
        <v/>
      </c>
      <c r="EA108" s="254" t="str">
        <f>IF(ISNUMBER(FIND(analysismethod9,'III_Plan comp 438.68 {Plan 8}'!BT$15)),"",'III_Plan comp 438.68 {Plan 8}'!BT$15&amp;analysismethod9)</f>
        <v/>
      </c>
      <c r="EB108" s="254" t="str">
        <f>IF(ISNUMBER(FIND(analysismethod9,'III_Plan comp 438.68 {Plan 8}'!BU$15)),"",'III_Plan comp 438.68 {Plan 8}'!BU$15&amp;analysismethod9)</f>
        <v/>
      </c>
      <c r="EC108" s="254" t="str">
        <f>IF(ISNUMBER(FIND(analysismethod9,'III_Plan comp 438.68 {Plan 8}'!BV$15)),"",'III_Plan comp 438.68 {Plan 8}'!BV$15&amp;analysismethod9)</f>
        <v/>
      </c>
      <c r="ED108" s="254" t="str">
        <f>IF(ISNUMBER(FIND(analysismethod9,'III_Plan comp 438.68 {Plan 8}'!BW$15)),"",'III_Plan comp 438.68 {Plan 8}'!BW$15&amp;analysismethod9)</f>
        <v/>
      </c>
      <c r="EE108" s="254" t="str">
        <f>IF(ISNUMBER(FIND(analysismethod9,'III_Plan comp 438.68 {Plan 8}'!BX$15)),"",'III_Plan comp 438.68 {Plan 8}'!BX$15&amp;analysismethod9)</f>
        <v/>
      </c>
      <c r="EF108" s="254" t="str">
        <f>IF(ISNUMBER(FIND(analysismethod9,'III_Plan comp 438.68 {Plan 8}'!BY$15)),"",'III_Plan comp 438.68 {Plan 8}'!BY$15&amp;analysismethod9)</f>
        <v/>
      </c>
      <c r="EG108" s="254" t="str">
        <f>IF(ISNUMBER(FIND(analysismethod9,'III_Plan comp 438.68 {Plan 8}'!BZ$15)),"",'III_Plan comp 438.68 {Plan 8}'!BZ$15&amp;analysismethod9)</f>
        <v/>
      </c>
      <c r="EH108" s="254" t="str">
        <f>IF(ISNUMBER(FIND(analysismethod9,'III_Plan comp 438.68 {Plan 8}'!CA$15)),"",'III_Plan comp 438.68 {Plan 8}'!CA$15&amp;analysismethod9)</f>
        <v/>
      </c>
      <c r="EI108" s="254" t="str">
        <f>IF(ISNUMBER(FIND(analysismethod9,'III_Plan comp 438.68 {Plan 8}'!CB$15)),"",'III_Plan comp 438.68 {Plan 8}'!CB$15&amp;analysismethod9)</f>
        <v/>
      </c>
      <c r="EJ108" s="254" t="str">
        <f>IF(ISNUMBER(FIND(analysismethod9,'III_Plan comp 438.68 {Plan 8}'!CC$15)),"",'III_Plan comp 438.68 {Plan 8}'!CC$15&amp;analysismethod9)</f>
        <v/>
      </c>
      <c r="EK108" s="254" t="str">
        <f>IF(ISNUMBER(FIND(analysismethod9,'III_Plan comp 438.68 {Plan 8}'!CD$15)),"",'III_Plan comp 438.68 {Plan 8}'!CD$15&amp;analysismethod9)</f>
        <v/>
      </c>
      <c r="EL108" s="254" t="str">
        <f>IF(ISNUMBER(FIND(analysismethod9,'III_Plan comp 438.68 {Plan 8}'!CE$15)),"",'III_Plan comp 438.68 {Plan 8}'!CE$15&amp;analysismethod9)</f>
        <v/>
      </c>
      <c r="EM108" s="254" t="str">
        <f>IF(ISNUMBER(FIND(analysismethod9,'III_Plan comp 438.68 {Plan 8}'!CF$15)),"",'III_Plan comp 438.68 {Plan 8}'!CF$15&amp;analysismethod9)</f>
        <v/>
      </c>
      <c r="EN108" s="254" t="str">
        <f>IF(ISNUMBER(FIND(analysismethod9,'III_Plan comp 438.68 {Plan 8}'!CG$15)),"",'III_Plan comp 438.68 {Plan 8}'!CG$15&amp;analysismethod9)</f>
        <v/>
      </c>
      <c r="EO108" s="254" t="str">
        <f>IF(ISNUMBER(FIND(analysismethod9,'III_Plan comp 438.68 {Plan 8}'!CH$15)),"",'III_Plan comp 438.68 {Plan 8}'!CH$15&amp;analysismethod9)</f>
        <v/>
      </c>
      <c r="EP108" s="254" t="str">
        <f>IF(ISNUMBER(FIND(analysismethod9,'III_Plan comp 438.68 {Plan 8}'!CI$15)),"",'III_Plan comp 438.68 {Plan 8}'!CI$15&amp;analysismethod9)</f>
        <v/>
      </c>
      <c r="EQ108" s="254" t="str">
        <f>IF(ISNUMBER(FIND(analysismethod9,'III_Plan comp 438.68 {Plan 8}'!CJ$15)),"",'III_Plan comp 438.68 {Plan 8}'!CJ$15&amp;analysismethod9)</f>
        <v/>
      </c>
      <c r="ER108" s="254" t="str">
        <f>IF(ISNUMBER(FIND(analysismethod9,'III_Plan comp 438.68 {Plan 8}'!CK$15)),"",'III_Plan comp 438.68 {Plan 8}'!CK$15&amp;analysismethod9)</f>
        <v/>
      </c>
      <c r="ES108" s="254" t="str">
        <f>IF(ISNUMBER(FIND(analysismethod9,'III_Plan comp 438.68 {Plan 8}'!CL$15)),"",'III_Plan comp 438.68 {Plan 8}'!CL$15&amp;analysismethod9)</f>
        <v/>
      </c>
      <c r="ET108" s="254" t="str">
        <f>IF(ISNUMBER(FIND(analysismethod9,'III_Plan comp 438.68 {Plan 8}'!CM$15)),"",'III_Plan comp 438.68 {Plan 8}'!CM$15&amp;analysismethod9)</f>
        <v/>
      </c>
      <c r="EU108" s="254" t="str">
        <f>IF(ISNUMBER(FIND(analysismethod9,'III_Plan comp 438.68 {Plan 8}'!CN$15)),"",'III_Plan comp 438.68 {Plan 8}'!CN$15&amp;analysismethod9)</f>
        <v/>
      </c>
      <c r="EV108" s="254" t="str">
        <f>IF(ISNUMBER(FIND(analysismethod9,'III_Plan comp 438.68 {Plan 8}'!CO$15)),"",'III_Plan comp 438.68 {Plan 8}'!CO$15&amp;analysismethod9)</f>
        <v/>
      </c>
      <c r="EW108" s="254" t="str">
        <f>IF(ISNUMBER(FIND(analysismethod9,'III_Plan comp 438.68 {Plan 8}'!CP$15)),"",'III_Plan comp 438.68 {Plan 8}'!CP$15&amp;analysismethod9)</f>
        <v/>
      </c>
      <c r="EX108" s="254" t="str">
        <f>IF(ISNUMBER(FIND(analysismethod9,'III_Plan comp 438.68 {Plan 8}'!CQ$15)),"",'III_Plan comp 438.68 {Plan 8}'!CQ$15&amp;analysismethod9)</f>
        <v/>
      </c>
      <c r="EY108" s="254" t="str">
        <f>IF(ISNUMBER(FIND(analysismethod9,'III_Plan comp 438.68 {Plan 8}'!CR$15)),"",'III_Plan comp 438.68 {Plan 8}'!CR$15&amp;analysismethod9)</f>
        <v/>
      </c>
      <c r="EZ108" s="254" t="str">
        <f>IF(ISNUMBER(FIND(analysismethod9,'III_Plan comp 438.68 {Plan 8}'!CS$15)),"",'III_Plan comp 438.68 {Plan 8}'!CS$15&amp;analysismethod9)</f>
        <v/>
      </c>
      <c r="FA108" s="254" t="str">
        <f>IF(ISNUMBER(FIND(analysismethod9,'III_Plan comp 438.68 {Plan 8}'!CT$15)),"",'III_Plan comp 438.68 {Plan 8}'!CT$15&amp;analysismethod9)</f>
        <v/>
      </c>
      <c r="FB108" s="254" t="str">
        <f>IF(ISNUMBER(FIND(analysismethod9,'III_Plan comp 438.68 {Plan 8}'!CU$15)),"",'III_Plan comp 438.68 {Plan 8}'!CU$15&amp;analysismethod9)</f>
        <v/>
      </c>
      <c r="FC108" s="254" t="str">
        <f>IF(ISNUMBER(FIND(analysismethod9,'III_Plan comp 438.68 {Plan 8}'!CV$15)),"",'III_Plan comp 438.68 {Plan 8}'!CV$15&amp;analysismethod9)</f>
        <v/>
      </c>
      <c r="FD108" s="254" t="str">
        <f>IF(ISNUMBER(FIND(analysismethod9,'III_Plan comp 438.68 {Plan 8}'!CW$15)),"",'III_Plan comp 438.68 {Plan 8}'!CW$15&amp;analysismethod9)</f>
        <v/>
      </c>
      <c r="FE108" s="254" t="str">
        <f>IF(ISNUMBER(FIND(analysismethod9,'III_Plan comp 438.68 {Plan 8}'!CX$15)),"",'III_Plan comp 438.68 {Plan 8}'!CX$15&amp;analysismethod9)</f>
        <v/>
      </c>
      <c r="FF108" s="254" t="str">
        <f>IF(ISNUMBER(FIND(analysismethod9,'III_Plan comp 438.68 {Plan 8}'!CY$15)),"",'III_Plan comp 438.68 {Plan 8}'!CY$15&amp;analysismethod9)</f>
        <v/>
      </c>
      <c r="FG108" s="254" t="str">
        <f>IF(ISNUMBER(FIND(analysismethod9,'III_Plan comp 438.68 {Plan 8}'!CZ$15)),"",'III_Plan comp 438.68 {Plan 8}'!CZ$15&amp;analysismethod9)</f>
        <v/>
      </c>
    </row>
    <row r="109" spans="62:163" ht="15" thickBot="1" x14ac:dyDescent="0.25">
      <c r="BK109" s="256" t="str">
        <f>IF('I_State and program information'!$E$91&lt;&gt;"",'I_State and program information'!E188&amp;"; "&amp;CHAR(10)&amp;CHAR(10),"")</f>
        <v/>
      </c>
      <c r="BL109" s="257" t="str">
        <f>IF(ISNUMBER(FIND(analysismethod10,'III_Plan comp 438.68 {Plan 8}'!E$15)),"",'III_Plan comp 438.68 {Plan 8}'!E$15&amp;analysismethod10)</f>
        <v/>
      </c>
      <c r="BM109" s="257" t="str">
        <f>IF(ISNUMBER(FIND(analysismethod10,'III_Plan comp 438.68 {Plan 8}'!F$15)),"",'III_Plan comp 438.68 {Plan 8}'!F$15&amp;analysismethod10)</f>
        <v/>
      </c>
      <c r="BN109" s="257" t="str">
        <f>IF(ISNUMBER(FIND(analysismethod10,'III_Plan comp 438.68 {Plan 8}'!G$15)),"",'III_Plan comp 438.68 {Plan 8}'!G$15&amp;analysismethod10)</f>
        <v/>
      </c>
      <c r="BO109" s="257" t="str">
        <f>IF(ISNUMBER(FIND(analysismethod10,'III_Plan comp 438.68 {Plan 8}'!H$15)),"",'III_Plan comp 438.68 {Plan 8}'!H$15&amp;analysismethod10)</f>
        <v/>
      </c>
      <c r="BP109" s="257" t="str">
        <f>IF(ISNUMBER(FIND(analysismethod10,'III_Plan comp 438.68 {Plan 8}'!I$15)),"",'III_Plan comp 438.68 {Plan 8}'!I$15&amp;analysismethod10)</f>
        <v/>
      </c>
      <c r="BQ109" s="257" t="str">
        <f>IF(ISNUMBER(FIND(analysismethod10,'III_Plan comp 438.68 {Plan 8}'!J$15)),"",'III_Plan comp 438.68 {Plan 8}'!J$15&amp;analysismethod10)</f>
        <v/>
      </c>
      <c r="BR109" s="257" t="str">
        <f>IF(ISNUMBER(FIND(analysismethod10,'III_Plan comp 438.68 {Plan 8}'!K$15)),"",'III_Plan comp 438.68 {Plan 8}'!K$15&amp;analysismethod10)</f>
        <v/>
      </c>
      <c r="BS109" s="257" t="str">
        <f>IF(ISNUMBER(FIND(analysismethod10,'III_Plan comp 438.68 {Plan 8}'!L$15)),"",'III_Plan comp 438.68 {Plan 8}'!L$15&amp;analysismethod10)</f>
        <v/>
      </c>
      <c r="BT109" s="257" t="str">
        <f>IF(ISNUMBER(FIND(analysismethod10,'III_Plan comp 438.68 {Plan 8}'!M$15)),"",'III_Plan comp 438.68 {Plan 8}'!M$15&amp;analysismethod10)</f>
        <v/>
      </c>
      <c r="BU109" s="257" t="str">
        <f>IF(ISNUMBER(FIND(analysismethod10,'III_Plan comp 438.68 {Plan 8}'!N$15)),"",'III_Plan comp 438.68 {Plan 8}'!N$15&amp;analysismethod10)</f>
        <v/>
      </c>
      <c r="BV109" s="257" t="str">
        <f>IF(ISNUMBER(FIND(analysismethod10,'III_Plan comp 438.68 {Plan 8}'!O$15)),"",'III_Plan comp 438.68 {Plan 8}'!O$15&amp;analysismethod10)</f>
        <v/>
      </c>
      <c r="BW109" s="257" t="str">
        <f>IF(ISNUMBER(FIND(analysismethod10,'III_Plan comp 438.68 {Plan 8}'!P$15)),"",'III_Plan comp 438.68 {Plan 8}'!P$15&amp;analysismethod10)</f>
        <v/>
      </c>
      <c r="BX109" s="257" t="str">
        <f>IF(ISNUMBER(FIND(analysismethod10,'III_Plan comp 438.68 {Plan 8}'!Q$15)),"",'III_Plan comp 438.68 {Plan 8}'!Q$15&amp;analysismethod10)</f>
        <v/>
      </c>
      <c r="BY109" s="257" t="str">
        <f>IF(ISNUMBER(FIND(analysismethod10,'III_Plan comp 438.68 {Plan 8}'!R$15)),"",'III_Plan comp 438.68 {Plan 8}'!R$15&amp;analysismethod10)</f>
        <v/>
      </c>
      <c r="BZ109" s="257" t="str">
        <f>IF(ISNUMBER(FIND(analysismethod10,'III_Plan comp 438.68 {Plan 8}'!S$15)),"",'III_Plan comp 438.68 {Plan 8}'!S$15&amp;analysismethod10)</f>
        <v/>
      </c>
      <c r="CA109" s="257" t="str">
        <f>IF(ISNUMBER(FIND(analysismethod10,'III_Plan comp 438.68 {Plan 8}'!T$15)),"",'III_Plan comp 438.68 {Plan 8}'!T$15&amp;analysismethod10)</f>
        <v/>
      </c>
      <c r="CB109" s="257" t="str">
        <f>IF(ISNUMBER(FIND(analysismethod10,'III_Plan comp 438.68 {Plan 8}'!U$15)),"",'III_Plan comp 438.68 {Plan 8}'!U$15&amp;analysismethod10)</f>
        <v/>
      </c>
      <c r="CC109" s="257" t="str">
        <f>IF(ISNUMBER(FIND(analysismethod10,'III_Plan comp 438.68 {Plan 8}'!V$15)),"",'III_Plan comp 438.68 {Plan 8}'!V$15&amp;analysismethod10)</f>
        <v/>
      </c>
      <c r="CD109" s="257" t="str">
        <f>IF(ISNUMBER(FIND(analysismethod10,'III_Plan comp 438.68 {Plan 8}'!W$15)),"",'III_Plan comp 438.68 {Plan 8}'!W$15&amp;analysismethod10)</f>
        <v/>
      </c>
      <c r="CE109" s="257" t="str">
        <f>IF(ISNUMBER(FIND(analysismethod10,'III_Plan comp 438.68 {Plan 8}'!X$15)),"",'III_Plan comp 438.68 {Plan 8}'!X$15&amp;analysismethod10)</f>
        <v/>
      </c>
      <c r="CF109" s="257" t="str">
        <f>IF(ISNUMBER(FIND(analysismethod10,'III_Plan comp 438.68 {Plan 8}'!Y$15)),"",'III_Plan comp 438.68 {Plan 8}'!Y$15&amp;analysismethod10)</f>
        <v/>
      </c>
      <c r="CG109" s="257" t="str">
        <f>IF(ISNUMBER(FIND(analysismethod10,'III_Plan comp 438.68 {Plan 8}'!Z$15)),"",'III_Plan comp 438.68 {Plan 8}'!Z$15&amp;analysismethod10)</f>
        <v/>
      </c>
      <c r="CH109" s="257" t="str">
        <f>IF(ISNUMBER(FIND(analysismethod10,'III_Plan comp 438.68 {Plan 8}'!AA$15)),"",'III_Plan comp 438.68 {Plan 8}'!AA$15&amp;analysismethod10)</f>
        <v/>
      </c>
      <c r="CI109" s="257" t="str">
        <f>IF(ISNUMBER(FIND(analysismethod10,'III_Plan comp 438.68 {Plan 8}'!AB$15)),"",'III_Plan comp 438.68 {Plan 8}'!AB$15&amp;analysismethod10)</f>
        <v/>
      </c>
      <c r="CJ109" s="257" t="str">
        <f>IF(ISNUMBER(FIND(analysismethod10,'III_Plan comp 438.68 {Plan 8}'!AC$15)),"",'III_Plan comp 438.68 {Plan 8}'!AC$15&amp;analysismethod10)</f>
        <v/>
      </c>
      <c r="CK109" s="257" t="str">
        <f>IF(ISNUMBER(FIND(analysismethod10,'III_Plan comp 438.68 {Plan 8}'!AD$15)),"",'III_Plan comp 438.68 {Plan 8}'!AD$15&amp;analysismethod10)</f>
        <v/>
      </c>
      <c r="CL109" s="257" t="str">
        <f>IF(ISNUMBER(FIND(analysismethod10,'III_Plan comp 438.68 {Plan 8}'!AE$15)),"",'III_Plan comp 438.68 {Plan 8}'!AE$15&amp;analysismethod10)</f>
        <v/>
      </c>
      <c r="CM109" s="257" t="str">
        <f>IF(ISNUMBER(FIND(analysismethod10,'III_Plan comp 438.68 {Plan 8}'!AF$15)),"",'III_Plan comp 438.68 {Plan 8}'!AF$15&amp;analysismethod10)</f>
        <v/>
      </c>
      <c r="CN109" s="257" t="str">
        <f>IF(ISNUMBER(FIND(analysismethod10,'III_Plan comp 438.68 {Plan 8}'!AG$15)),"",'III_Plan comp 438.68 {Plan 8}'!AG$15&amp;analysismethod10)</f>
        <v/>
      </c>
      <c r="CO109" s="257" t="str">
        <f>IF(ISNUMBER(FIND(analysismethod10,'III_Plan comp 438.68 {Plan 8}'!AH$15)),"",'III_Plan comp 438.68 {Plan 8}'!AH$15&amp;analysismethod10)</f>
        <v/>
      </c>
      <c r="CP109" s="257" t="str">
        <f>IF(ISNUMBER(FIND(analysismethod10,'III_Plan comp 438.68 {Plan 8}'!AI$15)),"",'III_Plan comp 438.68 {Plan 8}'!AI$15&amp;analysismethod10)</f>
        <v/>
      </c>
      <c r="CQ109" s="257" t="str">
        <f>IF(ISNUMBER(FIND(analysismethod10,'III_Plan comp 438.68 {Plan 8}'!AJ$15)),"",'III_Plan comp 438.68 {Plan 8}'!AJ$15&amp;analysismethod10)</f>
        <v/>
      </c>
      <c r="CR109" s="257" t="str">
        <f>IF(ISNUMBER(FIND(analysismethod10,'III_Plan comp 438.68 {Plan 8}'!AK$15)),"",'III_Plan comp 438.68 {Plan 8}'!AK$15&amp;analysismethod10)</f>
        <v/>
      </c>
      <c r="CS109" s="257" t="str">
        <f>IF(ISNUMBER(FIND(analysismethod10,'III_Plan comp 438.68 {Plan 8}'!AL$15)),"",'III_Plan comp 438.68 {Plan 8}'!AL$15&amp;analysismethod10)</f>
        <v/>
      </c>
      <c r="CT109" s="257" t="str">
        <f>IF(ISNUMBER(FIND(analysismethod10,'III_Plan comp 438.68 {Plan 8}'!AM$15)),"",'III_Plan comp 438.68 {Plan 8}'!AM$15&amp;analysismethod10)</f>
        <v/>
      </c>
      <c r="CU109" s="257" t="str">
        <f>IF(ISNUMBER(FIND(analysismethod10,'III_Plan comp 438.68 {Plan 8}'!AN$15)),"",'III_Plan comp 438.68 {Plan 8}'!AN$15&amp;analysismethod10)</f>
        <v/>
      </c>
      <c r="CV109" s="257" t="str">
        <f>IF(ISNUMBER(FIND(analysismethod10,'III_Plan comp 438.68 {Plan 8}'!AO$15)),"",'III_Plan comp 438.68 {Plan 8}'!AO$15&amp;analysismethod10)</f>
        <v/>
      </c>
      <c r="CW109" s="257" t="str">
        <f>IF(ISNUMBER(FIND(analysismethod10,'III_Plan comp 438.68 {Plan 8}'!AP$15)),"",'III_Plan comp 438.68 {Plan 8}'!AP$15&amp;analysismethod10)</f>
        <v/>
      </c>
      <c r="CX109" s="257" t="str">
        <f>IF(ISNUMBER(FIND(analysismethod10,'III_Plan comp 438.68 {Plan 8}'!AQ$15)),"",'III_Plan comp 438.68 {Plan 8}'!AQ$15&amp;analysismethod10)</f>
        <v/>
      </c>
      <c r="CY109" s="257" t="str">
        <f>IF(ISNUMBER(FIND(analysismethod10,'III_Plan comp 438.68 {Plan 8}'!AR$15)),"",'III_Plan comp 438.68 {Plan 8}'!AR$15&amp;analysismethod10)</f>
        <v/>
      </c>
      <c r="CZ109" s="257" t="str">
        <f>IF(ISNUMBER(FIND(analysismethod10,'III_Plan comp 438.68 {Plan 8}'!AS$15)),"",'III_Plan comp 438.68 {Plan 8}'!AS$15&amp;analysismethod10)</f>
        <v/>
      </c>
      <c r="DA109" s="257" t="str">
        <f>IF(ISNUMBER(FIND(analysismethod10,'III_Plan comp 438.68 {Plan 8}'!AT$15)),"",'III_Plan comp 438.68 {Plan 8}'!AT$15&amp;analysismethod10)</f>
        <v/>
      </c>
      <c r="DB109" s="257" t="str">
        <f>IF(ISNUMBER(FIND(analysismethod10,'III_Plan comp 438.68 {Plan 8}'!AU$15)),"",'III_Plan comp 438.68 {Plan 8}'!AU$15&amp;analysismethod10)</f>
        <v/>
      </c>
      <c r="DC109" s="257" t="str">
        <f>IF(ISNUMBER(FIND(analysismethod10,'III_Plan comp 438.68 {Plan 8}'!AV$15)),"",'III_Plan comp 438.68 {Plan 8}'!AV$15&amp;analysismethod10)</f>
        <v/>
      </c>
      <c r="DD109" s="257" t="str">
        <f>IF(ISNUMBER(FIND(analysismethod10,'III_Plan comp 438.68 {Plan 8}'!AW$15)),"",'III_Plan comp 438.68 {Plan 8}'!AW$15&amp;analysismethod10)</f>
        <v/>
      </c>
      <c r="DE109" s="257" t="str">
        <f>IF(ISNUMBER(FIND(analysismethod10,'III_Plan comp 438.68 {Plan 8}'!AX$15)),"",'III_Plan comp 438.68 {Plan 8}'!AX$15&amp;analysismethod10)</f>
        <v/>
      </c>
      <c r="DF109" s="257" t="str">
        <f>IF(ISNUMBER(FIND(analysismethod10,'III_Plan comp 438.68 {Plan 8}'!AY$15)),"",'III_Plan comp 438.68 {Plan 8}'!AY$15&amp;analysismethod10)</f>
        <v/>
      </c>
      <c r="DG109" s="257" t="str">
        <f>IF(ISNUMBER(FIND(analysismethod10,'III_Plan comp 438.68 {Plan 8}'!AZ$15)),"",'III_Plan comp 438.68 {Plan 8}'!AZ$15&amp;analysismethod10)</f>
        <v/>
      </c>
      <c r="DH109" s="257" t="str">
        <f>IF(ISNUMBER(FIND(analysismethod10,'III_Plan comp 438.68 {Plan 8}'!BA$15)),"",'III_Plan comp 438.68 {Plan 8}'!BA$15&amp;analysismethod10)</f>
        <v/>
      </c>
      <c r="DI109" s="257" t="str">
        <f>IF(ISNUMBER(FIND(analysismethod10,'III_Plan comp 438.68 {Plan 8}'!BB$15)),"",'III_Plan comp 438.68 {Plan 8}'!BB$15&amp;analysismethod10)</f>
        <v/>
      </c>
      <c r="DJ109" s="257" t="str">
        <f>IF(ISNUMBER(FIND(analysismethod10,'III_Plan comp 438.68 {Plan 8}'!BC$15)),"",'III_Plan comp 438.68 {Plan 8}'!BC$15&amp;analysismethod10)</f>
        <v/>
      </c>
      <c r="DK109" s="257" t="str">
        <f>IF(ISNUMBER(FIND(analysismethod10,'III_Plan comp 438.68 {Plan 8}'!BD$15)),"",'III_Plan comp 438.68 {Plan 8}'!BD$15&amp;analysismethod10)</f>
        <v/>
      </c>
      <c r="DL109" s="257" t="str">
        <f>IF(ISNUMBER(FIND(analysismethod10,'III_Plan comp 438.68 {Plan 8}'!BE$15)),"",'III_Plan comp 438.68 {Plan 8}'!BE$15&amp;analysismethod10)</f>
        <v/>
      </c>
      <c r="DM109" s="257" t="str">
        <f>IF(ISNUMBER(FIND(analysismethod10,'III_Plan comp 438.68 {Plan 8}'!BF$15)),"",'III_Plan comp 438.68 {Plan 8}'!BF$15&amp;analysismethod10)</f>
        <v/>
      </c>
      <c r="DN109" s="257" t="str">
        <f>IF(ISNUMBER(FIND(analysismethod10,'III_Plan comp 438.68 {Plan 8}'!BG$15)),"",'III_Plan comp 438.68 {Plan 8}'!BG$15&amp;analysismethod10)</f>
        <v/>
      </c>
      <c r="DO109" s="257" t="str">
        <f>IF(ISNUMBER(FIND(analysismethod10,'III_Plan comp 438.68 {Plan 8}'!BH$15)),"",'III_Plan comp 438.68 {Plan 8}'!BH$15&amp;analysismethod10)</f>
        <v/>
      </c>
      <c r="DP109" s="257" t="str">
        <f>IF(ISNUMBER(FIND(analysismethod10,'III_Plan comp 438.68 {Plan 8}'!BI$15)),"",'III_Plan comp 438.68 {Plan 8}'!BI$15&amp;analysismethod10)</f>
        <v/>
      </c>
      <c r="DQ109" s="257" t="str">
        <f>IF(ISNUMBER(FIND(analysismethod10,'III_Plan comp 438.68 {Plan 8}'!BJ$15)),"",'III_Plan comp 438.68 {Plan 8}'!BJ$15&amp;analysismethod10)</f>
        <v/>
      </c>
      <c r="DR109" s="257" t="str">
        <f>IF(ISNUMBER(FIND(analysismethod10,'III_Plan comp 438.68 {Plan 8}'!BK$15)),"",'III_Plan comp 438.68 {Plan 8}'!BK$15&amp;analysismethod10)</f>
        <v/>
      </c>
      <c r="DS109" s="257" t="str">
        <f>IF(ISNUMBER(FIND(analysismethod10,'III_Plan comp 438.68 {Plan 8}'!BL$15)),"",'III_Plan comp 438.68 {Plan 8}'!BL$15&amp;analysismethod10)</f>
        <v/>
      </c>
      <c r="DT109" s="257" t="str">
        <f>IF(ISNUMBER(FIND(analysismethod10,'III_Plan comp 438.68 {Plan 8}'!BM$15)),"",'III_Plan comp 438.68 {Plan 8}'!BM$15&amp;analysismethod10)</f>
        <v/>
      </c>
      <c r="DU109" s="257" t="str">
        <f>IF(ISNUMBER(FIND(analysismethod10,'III_Plan comp 438.68 {Plan 8}'!BN$15)),"",'III_Plan comp 438.68 {Plan 8}'!BN$15&amp;analysismethod10)</f>
        <v/>
      </c>
      <c r="DV109" s="257" t="str">
        <f>IF(ISNUMBER(FIND(analysismethod10,'III_Plan comp 438.68 {Plan 8}'!BO$15)),"",'III_Plan comp 438.68 {Plan 8}'!BO$15&amp;analysismethod10)</f>
        <v/>
      </c>
      <c r="DW109" s="257" t="str">
        <f>IF(ISNUMBER(FIND(analysismethod10,'III_Plan comp 438.68 {Plan 8}'!BP$15)),"",'III_Plan comp 438.68 {Plan 8}'!BP$15&amp;analysismethod10)</f>
        <v/>
      </c>
      <c r="DX109" s="257" t="str">
        <f>IF(ISNUMBER(FIND(analysismethod10,'III_Plan comp 438.68 {Plan 8}'!BQ$15)),"",'III_Plan comp 438.68 {Plan 8}'!BQ$15&amp;analysismethod10)</f>
        <v/>
      </c>
      <c r="DY109" s="257" t="str">
        <f>IF(ISNUMBER(FIND(analysismethod10,'III_Plan comp 438.68 {Plan 8}'!BR$15)),"",'III_Plan comp 438.68 {Plan 8}'!BR$15&amp;analysismethod10)</f>
        <v/>
      </c>
      <c r="DZ109" s="257" t="str">
        <f>IF(ISNUMBER(FIND(analysismethod10,'III_Plan comp 438.68 {Plan 8}'!BS$15)),"",'III_Plan comp 438.68 {Plan 8}'!BS$15&amp;analysismethod10)</f>
        <v/>
      </c>
      <c r="EA109" s="257" t="str">
        <f>IF(ISNUMBER(FIND(analysismethod10,'III_Plan comp 438.68 {Plan 8}'!BT$15)),"",'III_Plan comp 438.68 {Plan 8}'!BT$15&amp;analysismethod10)</f>
        <v/>
      </c>
      <c r="EB109" s="257" t="str">
        <f>IF(ISNUMBER(FIND(analysismethod10,'III_Plan comp 438.68 {Plan 8}'!BU$15)),"",'III_Plan comp 438.68 {Plan 8}'!BU$15&amp;analysismethod10)</f>
        <v/>
      </c>
      <c r="EC109" s="257" t="str">
        <f>IF(ISNUMBER(FIND(analysismethod10,'III_Plan comp 438.68 {Plan 8}'!BV$15)),"",'III_Plan comp 438.68 {Plan 8}'!BV$15&amp;analysismethod10)</f>
        <v/>
      </c>
      <c r="ED109" s="257" t="str">
        <f>IF(ISNUMBER(FIND(analysismethod10,'III_Plan comp 438.68 {Plan 8}'!BW$15)),"",'III_Plan comp 438.68 {Plan 8}'!BW$15&amp;analysismethod10)</f>
        <v/>
      </c>
      <c r="EE109" s="257" t="str">
        <f>IF(ISNUMBER(FIND(analysismethod10,'III_Plan comp 438.68 {Plan 8}'!BX$15)),"",'III_Plan comp 438.68 {Plan 8}'!BX$15&amp;analysismethod10)</f>
        <v/>
      </c>
      <c r="EF109" s="257" t="str">
        <f>IF(ISNUMBER(FIND(analysismethod10,'III_Plan comp 438.68 {Plan 8}'!BY$15)),"",'III_Plan comp 438.68 {Plan 8}'!BY$15&amp;analysismethod10)</f>
        <v/>
      </c>
      <c r="EG109" s="257" t="str">
        <f>IF(ISNUMBER(FIND(analysismethod10,'III_Plan comp 438.68 {Plan 8}'!BZ$15)),"",'III_Plan comp 438.68 {Plan 8}'!BZ$15&amp;analysismethod10)</f>
        <v/>
      </c>
      <c r="EH109" s="257" t="str">
        <f>IF(ISNUMBER(FIND(analysismethod10,'III_Plan comp 438.68 {Plan 8}'!CA$15)),"",'III_Plan comp 438.68 {Plan 8}'!CA$15&amp;analysismethod10)</f>
        <v/>
      </c>
      <c r="EI109" s="257" t="str">
        <f>IF(ISNUMBER(FIND(analysismethod10,'III_Plan comp 438.68 {Plan 8}'!CB$15)),"",'III_Plan comp 438.68 {Plan 8}'!CB$15&amp;analysismethod10)</f>
        <v/>
      </c>
      <c r="EJ109" s="257" t="str">
        <f>IF(ISNUMBER(FIND(analysismethod10,'III_Plan comp 438.68 {Plan 8}'!CC$15)),"",'III_Plan comp 438.68 {Plan 8}'!CC$15&amp;analysismethod10)</f>
        <v/>
      </c>
      <c r="EK109" s="257" t="str">
        <f>IF(ISNUMBER(FIND(analysismethod10,'III_Plan comp 438.68 {Plan 8}'!CD$15)),"",'III_Plan comp 438.68 {Plan 8}'!CD$15&amp;analysismethod10)</f>
        <v/>
      </c>
      <c r="EL109" s="257" t="str">
        <f>IF(ISNUMBER(FIND(analysismethod10,'III_Plan comp 438.68 {Plan 8}'!CE$15)),"",'III_Plan comp 438.68 {Plan 8}'!CE$15&amp;analysismethod10)</f>
        <v/>
      </c>
      <c r="EM109" s="257" t="str">
        <f>IF(ISNUMBER(FIND(analysismethod10,'III_Plan comp 438.68 {Plan 8}'!CF$15)),"",'III_Plan comp 438.68 {Plan 8}'!CF$15&amp;analysismethod10)</f>
        <v/>
      </c>
      <c r="EN109" s="257" t="str">
        <f>IF(ISNUMBER(FIND(analysismethod10,'III_Plan comp 438.68 {Plan 8}'!CG$15)),"",'III_Plan comp 438.68 {Plan 8}'!CG$15&amp;analysismethod10)</f>
        <v/>
      </c>
      <c r="EO109" s="257" t="str">
        <f>IF(ISNUMBER(FIND(analysismethod10,'III_Plan comp 438.68 {Plan 8}'!CH$15)),"",'III_Plan comp 438.68 {Plan 8}'!CH$15&amp;analysismethod10)</f>
        <v/>
      </c>
      <c r="EP109" s="257" t="str">
        <f>IF(ISNUMBER(FIND(analysismethod10,'III_Plan comp 438.68 {Plan 8}'!CI$15)),"",'III_Plan comp 438.68 {Plan 8}'!CI$15&amp;analysismethod10)</f>
        <v/>
      </c>
      <c r="EQ109" s="257" t="str">
        <f>IF(ISNUMBER(FIND(analysismethod10,'III_Plan comp 438.68 {Plan 8}'!CJ$15)),"",'III_Plan comp 438.68 {Plan 8}'!CJ$15&amp;analysismethod10)</f>
        <v/>
      </c>
      <c r="ER109" s="257" t="str">
        <f>IF(ISNUMBER(FIND(analysismethod10,'III_Plan comp 438.68 {Plan 8}'!CK$15)),"",'III_Plan comp 438.68 {Plan 8}'!CK$15&amp;analysismethod10)</f>
        <v/>
      </c>
      <c r="ES109" s="257" t="str">
        <f>IF(ISNUMBER(FIND(analysismethod10,'III_Plan comp 438.68 {Plan 8}'!CL$15)),"",'III_Plan comp 438.68 {Plan 8}'!CL$15&amp;analysismethod10)</f>
        <v/>
      </c>
      <c r="ET109" s="257" t="str">
        <f>IF(ISNUMBER(FIND(analysismethod10,'III_Plan comp 438.68 {Plan 8}'!CM$15)),"",'III_Plan comp 438.68 {Plan 8}'!CM$15&amp;analysismethod10)</f>
        <v/>
      </c>
      <c r="EU109" s="257" t="str">
        <f>IF(ISNUMBER(FIND(analysismethod10,'III_Plan comp 438.68 {Plan 8}'!CN$15)),"",'III_Plan comp 438.68 {Plan 8}'!CN$15&amp;analysismethod10)</f>
        <v/>
      </c>
      <c r="EV109" s="257" t="str">
        <f>IF(ISNUMBER(FIND(analysismethod10,'III_Plan comp 438.68 {Plan 8}'!CO$15)),"",'III_Plan comp 438.68 {Plan 8}'!CO$15&amp;analysismethod10)</f>
        <v/>
      </c>
      <c r="EW109" s="257" t="str">
        <f>IF(ISNUMBER(FIND(analysismethod10,'III_Plan comp 438.68 {Plan 8}'!CP$15)),"",'III_Plan comp 438.68 {Plan 8}'!CP$15&amp;analysismethod10)</f>
        <v/>
      </c>
      <c r="EX109" s="257" t="str">
        <f>IF(ISNUMBER(FIND(analysismethod10,'III_Plan comp 438.68 {Plan 8}'!CQ$15)),"",'III_Plan comp 438.68 {Plan 8}'!CQ$15&amp;analysismethod10)</f>
        <v/>
      </c>
      <c r="EY109" s="257" t="str">
        <f>IF(ISNUMBER(FIND(analysismethod10,'III_Plan comp 438.68 {Plan 8}'!CR$15)),"",'III_Plan comp 438.68 {Plan 8}'!CR$15&amp;analysismethod10)</f>
        <v/>
      </c>
      <c r="EZ109" s="257" t="str">
        <f>IF(ISNUMBER(FIND(analysismethod10,'III_Plan comp 438.68 {Plan 8}'!CS$15)),"",'III_Plan comp 438.68 {Plan 8}'!CS$15&amp;analysismethod10)</f>
        <v/>
      </c>
      <c r="FA109" s="257" t="str">
        <f>IF(ISNUMBER(FIND(analysismethod10,'III_Plan comp 438.68 {Plan 8}'!CT$15)),"",'III_Plan comp 438.68 {Plan 8}'!CT$15&amp;analysismethod10)</f>
        <v/>
      </c>
      <c r="FB109" s="257" t="str">
        <f>IF(ISNUMBER(FIND(analysismethod10,'III_Plan comp 438.68 {Plan 8}'!CU$15)),"",'III_Plan comp 438.68 {Plan 8}'!CU$15&amp;analysismethod10)</f>
        <v/>
      </c>
      <c r="FC109" s="257" t="str">
        <f>IF(ISNUMBER(FIND(analysismethod10,'III_Plan comp 438.68 {Plan 8}'!CV$15)),"",'III_Plan comp 438.68 {Plan 8}'!CV$15&amp;analysismethod10)</f>
        <v/>
      </c>
      <c r="FD109" s="257" t="str">
        <f>IF(ISNUMBER(FIND(analysismethod10,'III_Plan comp 438.68 {Plan 8}'!CW$15)),"",'III_Plan comp 438.68 {Plan 8}'!CW$15&amp;analysismethod10)</f>
        <v/>
      </c>
      <c r="FE109" s="257" t="str">
        <f>IF(ISNUMBER(FIND(analysismethod10,'III_Plan comp 438.68 {Plan 8}'!CX$15)),"",'III_Plan comp 438.68 {Plan 8}'!CX$15&amp;analysismethod10)</f>
        <v/>
      </c>
      <c r="FF109" s="257" t="str">
        <f>IF(ISNUMBER(FIND(analysismethod10,'III_Plan comp 438.68 {Plan 8}'!CY$15)),"",'III_Plan comp 438.68 {Plan 8}'!CY$15&amp;analysismethod10)</f>
        <v/>
      </c>
      <c r="FG109" s="257" t="str">
        <f>IF(ISNUMBER(FIND(analysismethod10,'III_Plan comp 438.68 {Plan 8}'!CZ$15)),"",'III_Plan comp 438.68 {Plan 8}'!CZ$15&amp;analysismethod10)</f>
        <v/>
      </c>
    </row>
    <row r="110" spans="62:163" ht="15" thickTop="1" x14ac:dyDescent="0.2"/>
    <row r="111" spans="62:163" ht="15" thickBot="1" x14ac:dyDescent="0.25"/>
    <row r="112" spans="62:163" ht="15.75" thickTop="1" x14ac:dyDescent="0.25">
      <c r="BJ112" s="271" t="s">
        <v>159</v>
      </c>
      <c r="BK112" s="250" t="str">
        <f>IF('I_State and program information'!$E$50="Yes","Geomapping"&amp;"; "&amp;CHAR(10)&amp;CHAR(10),"")</f>
        <v xml:space="preserve">Geomapping; 
</v>
      </c>
      <c r="BL112" s="251" t="str">
        <f>IF(ISNUMBER(FIND(analysismethod1,'III_Plan comp 438.68 {Plan 9}'!E$15)),"",'III_Plan comp 438.68 {Plan 9}'!E$15&amp;analysismethod1)</f>
        <v xml:space="preserve">Geomapping; 
</v>
      </c>
      <c r="BM112" s="251" t="str">
        <f>IF(ISNUMBER(FIND(analysismethod1,'III_Plan comp 438.68 {Plan 9}'!F$15)),"",'III_Plan comp 438.68 {Plan 9}'!F$15&amp;analysismethod1)</f>
        <v xml:space="preserve">Geomapping; 
</v>
      </c>
      <c r="BN112" s="251" t="str">
        <f>IF(ISNUMBER(FIND(analysismethod1,'III_Plan comp 438.68 {Plan 9}'!G$15)),"",'III_Plan comp 438.68 {Plan 9}'!G$15&amp;analysismethod1)</f>
        <v xml:space="preserve">Geomapping; 
</v>
      </c>
      <c r="BO112" s="251" t="str">
        <f>IF(ISNUMBER(FIND(analysismethod1,'III_Plan comp 438.68 {Plan 9}'!H$15)),"",'III_Plan comp 438.68 {Plan 9}'!H$15&amp;analysismethod1)</f>
        <v xml:space="preserve">Geomapping; 
</v>
      </c>
      <c r="BP112" s="251" t="str">
        <f>IF(ISNUMBER(FIND(analysismethod1,'III_Plan comp 438.68 {Plan 9}'!I$15)),"",'III_Plan comp 438.68 {Plan 9}'!I$15&amp;analysismethod1)</f>
        <v xml:space="preserve">Geomapping; 
</v>
      </c>
      <c r="BQ112" s="251" t="str">
        <f>IF(ISNUMBER(FIND(analysismethod1,'III_Plan comp 438.68 {Plan 9}'!J$15)),"",'III_Plan comp 438.68 {Plan 9}'!J$15&amp;analysismethod1)</f>
        <v xml:space="preserve">Geomapping; 
</v>
      </c>
      <c r="BR112" s="251" t="str">
        <f>IF(ISNUMBER(FIND(analysismethod1,'III_Plan comp 438.68 {Plan 9}'!K$15)),"",'III_Plan comp 438.68 {Plan 9}'!K$15&amp;analysismethod1)</f>
        <v xml:space="preserve">Geomapping; 
</v>
      </c>
      <c r="BS112" s="251" t="str">
        <f>IF(ISNUMBER(FIND(analysismethod1,'III_Plan comp 438.68 {Plan 9}'!L$15)),"",'III_Plan comp 438.68 {Plan 9}'!L$15&amp;analysismethod1)</f>
        <v xml:space="preserve">Geomapping; 
</v>
      </c>
      <c r="BT112" s="251" t="str">
        <f>IF(ISNUMBER(FIND(analysismethod1,'III_Plan comp 438.68 {Plan 9}'!M$15)),"",'III_Plan comp 438.68 {Plan 9}'!M$15&amp;analysismethod1)</f>
        <v xml:space="preserve">Geomapping; 
</v>
      </c>
      <c r="BU112" s="251" t="str">
        <f>IF(ISNUMBER(FIND(analysismethod1,'III_Plan comp 438.68 {Plan 9}'!N$15)),"",'III_Plan comp 438.68 {Plan 9}'!N$15&amp;analysismethod1)</f>
        <v xml:space="preserve">Geomapping; 
</v>
      </c>
      <c r="BV112" s="251" t="str">
        <f>IF(ISNUMBER(FIND(analysismethod1,'III_Plan comp 438.68 {Plan 9}'!O$15)),"",'III_Plan comp 438.68 {Plan 9}'!O$15&amp;analysismethod1)</f>
        <v xml:space="preserve">Geomapping; 
</v>
      </c>
      <c r="BW112" s="251" t="str">
        <f>IF(ISNUMBER(FIND(analysismethod1,'III_Plan comp 438.68 {Plan 9}'!P$15)),"",'III_Plan comp 438.68 {Plan 9}'!P$15&amp;analysismethod1)</f>
        <v xml:space="preserve">Geomapping; 
</v>
      </c>
      <c r="BX112" s="251" t="str">
        <f>IF(ISNUMBER(FIND(analysismethod1,'III_Plan comp 438.68 {Plan 9}'!Q$15)),"",'III_Plan comp 438.68 {Plan 9}'!Q$15&amp;analysismethod1)</f>
        <v xml:space="preserve">Geomapping; 
</v>
      </c>
      <c r="BY112" s="251" t="str">
        <f>IF(ISNUMBER(FIND(analysismethod1,'III_Plan comp 438.68 {Plan 9}'!R$15)),"",'III_Plan comp 438.68 {Plan 9}'!R$15&amp;analysismethod1)</f>
        <v xml:space="preserve">Geomapping; 
</v>
      </c>
      <c r="BZ112" s="251" t="str">
        <f>IF(ISNUMBER(FIND(analysismethod1,'III_Plan comp 438.68 {Plan 9}'!S$15)),"",'III_Plan comp 438.68 {Plan 9}'!S$15&amp;analysismethod1)</f>
        <v xml:space="preserve">Geomapping; 
</v>
      </c>
      <c r="CA112" s="251" t="str">
        <f>IF(ISNUMBER(FIND(analysismethod1,'III_Plan comp 438.68 {Plan 9}'!T$15)),"",'III_Plan comp 438.68 {Plan 9}'!T$15&amp;analysismethod1)</f>
        <v xml:space="preserve">Geomapping; 
</v>
      </c>
      <c r="CB112" s="251" t="str">
        <f>IF(ISNUMBER(FIND(analysismethod1,'III_Plan comp 438.68 {Plan 9}'!U$15)),"",'III_Plan comp 438.68 {Plan 9}'!U$15&amp;analysismethod1)</f>
        <v xml:space="preserve">Geomapping; 
</v>
      </c>
      <c r="CC112" s="251" t="str">
        <f>IF(ISNUMBER(FIND(analysismethod1,'III_Plan comp 438.68 {Plan 9}'!V$15)),"",'III_Plan comp 438.68 {Plan 9}'!V$15&amp;analysismethod1)</f>
        <v xml:space="preserve">Geomapping; 
</v>
      </c>
      <c r="CD112" s="251" t="str">
        <f>IF(ISNUMBER(FIND(analysismethod1,'III_Plan comp 438.68 {Plan 9}'!W$15)),"",'III_Plan comp 438.68 {Plan 9}'!W$15&amp;analysismethod1)</f>
        <v xml:space="preserve">Geomapping; 
</v>
      </c>
      <c r="CE112" s="251" t="str">
        <f>IF(ISNUMBER(FIND(analysismethod1,'III_Plan comp 438.68 {Plan 9}'!X$15)),"",'III_Plan comp 438.68 {Plan 9}'!X$15&amp;analysismethod1)</f>
        <v xml:space="preserve">Geomapping; 
</v>
      </c>
      <c r="CF112" s="251" t="str">
        <f>IF(ISNUMBER(FIND(analysismethod1,'III_Plan comp 438.68 {Plan 9}'!Y$15)),"",'III_Plan comp 438.68 {Plan 9}'!Y$15&amp;analysismethod1)</f>
        <v xml:space="preserve">Geomapping; 
</v>
      </c>
      <c r="CG112" s="251" t="str">
        <f>IF(ISNUMBER(FIND(analysismethod1,'III_Plan comp 438.68 {Plan 9}'!Z$15)),"",'III_Plan comp 438.68 {Plan 9}'!Z$15&amp;analysismethod1)</f>
        <v xml:space="preserve">Geomapping; 
</v>
      </c>
      <c r="CH112" s="251" t="str">
        <f>IF(ISNUMBER(FIND(analysismethod1,'III_Plan comp 438.68 {Plan 9}'!AA$15)),"",'III_Plan comp 438.68 {Plan 9}'!AA$15&amp;analysismethod1)</f>
        <v xml:space="preserve">Geomapping; 
</v>
      </c>
      <c r="CI112" s="251" t="str">
        <f>IF(ISNUMBER(FIND(analysismethod1,'III_Plan comp 438.68 {Plan 9}'!AB$15)),"",'III_Plan comp 438.68 {Plan 9}'!AB$15&amp;analysismethod1)</f>
        <v xml:space="preserve">Geomapping; 
</v>
      </c>
      <c r="CJ112" s="251" t="str">
        <f>IF(ISNUMBER(FIND(analysismethod1,'III_Plan comp 438.68 {Plan 9}'!AC$15)),"",'III_Plan comp 438.68 {Plan 9}'!AC$15&amp;analysismethod1)</f>
        <v xml:space="preserve">Geomapping; 
</v>
      </c>
      <c r="CK112" s="251" t="str">
        <f>IF(ISNUMBER(FIND(analysismethod1,'III_Plan comp 438.68 {Plan 9}'!AD$15)),"",'III_Plan comp 438.68 {Plan 9}'!AD$15&amp;analysismethod1)</f>
        <v xml:space="preserve">Geomapping; 
</v>
      </c>
      <c r="CL112" s="251" t="str">
        <f>IF(ISNUMBER(FIND(analysismethod1,'III_Plan comp 438.68 {Plan 9}'!AE$15)),"",'III_Plan comp 438.68 {Plan 9}'!AE$15&amp;analysismethod1)</f>
        <v xml:space="preserve">Geomapping; 
</v>
      </c>
      <c r="CM112" s="251" t="str">
        <f>IF(ISNUMBER(FIND(analysismethod1,'III_Plan comp 438.68 {Plan 9}'!AF$15)),"",'III_Plan comp 438.68 {Plan 9}'!AF$15&amp;analysismethod1)</f>
        <v xml:space="preserve">Geomapping; 
</v>
      </c>
      <c r="CN112" s="251" t="str">
        <f>IF(ISNUMBER(FIND(analysismethod1,'III_Plan comp 438.68 {Plan 9}'!AG$15)),"",'III_Plan comp 438.68 {Plan 9}'!AG$15&amp;analysismethod1)</f>
        <v xml:space="preserve">Geomapping; 
</v>
      </c>
      <c r="CO112" s="251" t="str">
        <f>IF(ISNUMBER(FIND(analysismethod1,'III_Plan comp 438.68 {Plan 9}'!AH$15)),"",'III_Plan comp 438.68 {Plan 9}'!AH$15&amp;analysismethod1)</f>
        <v xml:space="preserve">Geomapping; 
</v>
      </c>
      <c r="CP112" s="251" t="str">
        <f>IF(ISNUMBER(FIND(analysismethod1,'III_Plan comp 438.68 {Plan 9}'!AI$15)),"",'III_Plan comp 438.68 {Plan 9}'!AI$15&amp;analysismethod1)</f>
        <v xml:space="preserve">Geomapping; 
</v>
      </c>
      <c r="CQ112" s="251" t="str">
        <f>IF(ISNUMBER(FIND(analysismethod1,'III_Plan comp 438.68 {Plan 9}'!AJ$15)),"",'III_Plan comp 438.68 {Plan 9}'!AJ$15&amp;analysismethod1)</f>
        <v xml:space="preserve">Geomapping; 
</v>
      </c>
      <c r="CR112" s="251" t="str">
        <f>IF(ISNUMBER(FIND(analysismethod1,'III_Plan comp 438.68 {Plan 9}'!AK$15)),"",'III_Plan comp 438.68 {Plan 9}'!AK$15&amp;analysismethod1)</f>
        <v xml:space="preserve">Geomapping; 
</v>
      </c>
      <c r="CS112" s="251" t="str">
        <f>IF(ISNUMBER(FIND(analysismethod1,'III_Plan comp 438.68 {Plan 9}'!AL$15)),"",'III_Plan comp 438.68 {Plan 9}'!AL$15&amp;analysismethod1)</f>
        <v xml:space="preserve">Geomapping; 
</v>
      </c>
      <c r="CT112" s="251" t="str">
        <f>IF(ISNUMBER(FIND(analysismethod1,'III_Plan comp 438.68 {Plan 9}'!AM$15)),"",'III_Plan comp 438.68 {Plan 9}'!AM$15&amp;analysismethod1)</f>
        <v xml:space="preserve">Geomapping; 
</v>
      </c>
      <c r="CU112" s="251" t="str">
        <f>IF(ISNUMBER(FIND(analysismethod1,'III_Plan comp 438.68 {Plan 9}'!AN$15)),"",'III_Plan comp 438.68 {Plan 9}'!AN$15&amp;analysismethod1)</f>
        <v xml:space="preserve">Geomapping; 
</v>
      </c>
      <c r="CV112" s="251" t="str">
        <f>IF(ISNUMBER(FIND(analysismethod1,'III_Plan comp 438.68 {Plan 9}'!AO$15)),"",'III_Plan comp 438.68 {Plan 9}'!AO$15&amp;analysismethod1)</f>
        <v xml:space="preserve">Geomapping; 
</v>
      </c>
      <c r="CW112" s="251" t="str">
        <f>IF(ISNUMBER(FIND(analysismethod1,'III_Plan comp 438.68 {Plan 9}'!AP$15)),"",'III_Plan comp 438.68 {Plan 9}'!AP$15&amp;analysismethod1)</f>
        <v xml:space="preserve">Geomapping; 
</v>
      </c>
      <c r="CX112" s="251" t="str">
        <f>IF(ISNUMBER(FIND(analysismethod1,'III_Plan comp 438.68 {Plan 9}'!AQ$15)),"",'III_Plan comp 438.68 {Plan 9}'!AQ$15&amp;analysismethod1)</f>
        <v xml:space="preserve">Geomapping; 
</v>
      </c>
      <c r="CY112" s="251" t="str">
        <f>IF(ISNUMBER(FIND(analysismethod1,'III_Plan comp 438.68 {Plan 9}'!AR$15)),"",'III_Plan comp 438.68 {Plan 9}'!AR$15&amp;analysismethod1)</f>
        <v xml:space="preserve">Geomapping; 
</v>
      </c>
      <c r="CZ112" s="251" t="str">
        <f>IF(ISNUMBER(FIND(analysismethod1,'III_Plan comp 438.68 {Plan 9}'!AS$15)),"",'III_Plan comp 438.68 {Plan 9}'!AS$15&amp;analysismethod1)</f>
        <v xml:space="preserve">Geomapping; 
</v>
      </c>
      <c r="DA112" s="251" t="str">
        <f>IF(ISNUMBER(FIND(analysismethod1,'III_Plan comp 438.68 {Plan 9}'!AT$15)),"",'III_Plan comp 438.68 {Plan 9}'!AT$15&amp;analysismethod1)</f>
        <v xml:space="preserve">Geomapping; 
</v>
      </c>
      <c r="DB112" s="251" t="str">
        <f>IF(ISNUMBER(FIND(analysismethod1,'III_Plan comp 438.68 {Plan 9}'!AU$15)),"",'III_Plan comp 438.68 {Plan 9}'!AU$15&amp;analysismethod1)</f>
        <v xml:space="preserve">Geomapping; 
</v>
      </c>
      <c r="DC112" s="251" t="str">
        <f>IF(ISNUMBER(FIND(analysismethod1,'III_Plan comp 438.68 {Plan 9}'!AV$15)),"",'III_Plan comp 438.68 {Plan 9}'!AV$15&amp;analysismethod1)</f>
        <v xml:space="preserve">Geomapping; 
</v>
      </c>
      <c r="DD112" s="251" t="str">
        <f>IF(ISNUMBER(FIND(analysismethod1,'III_Plan comp 438.68 {Plan 9}'!AW$15)),"",'III_Plan comp 438.68 {Plan 9}'!AW$15&amp;analysismethod1)</f>
        <v xml:space="preserve">Geomapping; 
</v>
      </c>
      <c r="DE112" s="251" t="str">
        <f>IF(ISNUMBER(FIND(analysismethod1,'III_Plan comp 438.68 {Plan 9}'!AX$15)),"",'III_Plan comp 438.68 {Plan 9}'!AX$15&amp;analysismethod1)</f>
        <v xml:space="preserve">Geomapping; 
</v>
      </c>
      <c r="DF112" s="251" t="str">
        <f>IF(ISNUMBER(FIND(analysismethod1,'III_Plan comp 438.68 {Plan 9}'!AY$15)),"",'III_Plan comp 438.68 {Plan 9}'!AY$15&amp;analysismethod1)</f>
        <v xml:space="preserve">Geomapping; 
</v>
      </c>
      <c r="DG112" s="251" t="str">
        <f>IF(ISNUMBER(FIND(analysismethod1,'III_Plan comp 438.68 {Plan 9}'!AZ$15)),"",'III_Plan comp 438.68 {Plan 9}'!AZ$15&amp;analysismethod1)</f>
        <v xml:space="preserve">Geomapping; 
</v>
      </c>
      <c r="DH112" s="251" t="str">
        <f>IF(ISNUMBER(FIND(analysismethod1,'III_Plan comp 438.68 {Plan 9}'!BA$15)),"",'III_Plan comp 438.68 {Plan 9}'!BA$15&amp;analysismethod1)</f>
        <v xml:space="preserve">Geomapping; 
</v>
      </c>
      <c r="DI112" s="251" t="str">
        <f>IF(ISNUMBER(FIND(analysismethod1,'III_Plan comp 438.68 {Plan 9}'!BB$15)),"",'III_Plan comp 438.68 {Plan 9}'!BB$15&amp;analysismethod1)</f>
        <v xml:space="preserve">Geomapping; 
</v>
      </c>
      <c r="DJ112" s="251" t="str">
        <f>IF(ISNUMBER(FIND(analysismethod1,'III_Plan comp 438.68 {Plan 9}'!BC$15)),"",'III_Plan comp 438.68 {Plan 9}'!BC$15&amp;analysismethod1)</f>
        <v xml:space="preserve">Geomapping; 
</v>
      </c>
      <c r="DK112" s="251" t="str">
        <f>IF(ISNUMBER(FIND(analysismethod1,'III_Plan comp 438.68 {Plan 9}'!BD$15)),"",'III_Plan comp 438.68 {Plan 9}'!BD$15&amp;analysismethod1)</f>
        <v xml:space="preserve">Geomapping; 
</v>
      </c>
      <c r="DL112" s="251" t="str">
        <f>IF(ISNUMBER(FIND(analysismethod1,'III_Plan comp 438.68 {Plan 9}'!BE$15)),"",'III_Plan comp 438.68 {Plan 9}'!BE$15&amp;analysismethod1)</f>
        <v xml:space="preserve">Geomapping; 
</v>
      </c>
      <c r="DM112" s="251" t="str">
        <f>IF(ISNUMBER(FIND(analysismethod1,'III_Plan comp 438.68 {Plan 9}'!BF$15)),"",'III_Plan comp 438.68 {Plan 9}'!BF$15&amp;analysismethod1)</f>
        <v xml:space="preserve">Geomapping; 
</v>
      </c>
      <c r="DN112" s="251" t="str">
        <f>IF(ISNUMBER(FIND(analysismethod1,'III_Plan comp 438.68 {Plan 9}'!BG$15)),"",'III_Plan comp 438.68 {Plan 9}'!BG$15&amp;analysismethod1)</f>
        <v xml:space="preserve">Geomapping; 
</v>
      </c>
      <c r="DO112" s="251" t="str">
        <f>IF(ISNUMBER(FIND(analysismethod1,'III_Plan comp 438.68 {Plan 9}'!BH$15)),"",'III_Plan comp 438.68 {Plan 9}'!BH$15&amp;analysismethod1)</f>
        <v xml:space="preserve">Geomapping; 
</v>
      </c>
      <c r="DP112" s="251" t="str">
        <f>IF(ISNUMBER(FIND(analysismethod1,'III_Plan comp 438.68 {Plan 9}'!BI$15)),"",'III_Plan comp 438.68 {Plan 9}'!BI$15&amp;analysismethod1)</f>
        <v xml:space="preserve">Geomapping; 
</v>
      </c>
      <c r="DQ112" s="251" t="str">
        <f>IF(ISNUMBER(FIND(analysismethod1,'III_Plan comp 438.68 {Plan 9}'!BJ$15)),"",'III_Plan comp 438.68 {Plan 9}'!BJ$15&amp;analysismethod1)</f>
        <v xml:space="preserve">Geomapping; 
</v>
      </c>
      <c r="DR112" s="251" t="str">
        <f>IF(ISNUMBER(FIND(analysismethod1,'III_Plan comp 438.68 {Plan 9}'!BK$15)),"",'III_Plan comp 438.68 {Plan 9}'!BK$15&amp;analysismethod1)</f>
        <v xml:space="preserve">Geomapping; 
</v>
      </c>
      <c r="DS112" s="251" t="str">
        <f>IF(ISNUMBER(FIND(analysismethod1,'III_Plan comp 438.68 {Plan 9}'!BL$15)),"",'III_Plan comp 438.68 {Plan 9}'!BL$15&amp;analysismethod1)</f>
        <v xml:space="preserve">Geomapping; 
</v>
      </c>
      <c r="DT112" s="251" t="str">
        <f>IF(ISNUMBER(FIND(analysismethod1,'III_Plan comp 438.68 {Plan 9}'!BM$15)),"",'III_Plan comp 438.68 {Plan 9}'!BM$15&amp;analysismethod1)</f>
        <v xml:space="preserve">Geomapping; 
</v>
      </c>
      <c r="DU112" s="251" t="str">
        <f>IF(ISNUMBER(FIND(analysismethod1,'III_Plan comp 438.68 {Plan 9}'!BN$15)),"",'III_Plan comp 438.68 {Plan 9}'!BN$15&amp;analysismethod1)</f>
        <v xml:space="preserve">Geomapping; 
</v>
      </c>
      <c r="DV112" s="251" t="str">
        <f>IF(ISNUMBER(FIND(analysismethod1,'III_Plan comp 438.68 {Plan 9}'!BO$15)),"",'III_Plan comp 438.68 {Plan 9}'!BO$15&amp;analysismethod1)</f>
        <v xml:space="preserve">Geomapping; 
</v>
      </c>
      <c r="DW112" s="251" t="str">
        <f>IF(ISNUMBER(FIND(analysismethod1,'III_Plan comp 438.68 {Plan 9}'!BP$15)),"",'III_Plan comp 438.68 {Plan 9}'!BP$15&amp;analysismethod1)</f>
        <v xml:space="preserve">Geomapping; 
</v>
      </c>
      <c r="DX112" s="251" t="str">
        <f>IF(ISNUMBER(FIND(analysismethod1,'III_Plan comp 438.68 {Plan 9}'!BQ$15)),"",'III_Plan comp 438.68 {Plan 9}'!BQ$15&amp;analysismethod1)</f>
        <v xml:space="preserve">Geomapping; 
</v>
      </c>
      <c r="DY112" s="251" t="str">
        <f>IF(ISNUMBER(FIND(analysismethod1,'III_Plan comp 438.68 {Plan 9}'!BR$15)),"",'III_Plan comp 438.68 {Plan 9}'!BR$15&amp;analysismethod1)</f>
        <v xml:space="preserve">Geomapping; 
</v>
      </c>
      <c r="DZ112" s="251" t="str">
        <f>IF(ISNUMBER(FIND(analysismethod1,'III_Plan comp 438.68 {Plan 9}'!BS$15)),"",'III_Plan comp 438.68 {Plan 9}'!BS$15&amp;analysismethod1)</f>
        <v xml:space="preserve">Geomapping; 
</v>
      </c>
      <c r="EA112" s="251" t="str">
        <f>IF(ISNUMBER(FIND(analysismethod1,'III_Plan comp 438.68 {Plan 9}'!BT$15)),"",'III_Plan comp 438.68 {Plan 9}'!BT$15&amp;analysismethod1)</f>
        <v xml:space="preserve">Geomapping; 
</v>
      </c>
      <c r="EB112" s="251" t="str">
        <f>IF(ISNUMBER(FIND(analysismethod1,'III_Plan comp 438.68 {Plan 9}'!BU$15)),"",'III_Plan comp 438.68 {Plan 9}'!BU$15&amp;analysismethod1)</f>
        <v xml:space="preserve">Geomapping; 
</v>
      </c>
      <c r="EC112" s="251" t="str">
        <f>IF(ISNUMBER(FIND(analysismethod1,'III_Plan comp 438.68 {Plan 9}'!BV$15)),"",'III_Plan comp 438.68 {Plan 9}'!BV$15&amp;analysismethod1)</f>
        <v xml:space="preserve">Geomapping; 
</v>
      </c>
      <c r="ED112" s="251" t="str">
        <f>IF(ISNUMBER(FIND(analysismethod1,'III_Plan comp 438.68 {Plan 9}'!BW$15)),"",'III_Plan comp 438.68 {Plan 9}'!BW$15&amp;analysismethod1)</f>
        <v xml:space="preserve">Geomapping; 
</v>
      </c>
      <c r="EE112" s="251" t="str">
        <f>IF(ISNUMBER(FIND(analysismethod1,'III_Plan comp 438.68 {Plan 9}'!BX$15)),"",'III_Plan comp 438.68 {Plan 9}'!BX$15&amp;analysismethod1)</f>
        <v xml:space="preserve">Geomapping; 
</v>
      </c>
      <c r="EF112" s="251" t="str">
        <f>IF(ISNUMBER(FIND(analysismethod1,'III_Plan comp 438.68 {Plan 9}'!BY$15)),"",'III_Plan comp 438.68 {Plan 9}'!BY$15&amp;analysismethod1)</f>
        <v xml:space="preserve">Geomapping; 
</v>
      </c>
      <c r="EG112" s="251" t="str">
        <f>IF(ISNUMBER(FIND(analysismethod1,'III_Plan comp 438.68 {Plan 9}'!BZ$15)),"",'III_Plan comp 438.68 {Plan 9}'!BZ$15&amp;analysismethod1)</f>
        <v xml:space="preserve">Geomapping; 
</v>
      </c>
      <c r="EH112" s="251" t="str">
        <f>IF(ISNUMBER(FIND(analysismethod1,'III_Plan comp 438.68 {Plan 9}'!CA$15)),"",'III_Plan comp 438.68 {Plan 9}'!CA$15&amp;analysismethod1)</f>
        <v xml:space="preserve">Geomapping; 
</v>
      </c>
      <c r="EI112" s="251" t="str">
        <f>IF(ISNUMBER(FIND(analysismethod1,'III_Plan comp 438.68 {Plan 9}'!CB$15)),"",'III_Plan comp 438.68 {Plan 9}'!CB$15&amp;analysismethod1)</f>
        <v xml:space="preserve">Geomapping; 
</v>
      </c>
      <c r="EJ112" s="251" t="str">
        <f>IF(ISNUMBER(FIND(analysismethod1,'III_Plan comp 438.68 {Plan 9}'!CC$15)),"",'III_Plan comp 438.68 {Plan 9}'!CC$15&amp;analysismethod1)</f>
        <v xml:space="preserve">Geomapping; 
</v>
      </c>
      <c r="EK112" s="251" t="str">
        <f>IF(ISNUMBER(FIND(analysismethod1,'III_Plan comp 438.68 {Plan 9}'!CD$15)),"",'III_Plan comp 438.68 {Plan 9}'!CD$15&amp;analysismethod1)</f>
        <v xml:space="preserve">Geomapping; 
</v>
      </c>
      <c r="EL112" s="251" t="str">
        <f>IF(ISNUMBER(FIND(analysismethod1,'III_Plan comp 438.68 {Plan 9}'!CE$15)),"",'III_Plan comp 438.68 {Plan 9}'!CE$15&amp;analysismethod1)</f>
        <v xml:space="preserve">Geomapping; 
</v>
      </c>
      <c r="EM112" s="251" t="str">
        <f>IF(ISNUMBER(FIND(analysismethod1,'III_Plan comp 438.68 {Plan 9}'!CF$15)),"",'III_Plan comp 438.68 {Plan 9}'!CF$15&amp;analysismethod1)</f>
        <v xml:space="preserve">Geomapping; 
</v>
      </c>
      <c r="EN112" s="251" t="str">
        <f>IF(ISNUMBER(FIND(analysismethod1,'III_Plan comp 438.68 {Plan 9}'!CG$15)),"",'III_Plan comp 438.68 {Plan 9}'!CG$15&amp;analysismethod1)</f>
        <v xml:space="preserve">Geomapping; 
</v>
      </c>
      <c r="EO112" s="251" t="str">
        <f>IF(ISNUMBER(FIND(analysismethod1,'III_Plan comp 438.68 {Plan 9}'!CH$15)),"",'III_Plan comp 438.68 {Plan 9}'!CH$15&amp;analysismethod1)</f>
        <v xml:space="preserve">Geomapping; 
</v>
      </c>
      <c r="EP112" s="251" t="str">
        <f>IF(ISNUMBER(FIND(analysismethod1,'III_Plan comp 438.68 {Plan 9}'!CI$15)),"",'III_Plan comp 438.68 {Plan 9}'!CI$15&amp;analysismethod1)</f>
        <v xml:space="preserve">Geomapping; 
</v>
      </c>
      <c r="EQ112" s="251" t="str">
        <f>IF(ISNUMBER(FIND(analysismethod1,'III_Plan comp 438.68 {Plan 9}'!CJ$15)),"",'III_Plan comp 438.68 {Plan 9}'!CJ$15&amp;analysismethod1)</f>
        <v xml:space="preserve">Geomapping; 
</v>
      </c>
      <c r="ER112" s="251" t="str">
        <f>IF(ISNUMBER(FIND(analysismethod1,'III_Plan comp 438.68 {Plan 9}'!CK$15)),"",'III_Plan comp 438.68 {Plan 9}'!CK$15&amp;analysismethod1)</f>
        <v xml:space="preserve">Geomapping; 
</v>
      </c>
      <c r="ES112" s="251" t="str">
        <f>IF(ISNUMBER(FIND(analysismethod1,'III_Plan comp 438.68 {Plan 9}'!CL$15)),"",'III_Plan comp 438.68 {Plan 9}'!CL$15&amp;analysismethod1)</f>
        <v xml:space="preserve">Geomapping; 
</v>
      </c>
      <c r="ET112" s="251" t="str">
        <f>IF(ISNUMBER(FIND(analysismethod1,'III_Plan comp 438.68 {Plan 9}'!CM$15)),"",'III_Plan comp 438.68 {Plan 9}'!CM$15&amp;analysismethod1)</f>
        <v xml:space="preserve">Geomapping; 
</v>
      </c>
      <c r="EU112" s="251" t="str">
        <f>IF(ISNUMBER(FIND(analysismethod1,'III_Plan comp 438.68 {Plan 9}'!CN$15)),"",'III_Plan comp 438.68 {Plan 9}'!CN$15&amp;analysismethod1)</f>
        <v xml:space="preserve">Geomapping; 
</v>
      </c>
      <c r="EV112" s="251" t="str">
        <f>IF(ISNUMBER(FIND(analysismethod1,'III_Plan comp 438.68 {Plan 9}'!CO$15)),"",'III_Plan comp 438.68 {Plan 9}'!CO$15&amp;analysismethod1)</f>
        <v xml:space="preserve">Geomapping; 
</v>
      </c>
      <c r="EW112" s="251" t="str">
        <f>IF(ISNUMBER(FIND(analysismethod1,'III_Plan comp 438.68 {Plan 9}'!CP$15)),"",'III_Plan comp 438.68 {Plan 9}'!CP$15&amp;analysismethod1)</f>
        <v xml:space="preserve">Geomapping; 
</v>
      </c>
      <c r="EX112" s="251" t="str">
        <f>IF(ISNUMBER(FIND(analysismethod1,'III_Plan comp 438.68 {Plan 9}'!CQ$15)),"",'III_Plan comp 438.68 {Plan 9}'!CQ$15&amp;analysismethod1)</f>
        <v xml:space="preserve">Geomapping; 
</v>
      </c>
      <c r="EY112" s="251" t="str">
        <f>IF(ISNUMBER(FIND(analysismethod1,'III_Plan comp 438.68 {Plan 9}'!CR$15)),"",'III_Plan comp 438.68 {Plan 9}'!CR$15&amp;analysismethod1)</f>
        <v xml:space="preserve">Geomapping; 
</v>
      </c>
      <c r="EZ112" s="251" t="str">
        <f>IF(ISNUMBER(FIND(analysismethod1,'III_Plan comp 438.68 {Plan 9}'!CS$15)),"",'III_Plan comp 438.68 {Plan 9}'!CS$15&amp;analysismethod1)</f>
        <v xml:space="preserve">Geomapping; 
</v>
      </c>
      <c r="FA112" s="251" t="str">
        <f>IF(ISNUMBER(FIND(analysismethod1,'III_Plan comp 438.68 {Plan 9}'!CT$15)),"",'III_Plan comp 438.68 {Plan 9}'!CT$15&amp;analysismethod1)</f>
        <v xml:space="preserve">Geomapping; 
</v>
      </c>
      <c r="FB112" s="251" t="str">
        <f>IF(ISNUMBER(FIND(analysismethod1,'III_Plan comp 438.68 {Plan 9}'!CU$15)),"",'III_Plan comp 438.68 {Plan 9}'!CU$15&amp;analysismethod1)</f>
        <v xml:space="preserve">Geomapping; 
</v>
      </c>
      <c r="FC112" s="251" t="str">
        <f>IF(ISNUMBER(FIND(analysismethod1,'III_Plan comp 438.68 {Plan 9}'!CV$15)),"",'III_Plan comp 438.68 {Plan 9}'!CV$15&amp;analysismethod1)</f>
        <v xml:space="preserve">Geomapping; 
</v>
      </c>
      <c r="FD112" s="251" t="str">
        <f>IF(ISNUMBER(FIND(analysismethod1,'III_Plan comp 438.68 {Plan 9}'!CW$15)),"",'III_Plan comp 438.68 {Plan 9}'!CW$15&amp;analysismethod1)</f>
        <v xml:space="preserve">Geomapping; 
</v>
      </c>
      <c r="FE112" s="251" t="str">
        <f>IF(ISNUMBER(FIND(analysismethod1,'III_Plan comp 438.68 {Plan 9}'!CX$15)),"",'III_Plan comp 438.68 {Plan 9}'!CX$15&amp;analysismethod1)</f>
        <v xml:space="preserve">Geomapping; 
</v>
      </c>
      <c r="FF112" s="251" t="str">
        <f>IF(ISNUMBER(FIND(analysismethod1,'III_Plan comp 438.68 {Plan 9}'!CY$15)),"",'III_Plan comp 438.68 {Plan 9}'!CY$15&amp;analysismethod1)</f>
        <v xml:space="preserve">Geomapping; 
</v>
      </c>
      <c r="FG112" s="251" t="str">
        <f>IF(ISNUMBER(FIND(analysismethod1,'III_Plan comp 438.68 {Plan 9}'!CZ$15)),"",'III_Plan comp 438.68 {Plan 9}'!CZ$15&amp;analysismethod1)</f>
        <v xml:space="preserve">Geomapping; 
</v>
      </c>
    </row>
    <row r="113" spans="62:163" x14ac:dyDescent="0.2">
      <c r="BK113" s="253" t="str">
        <f>IF('I_State and program information'!$E$54="Yes","Plan Provider Directory Review"&amp;"; "&amp;CHAR(10)&amp;CHAR(10),"")</f>
        <v xml:space="preserve">Plan Provider Directory Review; 
</v>
      </c>
      <c r="BL113" s="254" t="str">
        <f>IF(ISNUMBER(FIND(analysismethod2,'III_Plan comp 438.68 {Plan 9}'!E$15)),"",'III_Plan comp 438.68 {Plan 9}'!E$15&amp;analysismethod2)</f>
        <v xml:space="preserve">Plan Provider Directory Review; 
</v>
      </c>
      <c r="BM113" s="254" t="str">
        <f>IF(ISNUMBER(FIND(analysismethod2,'III_Plan comp 438.68 {Plan 9}'!F$15)),"",'III_Plan comp 438.68 {Plan 9}'!F$15&amp;analysismethod2)</f>
        <v xml:space="preserve">Plan Provider Directory Review; 
</v>
      </c>
      <c r="BN113" s="254" t="str">
        <f>IF(ISNUMBER(FIND(analysismethod2,'III_Plan comp 438.68 {Plan 9}'!G$15)),"",'III_Plan comp 438.68 {Plan 9}'!G$15&amp;analysismethod2)</f>
        <v xml:space="preserve">Plan Provider Directory Review; 
</v>
      </c>
      <c r="BO113" s="254" t="str">
        <f>IF(ISNUMBER(FIND(analysismethod2,'III_Plan comp 438.68 {Plan 9}'!H$15)),"",'III_Plan comp 438.68 {Plan 9}'!H$15&amp;analysismethod2)</f>
        <v xml:space="preserve">Plan Provider Directory Review; 
</v>
      </c>
      <c r="BP113" s="254" t="str">
        <f>IF(ISNUMBER(FIND(analysismethod2,'III_Plan comp 438.68 {Plan 9}'!I$15)),"",'III_Plan comp 438.68 {Plan 9}'!I$15&amp;analysismethod2)</f>
        <v xml:space="preserve">Plan Provider Directory Review; 
</v>
      </c>
      <c r="BQ113" s="254" t="str">
        <f>IF(ISNUMBER(FIND(analysismethod2,'III_Plan comp 438.68 {Plan 9}'!J$15)),"",'III_Plan comp 438.68 {Plan 9}'!J$15&amp;analysismethod2)</f>
        <v xml:space="preserve">Plan Provider Directory Review; 
</v>
      </c>
      <c r="BR113" s="254" t="str">
        <f>IF(ISNUMBER(FIND(analysismethod2,'III_Plan comp 438.68 {Plan 9}'!K$15)),"",'III_Plan comp 438.68 {Plan 9}'!K$15&amp;analysismethod2)</f>
        <v xml:space="preserve">Plan Provider Directory Review; 
</v>
      </c>
      <c r="BS113" s="254" t="str">
        <f>IF(ISNUMBER(FIND(analysismethod2,'III_Plan comp 438.68 {Plan 9}'!L$15)),"",'III_Plan comp 438.68 {Plan 9}'!L$15&amp;analysismethod2)</f>
        <v xml:space="preserve">Plan Provider Directory Review; 
</v>
      </c>
      <c r="BT113" s="254" t="str">
        <f>IF(ISNUMBER(FIND(analysismethod2,'III_Plan comp 438.68 {Plan 9}'!M$15)),"",'III_Plan comp 438.68 {Plan 9}'!M$15&amp;analysismethod2)</f>
        <v xml:space="preserve">Plan Provider Directory Review; 
</v>
      </c>
      <c r="BU113" s="254" t="str">
        <f>IF(ISNUMBER(FIND(analysismethod2,'III_Plan comp 438.68 {Plan 9}'!N$15)),"",'III_Plan comp 438.68 {Plan 9}'!N$15&amp;analysismethod2)</f>
        <v xml:space="preserve">Plan Provider Directory Review; 
</v>
      </c>
      <c r="BV113" s="254" t="str">
        <f>IF(ISNUMBER(FIND(analysismethod2,'III_Plan comp 438.68 {Plan 9}'!O$15)),"",'III_Plan comp 438.68 {Plan 9}'!O$15&amp;analysismethod2)</f>
        <v xml:space="preserve">Plan Provider Directory Review; 
</v>
      </c>
      <c r="BW113" s="254" t="str">
        <f>IF(ISNUMBER(FIND(analysismethod2,'III_Plan comp 438.68 {Plan 9}'!P$15)),"",'III_Plan comp 438.68 {Plan 9}'!P$15&amp;analysismethod2)</f>
        <v xml:space="preserve">Plan Provider Directory Review; 
</v>
      </c>
      <c r="BX113" s="254" t="str">
        <f>IF(ISNUMBER(FIND(analysismethod2,'III_Plan comp 438.68 {Plan 9}'!Q$15)),"",'III_Plan comp 438.68 {Plan 9}'!Q$15&amp;analysismethod2)</f>
        <v xml:space="preserve">Plan Provider Directory Review; 
</v>
      </c>
      <c r="BY113" s="254" t="str">
        <f>IF(ISNUMBER(FIND(analysismethod2,'III_Plan comp 438.68 {Plan 9}'!R$15)),"",'III_Plan comp 438.68 {Plan 9}'!R$15&amp;analysismethod2)</f>
        <v xml:space="preserve">Plan Provider Directory Review; 
</v>
      </c>
      <c r="BZ113" s="254" t="str">
        <f>IF(ISNUMBER(FIND(analysismethod2,'III_Plan comp 438.68 {Plan 9}'!S$15)),"",'III_Plan comp 438.68 {Plan 9}'!S$15&amp;analysismethod2)</f>
        <v xml:space="preserve">Plan Provider Directory Review; 
</v>
      </c>
      <c r="CA113" s="254" t="str">
        <f>IF(ISNUMBER(FIND(analysismethod2,'III_Plan comp 438.68 {Plan 9}'!T$15)),"",'III_Plan comp 438.68 {Plan 9}'!T$15&amp;analysismethod2)</f>
        <v xml:space="preserve">Plan Provider Directory Review; 
</v>
      </c>
      <c r="CB113" s="254" t="str">
        <f>IF(ISNUMBER(FIND(analysismethod2,'III_Plan comp 438.68 {Plan 9}'!U$15)),"",'III_Plan comp 438.68 {Plan 9}'!U$15&amp;analysismethod2)</f>
        <v xml:space="preserve">Plan Provider Directory Review; 
</v>
      </c>
      <c r="CC113" s="254" t="str">
        <f>IF(ISNUMBER(FIND(analysismethod2,'III_Plan comp 438.68 {Plan 9}'!V$15)),"",'III_Plan comp 438.68 {Plan 9}'!V$15&amp;analysismethod2)</f>
        <v xml:space="preserve">Plan Provider Directory Review; 
</v>
      </c>
      <c r="CD113" s="254" t="str">
        <f>IF(ISNUMBER(FIND(analysismethod2,'III_Plan comp 438.68 {Plan 9}'!W$15)),"",'III_Plan comp 438.68 {Plan 9}'!W$15&amp;analysismethod2)</f>
        <v xml:space="preserve">Plan Provider Directory Review; 
</v>
      </c>
      <c r="CE113" s="254" t="str">
        <f>IF(ISNUMBER(FIND(analysismethod2,'III_Plan comp 438.68 {Plan 9}'!X$15)),"",'III_Plan comp 438.68 {Plan 9}'!X$15&amp;analysismethod2)</f>
        <v xml:space="preserve">Plan Provider Directory Review; 
</v>
      </c>
      <c r="CF113" s="254" t="str">
        <f>IF(ISNUMBER(FIND(analysismethod2,'III_Plan comp 438.68 {Plan 9}'!Y$15)),"",'III_Plan comp 438.68 {Plan 9}'!Y$15&amp;analysismethod2)</f>
        <v xml:space="preserve">Plan Provider Directory Review; 
</v>
      </c>
      <c r="CG113" s="254" t="str">
        <f>IF(ISNUMBER(FIND(analysismethod2,'III_Plan comp 438.68 {Plan 9}'!Z$15)),"",'III_Plan comp 438.68 {Plan 9}'!Z$15&amp;analysismethod2)</f>
        <v xml:space="preserve">Plan Provider Directory Review; 
</v>
      </c>
      <c r="CH113" s="254" t="str">
        <f>IF(ISNUMBER(FIND(analysismethod2,'III_Plan comp 438.68 {Plan 9}'!AA$15)),"",'III_Plan comp 438.68 {Plan 9}'!AA$15&amp;analysismethod2)</f>
        <v xml:space="preserve">Plan Provider Directory Review; 
</v>
      </c>
      <c r="CI113" s="254" t="str">
        <f>IF(ISNUMBER(FIND(analysismethod2,'III_Plan comp 438.68 {Plan 9}'!AB$15)),"",'III_Plan comp 438.68 {Plan 9}'!AB$15&amp;analysismethod2)</f>
        <v xml:space="preserve">Plan Provider Directory Review; 
</v>
      </c>
      <c r="CJ113" s="254" t="str">
        <f>IF(ISNUMBER(FIND(analysismethod2,'III_Plan comp 438.68 {Plan 9}'!AC$15)),"",'III_Plan comp 438.68 {Plan 9}'!AC$15&amp;analysismethod2)</f>
        <v xml:space="preserve">Plan Provider Directory Review; 
</v>
      </c>
      <c r="CK113" s="254" t="str">
        <f>IF(ISNUMBER(FIND(analysismethod2,'III_Plan comp 438.68 {Plan 9}'!AD$15)),"",'III_Plan comp 438.68 {Plan 9}'!AD$15&amp;analysismethod2)</f>
        <v xml:space="preserve">Plan Provider Directory Review; 
</v>
      </c>
      <c r="CL113" s="254" t="str">
        <f>IF(ISNUMBER(FIND(analysismethod2,'III_Plan comp 438.68 {Plan 9}'!AE$15)),"",'III_Plan comp 438.68 {Plan 9}'!AE$15&amp;analysismethod2)</f>
        <v xml:space="preserve">Plan Provider Directory Review; 
</v>
      </c>
      <c r="CM113" s="254" t="str">
        <f>IF(ISNUMBER(FIND(analysismethod2,'III_Plan comp 438.68 {Plan 9}'!AF$15)),"",'III_Plan comp 438.68 {Plan 9}'!AF$15&amp;analysismethod2)</f>
        <v xml:space="preserve">Plan Provider Directory Review; 
</v>
      </c>
      <c r="CN113" s="254" t="str">
        <f>IF(ISNUMBER(FIND(analysismethod2,'III_Plan comp 438.68 {Plan 9}'!AG$15)),"",'III_Plan comp 438.68 {Plan 9}'!AG$15&amp;analysismethod2)</f>
        <v xml:space="preserve">Plan Provider Directory Review; 
</v>
      </c>
      <c r="CO113" s="254" t="str">
        <f>IF(ISNUMBER(FIND(analysismethod2,'III_Plan comp 438.68 {Plan 9}'!AH$15)),"",'III_Plan comp 438.68 {Plan 9}'!AH$15&amp;analysismethod2)</f>
        <v xml:space="preserve">Plan Provider Directory Review; 
</v>
      </c>
      <c r="CP113" s="254" t="str">
        <f>IF(ISNUMBER(FIND(analysismethod2,'III_Plan comp 438.68 {Plan 9}'!AI$15)),"",'III_Plan comp 438.68 {Plan 9}'!AI$15&amp;analysismethod2)</f>
        <v xml:space="preserve">Plan Provider Directory Review; 
</v>
      </c>
      <c r="CQ113" s="254" t="str">
        <f>IF(ISNUMBER(FIND(analysismethod2,'III_Plan comp 438.68 {Plan 9}'!AJ$15)),"",'III_Plan comp 438.68 {Plan 9}'!AJ$15&amp;analysismethod2)</f>
        <v xml:space="preserve">Plan Provider Directory Review; 
</v>
      </c>
      <c r="CR113" s="254" t="str">
        <f>IF(ISNUMBER(FIND(analysismethod2,'III_Plan comp 438.68 {Plan 9}'!AK$15)),"",'III_Plan comp 438.68 {Plan 9}'!AK$15&amp;analysismethod2)</f>
        <v xml:space="preserve">Plan Provider Directory Review; 
</v>
      </c>
      <c r="CS113" s="254" t="str">
        <f>IF(ISNUMBER(FIND(analysismethod2,'III_Plan comp 438.68 {Plan 9}'!AL$15)),"",'III_Plan comp 438.68 {Plan 9}'!AL$15&amp;analysismethod2)</f>
        <v xml:space="preserve">Plan Provider Directory Review; 
</v>
      </c>
      <c r="CT113" s="254" t="str">
        <f>IF(ISNUMBER(FIND(analysismethod2,'III_Plan comp 438.68 {Plan 9}'!AM$15)),"",'III_Plan comp 438.68 {Plan 9}'!AM$15&amp;analysismethod2)</f>
        <v xml:space="preserve">Plan Provider Directory Review; 
</v>
      </c>
      <c r="CU113" s="254" t="str">
        <f>IF(ISNUMBER(FIND(analysismethod2,'III_Plan comp 438.68 {Plan 9}'!AN$15)),"",'III_Plan comp 438.68 {Plan 9}'!AN$15&amp;analysismethod2)</f>
        <v xml:space="preserve">Plan Provider Directory Review; 
</v>
      </c>
      <c r="CV113" s="254" t="str">
        <f>IF(ISNUMBER(FIND(analysismethod2,'III_Plan comp 438.68 {Plan 9}'!AO$15)),"",'III_Plan comp 438.68 {Plan 9}'!AO$15&amp;analysismethod2)</f>
        <v xml:space="preserve">Plan Provider Directory Review; 
</v>
      </c>
      <c r="CW113" s="254" t="str">
        <f>IF(ISNUMBER(FIND(analysismethod2,'III_Plan comp 438.68 {Plan 9}'!AP$15)),"",'III_Plan comp 438.68 {Plan 9}'!AP$15&amp;analysismethod2)</f>
        <v xml:space="preserve">Plan Provider Directory Review; 
</v>
      </c>
      <c r="CX113" s="254" t="str">
        <f>IF(ISNUMBER(FIND(analysismethod2,'III_Plan comp 438.68 {Plan 9}'!AQ$15)),"",'III_Plan comp 438.68 {Plan 9}'!AQ$15&amp;analysismethod2)</f>
        <v xml:space="preserve">Plan Provider Directory Review; 
</v>
      </c>
      <c r="CY113" s="254" t="str">
        <f>IF(ISNUMBER(FIND(analysismethod2,'III_Plan comp 438.68 {Plan 9}'!AR$15)),"",'III_Plan comp 438.68 {Plan 9}'!AR$15&amp;analysismethod2)</f>
        <v xml:space="preserve">Plan Provider Directory Review; 
</v>
      </c>
      <c r="CZ113" s="254" t="str">
        <f>IF(ISNUMBER(FIND(analysismethod2,'III_Plan comp 438.68 {Plan 9}'!AS$15)),"",'III_Plan comp 438.68 {Plan 9}'!AS$15&amp;analysismethod2)</f>
        <v xml:space="preserve">Plan Provider Directory Review; 
</v>
      </c>
      <c r="DA113" s="254" t="str">
        <f>IF(ISNUMBER(FIND(analysismethod2,'III_Plan comp 438.68 {Plan 9}'!AT$15)),"",'III_Plan comp 438.68 {Plan 9}'!AT$15&amp;analysismethod2)</f>
        <v xml:space="preserve">Plan Provider Directory Review; 
</v>
      </c>
      <c r="DB113" s="254" t="str">
        <f>IF(ISNUMBER(FIND(analysismethod2,'III_Plan comp 438.68 {Plan 9}'!AU$15)),"",'III_Plan comp 438.68 {Plan 9}'!AU$15&amp;analysismethod2)</f>
        <v xml:space="preserve">Plan Provider Directory Review; 
</v>
      </c>
      <c r="DC113" s="254" t="str">
        <f>IF(ISNUMBER(FIND(analysismethod2,'III_Plan comp 438.68 {Plan 9}'!AV$15)),"",'III_Plan comp 438.68 {Plan 9}'!AV$15&amp;analysismethod2)</f>
        <v xml:space="preserve">Plan Provider Directory Review; 
</v>
      </c>
      <c r="DD113" s="254" t="str">
        <f>IF(ISNUMBER(FIND(analysismethod2,'III_Plan comp 438.68 {Plan 9}'!AW$15)),"",'III_Plan comp 438.68 {Plan 9}'!AW$15&amp;analysismethod2)</f>
        <v xml:space="preserve">Plan Provider Directory Review; 
</v>
      </c>
      <c r="DE113" s="254" t="str">
        <f>IF(ISNUMBER(FIND(analysismethod2,'III_Plan comp 438.68 {Plan 9}'!AX$15)),"",'III_Plan comp 438.68 {Plan 9}'!AX$15&amp;analysismethod2)</f>
        <v xml:space="preserve">Plan Provider Directory Review; 
</v>
      </c>
      <c r="DF113" s="254" t="str">
        <f>IF(ISNUMBER(FIND(analysismethod2,'III_Plan comp 438.68 {Plan 9}'!AY$15)),"",'III_Plan comp 438.68 {Plan 9}'!AY$15&amp;analysismethod2)</f>
        <v xml:space="preserve">Plan Provider Directory Review; 
</v>
      </c>
      <c r="DG113" s="254" t="str">
        <f>IF(ISNUMBER(FIND(analysismethod2,'III_Plan comp 438.68 {Plan 9}'!AZ$15)),"",'III_Plan comp 438.68 {Plan 9}'!AZ$15&amp;analysismethod2)</f>
        <v xml:space="preserve">Plan Provider Directory Review; 
</v>
      </c>
      <c r="DH113" s="254" t="str">
        <f>IF(ISNUMBER(FIND(analysismethod2,'III_Plan comp 438.68 {Plan 9}'!BA$15)),"",'III_Plan comp 438.68 {Plan 9}'!BA$15&amp;analysismethod2)</f>
        <v xml:space="preserve">Plan Provider Directory Review; 
</v>
      </c>
      <c r="DI113" s="254" t="str">
        <f>IF(ISNUMBER(FIND(analysismethod2,'III_Plan comp 438.68 {Plan 9}'!BB$15)),"",'III_Plan comp 438.68 {Plan 9}'!BB$15&amp;analysismethod2)</f>
        <v xml:space="preserve">Plan Provider Directory Review; 
</v>
      </c>
      <c r="DJ113" s="254" t="str">
        <f>IF(ISNUMBER(FIND(analysismethod2,'III_Plan comp 438.68 {Plan 9}'!BC$15)),"",'III_Plan comp 438.68 {Plan 9}'!BC$15&amp;analysismethod2)</f>
        <v xml:space="preserve">Plan Provider Directory Review; 
</v>
      </c>
      <c r="DK113" s="254" t="str">
        <f>IF(ISNUMBER(FIND(analysismethod2,'III_Plan comp 438.68 {Plan 9}'!BD$15)),"",'III_Plan comp 438.68 {Plan 9}'!BD$15&amp;analysismethod2)</f>
        <v xml:space="preserve">Plan Provider Directory Review; 
</v>
      </c>
      <c r="DL113" s="254" t="str">
        <f>IF(ISNUMBER(FIND(analysismethod2,'III_Plan comp 438.68 {Plan 9}'!BE$15)),"",'III_Plan comp 438.68 {Plan 9}'!BE$15&amp;analysismethod2)</f>
        <v xml:space="preserve">Plan Provider Directory Review; 
</v>
      </c>
      <c r="DM113" s="254" t="str">
        <f>IF(ISNUMBER(FIND(analysismethod2,'III_Plan comp 438.68 {Plan 9}'!BF$15)),"",'III_Plan comp 438.68 {Plan 9}'!BF$15&amp;analysismethod2)</f>
        <v xml:space="preserve">Plan Provider Directory Review; 
</v>
      </c>
      <c r="DN113" s="254" t="str">
        <f>IF(ISNUMBER(FIND(analysismethod2,'III_Plan comp 438.68 {Plan 9}'!BG$15)),"",'III_Plan comp 438.68 {Plan 9}'!BG$15&amp;analysismethod2)</f>
        <v xml:space="preserve">Plan Provider Directory Review; 
</v>
      </c>
      <c r="DO113" s="254" t="str">
        <f>IF(ISNUMBER(FIND(analysismethod2,'III_Plan comp 438.68 {Plan 9}'!BH$15)),"",'III_Plan comp 438.68 {Plan 9}'!BH$15&amp;analysismethod2)</f>
        <v xml:space="preserve">Plan Provider Directory Review; 
</v>
      </c>
      <c r="DP113" s="254" t="str">
        <f>IF(ISNUMBER(FIND(analysismethod2,'III_Plan comp 438.68 {Plan 9}'!BI$15)),"",'III_Plan comp 438.68 {Plan 9}'!BI$15&amp;analysismethod2)</f>
        <v xml:space="preserve">Plan Provider Directory Review; 
</v>
      </c>
      <c r="DQ113" s="254" t="str">
        <f>IF(ISNUMBER(FIND(analysismethod2,'III_Plan comp 438.68 {Plan 9}'!BJ$15)),"",'III_Plan comp 438.68 {Plan 9}'!BJ$15&amp;analysismethod2)</f>
        <v xml:space="preserve">Plan Provider Directory Review; 
</v>
      </c>
      <c r="DR113" s="254" t="str">
        <f>IF(ISNUMBER(FIND(analysismethod2,'III_Plan comp 438.68 {Plan 9}'!BK$15)),"",'III_Plan comp 438.68 {Plan 9}'!BK$15&amp;analysismethod2)</f>
        <v xml:space="preserve">Plan Provider Directory Review; 
</v>
      </c>
      <c r="DS113" s="254" t="str">
        <f>IF(ISNUMBER(FIND(analysismethod2,'III_Plan comp 438.68 {Plan 9}'!BL$15)),"",'III_Plan comp 438.68 {Plan 9}'!BL$15&amp;analysismethod2)</f>
        <v xml:space="preserve">Plan Provider Directory Review; 
</v>
      </c>
      <c r="DT113" s="254" t="str">
        <f>IF(ISNUMBER(FIND(analysismethod2,'III_Plan comp 438.68 {Plan 9}'!BM$15)),"",'III_Plan comp 438.68 {Plan 9}'!BM$15&amp;analysismethod2)</f>
        <v xml:space="preserve">Plan Provider Directory Review; 
</v>
      </c>
      <c r="DU113" s="254" t="str">
        <f>IF(ISNUMBER(FIND(analysismethod2,'III_Plan comp 438.68 {Plan 9}'!BN$15)),"",'III_Plan comp 438.68 {Plan 9}'!BN$15&amp;analysismethod2)</f>
        <v xml:space="preserve">Plan Provider Directory Review; 
</v>
      </c>
      <c r="DV113" s="254" t="str">
        <f>IF(ISNUMBER(FIND(analysismethod2,'III_Plan comp 438.68 {Plan 9}'!BO$15)),"",'III_Plan comp 438.68 {Plan 9}'!BO$15&amp;analysismethod2)</f>
        <v xml:space="preserve">Plan Provider Directory Review; 
</v>
      </c>
      <c r="DW113" s="254" t="str">
        <f>IF(ISNUMBER(FIND(analysismethod2,'III_Plan comp 438.68 {Plan 9}'!BP$15)),"",'III_Plan comp 438.68 {Plan 9}'!BP$15&amp;analysismethod2)</f>
        <v xml:space="preserve">Plan Provider Directory Review; 
</v>
      </c>
      <c r="DX113" s="254" t="str">
        <f>IF(ISNUMBER(FIND(analysismethod2,'III_Plan comp 438.68 {Plan 9}'!BQ$15)),"",'III_Plan comp 438.68 {Plan 9}'!BQ$15&amp;analysismethod2)</f>
        <v xml:space="preserve">Plan Provider Directory Review; 
</v>
      </c>
      <c r="DY113" s="254" t="str">
        <f>IF(ISNUMBER(FIND(analysismethod2,'III_Plan comp 438.68 {Plan 9}'!BR$15)),"",'III_Plan comp 438.68 {Plan 9}'!BR$15&amp;analysismethod2)</f>
        <v xml:space="preserve">Plan Provider Directory Review; 
</v>
      </c>
      <c r="DZ113" s="254" t="str">
        <f>IF(ISNUMBER(FIND(analysismethod2,'III_Plan comp 438.68 {Plan 9}'!BS$15)),"",'III_Plan comp 438.68 {Plan 9}'!BS$15&amp;analysismethod2)</f>
        <v xml:space="preserve">Plan Provider Directory Review; 
</v>
      </c>
      <c r="EA113" s="254" t="str">
        <f>IF(ISNUMBER(FIND(analysismethod2,'III_Plan comp 438.68 {Plan 9}'!BT$15)),"",'III_Plan comp 438.68 {Plan 9}'!BT$15&amp;analysismethod2)</f>
        <v xml:space="preserve">Plan Provider Directory Review; 
</v>
      </c>
      <c r="EB113" s="254" t="str">
        <f>IF(ISNUMBER(FIND(analysismethod2,'III_Plan comp 438.68 {Plan 9}'!BU$15)),"",'III_Plan comp 438.68 {Plan 9}'!BU$15&amp;analysismethod2)</f>
        <v xml:space="preserve">Plan Provider Directory Review; 
</v>
      </c>
      <c r="EC113" s="254" t="str">
        <f>IF(ISNUMBER(FIND(analysismethod2,'III_Plan comp 438.68 {Plan 9}'!BV$15)),"",'III_Plan comp 438.68 {Plan 9}'!BV$15&amp;analysismethod2)</f>
        <v xml:space="preserve">Plan Provider Directory Review; 
</v>
      </c>
      <c r="ED113" s="254" t="str">
        <f>IF(ISNUMBER(FIND(analysismethod2,'III_Plan comp 438.68 {Plan 9}'!BW$15)),"",'III_Plan comp 438.68 {Plan 9}'!BW$15&amp;analysismethod2)</f>
        <v xml:space="preserve">Plan Provider Directory Review; 
</v>
      </c>
      <c r="EE113" s="254" t="str">
        <f>IF(ISNUMBER(FIND(analysismethod2,'III_Plan comp 438.68 {Plan 9}'!BX$15)),"",'III_Plan comp 438.68 {Plan 9}'!BX$15&amp;analysismethod2)</f>
        <v xml:space="preserve">Plan Provider Directory Review; 
</v>
      </c>
      <c r="EF113" s="254" t="str">
        <f>IF(ISNUMBER(FIND(analysismethod2,'III_Plan comp 438.68 {Plan 9}'!BY$15)),"",'III_Plan comp 438.68 {Plan 9}'!BY$15&amp;analysismethod2)</f>
        <v xml:space="preserve">Plan Provider Directory Review; 
</v>
      </c>
      <c r="EG113" s="254" t="str">
        <f>IF(ISNUMBER(FIND(analysismethod2,'III_Plan comp 438.68 {Plan 9}'!BZ$15)),"",'III_Plan comp 438.68 {Plan 9}'!BZ$15&amp;analysismethod2)</f>
        <v xml:space="preserve">Plan Provider Directory Review; 
</v>
      </c>
      <c r="EH113" s="254" t="str">
        <f>IF(ISNUMBER(FIND(analysismethod2,'III_Plan comp 438.68 {Plan 9}'!CA$15)),"",'III_Plan comp 438.68 {Plan 9}'!CA$15&amp;analysismethod2)</f>
        <v xml:space="preserve">Plan Provider Directory Review; 
</v>
      </c>
      <c r="EI113" s="254" t="str">
        <f>IF(ISNUMBER(FIND(analysismethod2,'III_Plan comp 438.68 {Plan 9}'!CB$15)),"",'III_Plan comp 438.68 {Plan 9}'!CB$15&amp;analysismethod2)</f>
        <v xml:space="preserve">Plan Provider Directory Review; 
</v>
      </c>
      <c r="EJ113" s="254" t="str">
        <f>IF(ISNUMBER(FIND(analysismethod2,'III_Plan comp 438.68 {Plan 9}'!CC$15)),"",'III_Plan comp 438.68 {Plan 9}'!CC$15&amp;analysismethod2)</f>
        <v xml:space="preserve">Plan Provider Directory Review; 
</v>
      </c>
      <c r="EK113" s="254" t="str">
        <f>IF(ISNUMBER(FIND(analysismethod2,'III_Plan comp 438.68 {Plan 9}'!CD$15)),"",'III_Plan comp 438.68 {Plan 9}'!CD$15&amp;analysismethod2)</f>
        <v xml:space="preserve">Plan Provider Directory Review; 
</v>
      </c>
      <c r="EL113" s="254" t="str">
        <f>IF(ISNUMBER(FIND(analysismethod2,'III_Plan comp 438.68 {Plan 9}'!CE$15)),"",'III_Plan comp 438.68 {Plan 9}'!CE$15&amp;analysismethod2)</f>
        <v xml:space="preserve">Plan Provider Directory Review; 
</v>
      </c>
      <c r="EM113" s="254" t="str">
        <f>IF(ISNUMBER(FIND(analysismethod2,'III_Plan comp 438.68 {Plan 9}'!CF$15)),"",'III_Plan comp 438.68 {Plan 9}'!CF$15&amp;analysismethod2)</f>
        <v xml:space="preserve">Plan Provider Directory Review; 
</v>
      </c>
      <c r="EN113" s="254" t="str">
        <f>IF(ISNUMBER(FIND(analysismethod2,'III_Plan comp 438.68 {Plan 9}'!CG$15)),"",'III_Plan comp 438.68 {Plan 9}'!CG$15&amp;analysismethod2)</f>
        <v xml:space="preserve">Plan Provider Directory Review; 
</v>
      </c>
      <c r="EO113" s="254" t="str">
        <f>IF(ISNUMBER(FIND(analysismethod2,'III_Plan comp 438.68 {Plan 9}'!CH$15)),"",'III_Plan comp 438.68 {Plan 9}'!CH$15&amp;analysismethod2)</f>
        <v xml:space="preserve">Plan Provider Directory Review; 
</v>
      </c>
      <c r="EP113" s="254" t="str">
        <f>IF(ISNUMBER(FIND(analysismethod2,'III_Plan comp 438.68 {Plan 9}'!CI$15)),"",'III_Plan comp 438.68 {Plan 9}'!CI$15&amp;analysismethod2)</f>
        <v xml:space="preserve">Plan Provider Directory Review; 
</v>
      </c>
      <c r="EQ113" s="254" t="str">
        <f>IF(ISNUMBER(FIND(analysismethod2,'III_Plan comp 438.68 {Plan 9}'!CJ$15)),"",'III_Plan comp 438.68 {Plan 9}'!CJ$15&amp;analysismethod2)</f>
        <v xml:space="preserve">Plan Provider Directory Review; 
</v>
      </c>
      <c r="ER113" s="254" t="str">
        <f>IF(ISNUMBER(FIND(analysismethod2,'III_Plan comp 438.68 {Plan 9}'!CK$15)),"",'III_Plan comp 438.68 {Plan 9}'!CK$15&amp;analysismethod2)</f>
        <v xml:space="preserve">Plan Provider Directory Review; 
</v>
      </c>
      <c r="ES113" s="254" t="str">
        <f>IF(ISNUMBER(FIND(analysismethod2,'III_Plan comp 438.68 {Plan 9}'!CL$15)),"",'III_Plan comp 438.68 {Plan 9}'!CL$15&amp;analysismethod2)</f>
        <v xml:space="preserve">Plan Provider Directory Review; 
</v>
      </c>
      <c r="ET113" s="254" t="str">
        <f>IF(ISNUMBER(FIND(analysismethod2,'III_Plan comp 438.68 {Plan 9}'!CM$15)),"",'III_Plan comp 438.68 {Plan 9}'!CM$15&amp;analysismethod2)</f>
        <v xml:space="preserve">Plan Provider Directory Review; 
</v>
      </c>
      <c r="EU113" s="254" t="str">
        <f>IF(ISNUMBER(FIND(analysismethod2,'III_Plan comp 438.68 {Plan 9}'!CN$15)),"",'III_Plan comp 438.68 {Plan 9}'!CN$15&amp;analysismethod2)</f>
        <v xml:space="preserve">Plan Provider Directory Review; 
</v>
      </c>
      <c r="EV113" s="254" t="str">
        <f>IF(ISNUMBER(FIND(analysismethod2,'III_Plan comp 438.68 {Plan 9}'!CO$15)),"",'III_Plan comp 438.68 {Plan 9}'!CO$15&amp;analysismethod2)</f>
        <v xml:space="preserve">Plan Provider Directory Review; 
</v>
      </c>
      <c r="EW113" s="254" t="str">
        <f>IF(ISNUMBER(FIND(analysismethod2,'III_Plan comp 438.68 {Plan 9}'!CP$15)),"",'III_Plan comp 438.68 {Plan 9}'!CP$15&amp;analysismethod2)</f>
        <v xml:space="preserve">Plan Provider Directory Review; 
</v>
      </c>
      <c r="EX113" s="254" t="str">
        <f>IF(ISNUMBER(FIND(analysismethod2,'III_Plan comp 438.68 {Plan 9}'!CQ$15)),"",'III_Plan comp 438.68 {Plan 9}'!CQ$15&amp;analysismethod2)</f>
        <v xml:space="preserve">Plan Provider Directory Review; 
</v>
      </c>
      <c r="EY113" s="254" t="str">
        <f>IF(ISNUMBER(FIND(analysismethod2,'III_Plan comp 438.68 {Plan 9}'!CR$15)),"",'III_Plan comp 438.68 {Plan 9}'!CR$15&amp;analysismethod2)</f>
        <v xml:space="preserve">Plan Provider Directory Review; 
</v>
      </c>
      <c r="EZ113" s="254" t="str">
        <f>IF(ISNUMBER(FIND(analysismethod2,'III_Plan comp 438.68 {Plan 9}'!CS$15)),"",'III_Plan comp 438.68 {Plan 9}'!CS$15&amp;analysismethod2)</f>
        <v xml:space="preserve">Plan Provider Directory Review; 
</v>
      </c>
      <c r="FA113" s="254" t="str">
        <f>IF(ISNUMBER(FIND(analysismethod2,'III_Plan comp 438.68 {Plan 9}'!CT$15)),"",'III_Plan comp 438.68 {Plan 9}'!CT$15&amp;analysismethod2)</f>
        <v xml:space="preserve">Plan Provider Directory Review; 
</v>
      </c>
      <c r="FB113" s="254" t="str">
        <f>IF(ISNUMBER(FIND(analysismethod2,'III_Plan comp 438.68 {Plan 9}'!CU$15)),"",'III_Plan comp 438.68 {Plan 9}'!CU$15&amp;analysismethod2)</f>
        <v xml:space="preserve">Plan Provider Directory Review; 
</v>
      </c>
      <c r="FC113" s="254" t="str">
        <f>IF(ISNUMBER(FIND(analysismethod2,'III_Plan comp 438.68 {Plan 9}'!CV$15)),"",'III_Plan comp 438.68 {Plan 9}'!CV$15&amp;analysismethod2)</f>
        <v xml:space="preserve">Plan Provider Directory Review; 
</v>
      </c>
      <c r="FD113" s="254" t="str">
        <f>IF(ISNUMBER(FIND(analysismethod2,'III_Plan comp 438.68 {Plan 9}'!CW$15)),"",'III_Plan comp 438.68 {Plan 9}'!CW$15&amp;analysismethod2)</f>
        <v xml:space="preserve">Plan Provider Directory Review; 
</v>
      </c>
      <c r="FE113" s="254" t="str">
        <f>IF(ISNUMBER(FIND(analysismethod2,'III_Plan comp 438.68 {Plan 9}'!CX$15)),"",'III_Plan comp 438.68 {Plan 9}'!CX$15&amp;analysismethod2)</f>
        <v xml:space="preserve">Plan Provider Directory Review; 
</v>
      </c>
      <c r="FF113" s="254" t="str">
        <f>IF(ISNUMBER(FIND(analysismethod2,'III_Plan comp 438.68 {Plan 9}'!CY$15)),"",'III_Plan comp 438.68 {Plan 9}'!CY$15&amp;analysismethod2)</f>
        <v xml:space="preserve">Plan Provider Directory Review; 
</v>
      </c>
      <c r="FG113" s="254" t="str">
        <f>IF(ISNUMBER(FIND(analysismethod2,'III_Plan comp 438.68 {Plan 9}'!CZ$15)),"",'III_Plan comp 438.68 {Plan 9}'!CZ$15&amp;analysismethod2)</f>
        <v xml:space="preserve">Plan Provider Directory Review; 
</v>
      </c>
    </row>
    <row r="114" spans="62:163" x14ac:dyDescent="0.2">
      <c r="BK114" s="253" t="str">
        <f>IF('I_State and program information'!$E$58="Yes","Secret Shopper: Network Participation"&amp;"; "&amp;CHAR(10)&amp;CHAR(10),"")</f>
        <v/>
      </c>
      <c r="BL114" s="254" t="str">
        <f>IF(ISNUMBER(FIND(analysismethod3,'III_Plan comp 438.68 {Plan 9}'!E$15)),"",'III_Plan comp 438.68 {Plan 9}'!E$15&amp;analysismethod3)</f>
        <v/>
      </c>
      <c r="BM114" s="254" t="str">
        <f>IF(ISNUMBER(FIND(analysismethod3,'III_Plan comp 438.68 {Plan 9}'!F$15)),"",'III_Plan comp 438.68 {Plan 9}'!F$15&amp;analysismethod3)</f>
        <v/>
      </c>
      <c r="BN114" s="254" t="str">
        <f>IF(ISNUMBER(FIND(analysismethod3,'III_Plan comp 438.68 {Plan 9}'!G$15)),"",'III_Plan comp 438.68 {Plan 9}'!G$15&amp;analysismethod3)</f>
        <v/>
      </c>
      <c r="BO114" s="254" t="str">
        <f>IF(ISNUMBER(FIND(analysismethod3,'III_Plan comp 438.68 {Plan 9}'!H$15)),"",'III_Plan comp 438.68 {Plan 9}'!H$15&amp;analysismethod3)</f>
        <v/>
      </c>
      <c r="BP114" s="254" t="str">
        <f>IF(ISNUMBER(FIND(analysismethod3,'III_Plan comp 438.68 {Plan 9}'!I$15)),"",'III_Plan comp 438.68 {Plan 9}'!I$15&amp;analysismethod3)</f>
        <v/>
      </c>
      <c r="BQ114" s="254" t="str">
        <f>IF(ISNUMBER(FIND(analysismethod3,'III_Plan comp 438.68 {Plan 9}'!J$15)),"",'III_Plan comp 438.68 {Plan 9}'!J$15&amp;analysismethod3)</f>
        <v/>
      </c>
      <c r="BR114" s="254" t="str">
        <f>IF(ISNUMBER(FIND(analysismethod3,'III_Plan comp 438.68 {Plan 9}'!K$15)),"",'III_Plan comp 438.68 {Plan 9}'!K$15&amp;analysismethod3)</f>
        <v/>
      </c>
      <c r="BS114" s="254" t="str">
        <f>IF(ISNUMBER(FIND(analysismethod3,'III_Plan comp 438.68 {Plan 9}'!L$15)),"",'III_Plan comp 438.68 {Plan 9}'!L$15&amp;analysismethod3)</f>
        <v/>
      </c>
      <c r="BT114" s="254" t="str">
        <f>IF(ISNUMBER(FIND(analysismethod3,'III_Plan comp 438.68 {Plan 9}'!M$15)),"",'III_Plan comp 438.68 {Plan 9}'!M$15&amp;analysismethod3)</f>
        <v/>
      </c>
      <c r="BU114" s="254" t="str">
        <f>IF(ISNUMBER(FIND(analysismethod3,'III_Plan comp 438.68 {Plan 9}'!N$15)),"",'III_Plan comp 438.68 {Plan 9}'!N$15&amp;analysismethod3)</f>
        <v/>
      </c>
      <c r="BV114" s="254" t="str">
        <f>IF(ISNUMBER(FIND(analysismethod3,'III_Plan comp 438.68 {Plan 9}'!O$15)),"",'III_Plan comp 438.68 {Plan 9}'!O$15&amp;analysismethod3)</f>
        <v/>
      </c>
      <c r="BW114" s="254" t="str">
        <f>IF(ISNUMBER(FIND(analysismethod3,'III_Plan comp 438.68 {Plan 9}'!P$15)),"",'III_Plan comp 438.68 {Plan 9}'!P$15&amp;analysismethod3)</f>
        <v/>
      </c>
      <c r="BX114" s="254" t="str">
        <f>IF(ISNUMBER(FIND(analysismethod3,'III_Plan comp 438.68 {Plan 9}'!Q$15)),"",'III_Plan comp 438.68 {Plan 9}'!Q$15&amp;analysismethod3)</f>
        <v/>
      </c>
      <c r="BY114" s="254" t="str">
        <f>IF(ISNUMBER(FIND(analysismethod3,'III_Plan comp 438.68 {Plan 9}'!R$15)),"",'III_Plan comp 438.68 {Plan 9}'!R$15&amp;analysismethod3)</f>
        <v/>
      </c>
      <c r="BZ114" s="254" t="str">
        <f>IF(ISNUMBER(FIND(analysismethod3,'III_Plan comp 438.68 {Plan 9}'!S$15)),"",'III_Plan comp 438.68 {Plan 9}'!S$15&amp;analysismethod3)</f>
        <v/>
      </c>
      <c r="CA114" s="254" t="str">
        <f>IF(ISNUMBER(FIND(analysismethod3,'III_Plan comp 438.68 {Plan 9}'!T$15)),"",'III_Plan comp 438.68 {Plan 9}'!T$15&amp;analysismethod3)</f>
        <v/>
      </c>
      <c r="CB114" s="254" t="str">
        <f>IF(ISNUMBER(FIND(analysismethod3,'III_Plan comp 438.68 {Plan 9}'!U$15)),"",'III_Plan comp 438.68 {Plan 9}'!U$15&amp;analysismethod3)</f>
        <v/>
      </c>
      <c r="CC114" s="254" t="str">
        <f>IF(ISNUMBER(FIND(analysismethod3,'III_Plan comp 438.68 {Plan 9}'!V$15)),"",'III_Plan comp 438.68 {Plan 9}'!V$15&amp;analysismethod3)</f>
        <v/>
      </c>
      <c r="CD114" s="254" t="str">
        <f>IF(ISNUMBER(FIND(analysismethod3,'III_Plan comp 438.68 {Plan 9}'!W$15)),"",'III_Plan comp 438.68 {Plan 9}'!W$15&amp;analysismethod3)</f>
        <v/>
      </c>
      <c r="CE114" s="254" t="str">
        <f>IF(ISNUMBER(FIND(analysismethod3,'III_Plan comp 438.68 {Plan 9}'!X$15)),"",'III_Plan comp 438.68 {Plan 9}'!X$15&amp;analysismethod3)</f>
        <v/>
      </c>
      <c r="CF114" s="254" t="str">
        <f>IF(ISNUMBER(FIND(analysismethod3,'III_Plan comp 438.68 {Plan 9}'!Y$15)),"",'III_Plan comp 438.68 {Plan 9}'!Y$15&amp;analysismethod3)</f>
        <v/>
      </c>
      <c r="CG114" s="254" t="str">
        <f>IF(ISNUMBER(FIND(analysismethod3,'III_Plan comp 438.68 {Plan 9}'!Z$15)),"",'III_Plan comp 438.68 {Plan 9}'!Z$15&amp;analysismethod3)</f>
        <v/>
      </c>
      <c r="CH114" s="254" t="str">
        <f>IF(ISNUMBER(FIND(analysismethod3,'III_Plan comp 438.68 {Plan 9}'!AA$15)),"",'III_Plan comp 438.68 {Plan 9}'!AA$15&amp;analysismethod3)</f>
        <v/>
      </c>
      <c r="CI114" s="254" t="str">
        <f>IF(ISNUMBER(FIND(analysismethod3,'III_Plan comp 438.68 {Plan 9}'!AB$15)),"",'III_Plan comp 438.68 {Plan 9}'!AB$15&amp;analysismethod3)</f>
        <v/>
      </c>
      <c r="CJ114" s="254" t="str">
        <f>IF(ISNUMBER(FIND(analysismethod3,'III_Plan comp 438.68 {Plan 9}'!AC$15)),"",'III_Plan comp 438.68 {Plan 9}'!AC$15&amp;analysismethod3)</f>
        <v/>
      </c>
      <c r="CK114" s="254" t="str">
        <f>IF(ISNUMBER(FIND(analysismethod3,'III_Plan comp 438.68 {Plan 9}'!AD$15)),"",'III_Plan comp 438.68 {Plan 9}'!AD$15&amp;analysismethod3)</f>
        <v/>
      </c>
      <c r="CL114" s="254" t="str">
        <f>IF(ISNUMBER(FIND(analysismethod3,'III_Plan comp 438.68 {Plan 9}'!AE$15)),"",'III_Plan comp 438.68 {Plan 9}'!AE$15&amp;analysismethod3)</f>
        <v/>
      </c>
      <c r="CM114" s="254" t="str">
        <f>IF(ISNUMBER(FIND(analysismethod3,'III_Plan comp 438.68 {Plan 9}'!AF$15)),"",'III_Plan comp 438.68 {Plan 9}'!AF$15&amp;analysismethod3)</f>
        <v/>
      </c>
      <c r="CN114" s="254" t="str">
        <f>IF(ISNUMBER(FIND(analysismethod3,'III_Plan comp 438.68 {Plan 9}'!AG$15)),"",'III_Plan comp 438.68 {Plan 9}'!AG$15&amp;analysismethod3)</f>
        <v/>
      </c>
      <c r="CO114" s="254" t="str">
        <f>IF(ISNUMBER(FIND(analysismethod3,'III_Plan comp 438.68 {Plan 9}'!AH$15)),"",'III_Plan comp 438.68 {Plan 9}'!AH$15&amp;analysismethod3)</f>
        <v/>
      </c>
      <c r="CP114" s="254" t="str">
        <f>IF(ISNUMBER(FIND(analysismethod3,'III_Plan comp 438.68 {Plan 9}'!AI$15)),"",'III_Plan comp 438.68 {Plan 9}'!AI$15&amp;analysismethod3)</f>
        <v/>
      </c>
      <c r="CQ114" s="254" t="str">
        <f>IF(ISNUMBER(FIND(analysismethod3,'III_Plan comp 438.68 {Plan 9}'!AJ$15)),"",'III_Plan comp 438.68 {Plan 9}'!AJ$15&amp;analysismethod3)</f>
        <v/>
      </c>
      <c r="CR114" s="254" t="str">
        <f>IF(ISNUMBER(FIND(analysismethod3,'III_Plan comp 438.68 {Plan 9}'!AK$15)),"",'III_Plan comp 438.68 {Plan 9}'!AK$15&amp;analysismethod3)</f>
        <v/>
      </c>
      <c r="CS114" s="254" t="str">
        <f>IF(ISNUMBER(FIND(analysismethod3,'III_Plan comp 438.68 {Plan 9}'!AL$15)),"",'III_Plan comp 438.68 {Plan 9}'!AL$15&amp;analysismethod3)</f>
        <v/>
      </c>
      <c r="CT114" s="254" t="str">
        <f>IF(ISNUMBER(FIND(analysismethod3,'III_Plan comp 438.68 {Plan 9}'!AM$15)),"",'III_Plan comp 438.68 {Plan 9}'!AM$15&amp;analysismethod3)</f>
        <v/>
      </c>
      <c r="CU114" s="254" t="str">
        <f>IF(ISNUMBER(FIND(analysismethod3,'III_Plan comp 438.68 {Plan 9}'!AN$15)),"",'III_Plan comp 438.68 {Plan 9}'!AN$15&amp;analysismethod3)</f>
        <v/>
      </c>
      <c r="CV114" s="254" t="str">
        <f>IF(ISNUMBER(FIND(analysismethod3,'III_Plan comp 438.68 {Plan 9}'!AO$15)),"",'III_Plan comp 438.68 {Plan 9}'!AO$15&amp;analysismethod3)</f>
        <v/>
      </c>
      <c r="CW114" s="254" t="str">
        <f>IF(ISNUMBER(FIND(analysismethod3,'III_Plan comp 438.68 {Plan 9}'!AP$15)),"",'III_Plan comp 438.68 {Plan 9}'!AP$15&amp;analysismethod3)</f>
        <v/>
      </c>
      <c r="CX114" s="254" t="str">
        <f>IF(ISNUMBER(FIND(analysismethod3,'III_Plan comp 438.68 {Plan 9}'!AQ$15)),"",'III_Plan comp 438.68 {Plan 9}'!AQ$15&amp;analysismethod3)</f>
        <v/>
      </c>
      <c r="CY114" s="254" t="str">
        <f>IF(ISNUMBER(FIND(analysismethod3,'III_Plan comp 438.68 {Plan 9}'!AR$15)),"",'III_Plan comp 438.68 {Plan 9}'!AR$15&amp;analysismethod3)</f>
        <v/>
      </c>
      <c r="CZ114" s="254" t="str">
        <f>IF(ISNUMBER(FIND(analysismethod3,'III_Plan comp 438.68 {Plan 9}'!AS$15)),"",'III_Plan comp 438.68 {Plan 9}'!AS$15&amp;analysismethod3)</f>
        <v/>
      </c>
      <c r="DA114" s="254" t="str">
        <f>IF(ISNUMBER(FIND(analysismethod3,'III_Plan comp 438.68 {Plan 9}'!AT$15)),"",'III_Plan comp 438.68 {Plan 9}'!AT$15&amp;analysismethod3)</f>
        <v/>
      </c>
      <c r="DB114" s="254" t="str">
        <f>IF(ISNUMBER(FIND(analysismethod3,'III_Plan comp 438.68 {Plan 9}'!AU$15)),"",'III_Plan comp 438.68 {Plan 9}'!AU$15&amp;analysismethod3)</f>
        <v/>
      </c>
      <c r="DC114" s="254" t="str">
        <f>IF(ISNUMBER(FIND(analysismethod3,'III_Plan comp 438.68 {Plan 9}'!AV$15)),"",'III_Plan comp 438.68 {Plan 9}'!AV$15&amp;analysismethod3)</f>
        <v/>
      </c>
      <c r="DD114" s="254" t="str">
        <f>IF(ISNUMBER(FIND(analysismethod3,'III_Plan comp 438.68 {Plan 9}'!AW$15)),"",'III_Plan comp 438.68 {Plan 9}'!AW$15&amp;analysismethod3)</f>
        <v/>
      </c>
      <c r="DE114" s="254" t="str">
        <f>IF(ISNUMBER(FIND(analysismethod3,'III_Plan comp 438.68 {Plan 9}'!AX$15)),"",'III_Plan comp 438.68 {Plan 9}'!AX$15&amp;analysismethod3)</f>
        <v/>
      </c>
      <c r="DF114" s="254" t="str">
        <f>IF(ISNUMBER(FIND(analysismethod3,'III_Plan comp 438.68 {Plan 9}'!AY$15)),"",'III_Plan comp 438.68 {Plan 9}'!AY$15&amp;analysismethod3)</f>
        <v/>
      </c>
      <c r="DG114" s="254" t="str">
        <f>IF(ISNUMBER(FIND(analysismethod3,'III_Plan comp 438.68 {Plan 9}'!AZ$15)),"",'III_Plan comp 438.68 {Plan 9}'!AZ$15&amp;analysismethod3)</f>
        <v/>
      </c>
      <c r="DH114" s="254" t="str">
        <f>IF(ISNUMBER(FIND(analysismethod3,'III_Plan comp 438.68 {Plan 9}'!BA$15)),"",'III_Plan comp 438.68 {Plan 9}'!BA$15&amp;analysismethod3)</f>
        <v/>
      </c>
      <c r="DI114" s="254" t="str">
        <f>IF(ISNUMBER(FIND(analysismethod3,'III_Plan comp 438.68 {Plan 9}'!BB$15)),"",'III_Plan comp 438.68 {Plan 9}'!BB$15&amp;analysismethod3)</f>
        <v/>
      </c>
      <c r="DJ114" s="254" t="str">
        <f>IF(ISNUMBER(FIND(analysismethod3,'III_Plan comp 438.68 {Plan 9}'!BC$15)),"",'III_Plan comp 438.68 {Plan 9}'!BC$15&amp;analysismethod3)</f>
        <v/>
      </c>
      <c r="DK114" s="254" t="str">
        <f>IF(ISNUMBER(FIND(analysismethod3,'III_Plan comp 438.68 {Plan 9}'!BD$15)),"",'III_Plan comp 438.68 {Plan 9}'!BD$15&amp;analysismethod3)</f>
        <v/>
      </c>
      <c r="DL114" s="254" t="str">
        <f>IF(ISNUMBER(FIND(analysismethod3,'III_Plan comp 438.68 {Plan 9}'!BE$15)),"",'III_Plan comp 438.68 {Plan 9}'!BE$15&amp;analysismethod3)</f>
        <v/>
      </c>
      <c r="DM114" s="254" t="str">
        <f>IF(ISNUMBER(FIND(analysismethod3,'III_Plan comp 438.68 {Plan 9}'!BF$15)),"",'III_Plan comp 438.68 {Plan 9}'!BF$15&amp;analysismethod3)</f>
        <v/>
      </c>
      <c r="DN114" s="254" t="str">
        <f>IF(ISNUMBER(FIND(analysismethod3,'III_Plan comp 438.68 {Plan 9}'!BG$15)),"",'III_Plan comp 438.68 {Plan 9}'!BG$15&amp;analysismethod3)</f>
        <v/>
      </c>
      <c r="DO114" s="254" t="str">
        <f>IF(ISNUMBER(FIND(analysismethod3,'III_Plan comp 438.68 {Plan 9}'!BH$15)),"",'III_Plan comp 438.68 {Plan 9}'!BH$15&amp;analysismethod3)</f>
        <v/>
      </c>
      <c r="DP114" s="254" t="str">
        <f>IF(ISNUMBER(FIND(analysismethod3,'III_Plan comp 438.68 {Plan 9}'!BI$15)),"",'III_Plan comp 438.68 {Plan 9}'!BI$15&amp;analysismethod3)</f>
        <v/>
      </c>
      <c r="DQ114" s="254" t="str">
        <f>IF(ISNUMBER(FIND(analysismethod3,'III_Plan comp 438.68 {Plan 9}'!BJ$15)),"",'III_Plan comp 438.68 {Plan 9}'!BJ$15&amp;analysismethod3)</f>
        <v/>
      </c>
      <c r="DR114" s="254" t="str">
        <f>IF(ISNUMBER(FIND(analysismethod3,'III_Plan comp 438.68 {Plan 9}'!BK$15)),"",'III_Plan comp 438.68 {Plan 9}'!BK$15&amp;analysismethod3)</f>
        <v/>
      </c>
      <c r="DS114" s="254" t="str">
        <f>IF(ISNUMBER(FIND(analysismethod3,'III_Plan comp 438.68 {Plan 9}'!BL$15)),"",'III_Plan comp 438.68 {Plan 9}'!BL$15&amp;analysismethod3)</f>
        <v/>
      </c>
      <c r="DT114" s="254" t="str">
        <f>IF(ISNUMBER(FIND(analysismethod3,'III_Plan comp 438.68 {Plan 9}'!BM$15)),"",'III_Plan comp 438.68 {Plan 9}'!BM$15&amp;analysismethod3)</f>
        <v/>
      </c>
      <c r="DU114" s="254" t="str">
        <f>IF(ISNUMBER(FIND(analysismethod3,'III_Plan comp 438.68 {Plan 9}'!BN$15)),"",'III_Plan comp 438.68 {Plan 9}'!BN$15&amp;analysismethod3)</f>
        <v/>
      </c>
      <c r="DV114" s="254" t="str">
        <f>IF(ISNUMBER(FIND(analysismethod3,'III_Plan comp 438.68 {Plan 9}'!BO$15)),"",'III_Plan comp 438.68 {Plan 9}'!BO$15&amp;analysismethod3)</f>
        <v/>
      </c>
      <c r="DW114" s="254" t="str">
        <f>IF(ISNUMBER(FIND(analysismethod3,'III_Plan comp 438.68 {Plan 9}'!BP$15)),"",'III_Plan comp 438.68 {Plan 9}'!BP$15&amp;analysismethod3)</f>
        <v/>
      </c>
      <c r="DX114" s="254" t="str">
        <f>IF(ISNUMBER(FIND(analysismethod3,'III_Plan comp 438.68 {Plan 9}'!BQ$15)),"",'III_Plan comp 438.68 {Plan 9}'!BQ$15&amp;analysismethod3)</f>
        <v/>
      </c>
      <c r="DY114" s="254" t="str">
        <f>IF(ISNUMBER(FIND(analysismethod3,'III_Plan comp 438.68 {Plan 9}'!BR$15)),"",'III_Plan comp 438.68 {Plan 9}'!BR$15&amp;analysismethod3)</f>
        <v/>
      </c>
      <c r="DZ114" s="254" t="str">
        <f>IF(ISNUMBER(FIND(analysismethod3,'III_Plan comp 438.68 {Plan 9}'!BS$15)),"",'III_Plan comp 438.68 {Plan 9}'!BS$15&amp;analysismethod3)</f>
        <v/>
      </c>
      <c r="EA114" s="254" t="str">
        <f>IF(ISNUMBER(FIND(analysismethod3,'III_Plan comp 438.68 {Plan 9}'!BT$15)),"",'III_Plan comp 438.68 {Plan 9}'!BT$15&amp;analysismethod3)</f>
        <v/>
      </c>
      <c r="EB114" s="254" t="str">
        <f>IF(ISNUMBER(FIND(analysismethod3,'III_Plan comp 438.68 {Plan 9}'!BU$15)),"",'III_Plan comp 438.68 {Plan 9}'!BU$15&amp;analysismethod3)</f>
        <v/>
      </c>
      <c r="EC114" s="254" t="str">
        <f>IF(ISNUMBER(FIND(analysismethod3,'III_Plan comp 438.68 {Plan 9}'!BV$15)),"",'III_Plan comp 438.68 {Plan 9}'!BV$15&amp;analysismethod3)</f>
        <v/>
      </c>
      <c r="ED114" s="254" t="str">
        <f>IF(ISNUMBER(FIND(analysismethod3,'III_Plan comp 438.68 {Plan 9}'!BW$15)),"",'III_Plan comp 438.68 {Plan 9}'!BW$15&amp;analysismethod3)</f>
        <v/>
      </c>
      <c r="EE114" s="254" t="str">
        <f>IF(ISNUMBER(FIND(analysismethod3,'III_Plan comp 438.68 {Plan 9}'!BX$15)),"",'III_Plan comp 438.68 {Plan 9}'!BX$15&amp;analysismethod3)</f>
        <v/>
      </c>
      <c r="EF114" s="254" t="str">
        <f>IF(ISNUMBER(FIND(analysismethod3,'III_Plan comp 438.68 {Plan 9}'!BY$15)),"",'III_Plan comp 438.68 {Plan 9}'!BY$15&amp;analysismethod3)</f>
        <v/>
      </c>
      <c r="EG114" s="254" t="str">
        <f>IF(ISNUMBER(FIND(analysismethod3,'III_Plan comp 438.68 {Plan 9}'!BZ$15)),"",'III_Plan comp 438.68 {Plan 9}'!BZ$15&amp;analysismethod3)</f>
        <v/>
      </c>
      <c r="EH114" s="254" t="str">
        <f>IF(ISNUMBER(FIND(analysismethod3,'III_Plan comp 438.68 {Plan 9}'!CA$15)),"",'III_Plan comp 438.68 {Plan 9}'!CA$15&amp;analysismethod3)</f>
        <v/>
      </c>
      <c r="EI114" s="254" t="str">
        <f>IF(ISNUMBER(FIND(analysismethod3,'III_Plan comp 438.68 {Plan 9}'!CB$15)),"",'III_Plan comp 438.68 {Plan 9}'!CB$15&amp;analysismethod3)</f>
        <v/>
      </c>
      <c r="EJ114" s="254" t="str">
        <f>IF(ISNUMBER(FIND(analysismethod3,'III_Plan comp 438.68 {Plan 9}'!CC$15)),"",'III_Plan comp 438.68 {Plan 9}'!CC$15&amp;analysismethod3)</f>
        <v/>
      </c>
      <c r="EK114" s="254" t="str">
        <f>IF(ISNUMBER(FIND(analysismethod3,'III_Plan comp 438.68 {Plan 9}'!CD$15)),"",'III_Plan comp 438.68 {Plan 9}'!CD$15&amp;analysismethod3)</f>
        <v/>
      </c>
      <c r="EL114" s="254" t="str">
        <f>IF(ISNUMBER(FIND(analysismethod3,'III_Plan comp 438.68 {Plan 9}'!CE$15)),"",'III_Plan comp 438.68 {Plan 9}'!CE$15&amp;analysismethod3)</f>
        <v/>
      </c>
      <c r="EM114" s="254" t="str">
        <f>IF(ISNUMBER(FIND(analysismethod3,'III_Plan comp 438.68 {Plan 9}'!CF$15)),"",'III_Plan comp 438.68 {Plan 9}'!CF$15&amp;analysismethod3)</f>
        <v/>
      </c>
      <c r="EN114" s="254" t="str">
        <f>IF(ISNUMBER(FIND(analysismethod3,'III_Plan comp 438.68 {Plan 9}'!CG$15)),"",'III_Plan comp 438.68 {Plan 9}'!CG$15&amp;analysismethod3)</f>
        <v/>
      </c>
      <c r="EO114" s="254" t="str">
        <f>IF(ISNUMBER(FIND(analysismethod3,'III_Plan comp 438.68 {Plan 9}'!CH$15)),"",'III_Plan comp 438.68 {Plan 9}'!CH$15&amp;analysismethod3)</f>
        <v/>
      </c>
      <c r="EP114" s="254" t="str">
        <f>IF(ISNUMBER(FIND(analysismethod3,'III_Plan comp 438.68 {Plan 9}'!CI$15)),"",'III_Plan comp 438.68 {Plan 9}'!CI$15&amp;analysismethod3)</f>
        <v/>
      </c>
      <c r="EQ114" s="254" t="str">
        <f>IF(ISNUMBER(FIND(analysismethod3,'III_Plan comp 438.68 {Plan 9}'!CJ$15)),"",'III_Plan comp 438.68 {Plan 9}'!CJ$15&amp;analysismethod3)</f>
        <v/>
      </c>
      <c r="ER114" s="254" t="str">
        <f>IF(ISNUMBER(FIND(analysismethod3,'III_Plan comp 438.68 {Plan 9}'!CK$15)),"",'III_Plan comp 438.68 {Plan 9}'!CK$15&amp;analysismethod3)</f>
        <v/>
      </c>
      <c r="ES114" s="254" t="str">
        <f>IF(ISNUMBER(FIND(analysismethod3,'III_Plan comp 438.68 {Plan 9}'!CL$15)),"",'III_Plan comp 438.68 {Plan 9}'!CL$15&amp;analysismethod3)</f>
        <v/>
      </c>
      <c r="ET114" s="254" t="str">
        <f>IF(ISNUMBER(FIND(analysismethod3,'III_Plan comp 438.68 {Plan 9}'!CM$15)),"",'III_Plan comp 438.68 {Plan 9}'!CM$15&amp;analysismethod3)</f>
        <v/>
      </c>
      <c r="EU114" s="254" t="str">
        <f>IF(ISNUMBER(FIND(analysismethod3,'III_Plan comp 438.68 {Plan 9}'!CN$15)),"",'III_Plan comp 438.68 {Plan 9}'!CN$15&amp;analysismethod3)</f>
        <v/>
      </c>
      <c r="EV114" s="254" t="str">
        <f>IF(ISNUMBER(FIND(analysismethod3,'III_Plan comp 438.68 {Plan 9}'!CO$15)),"",'III_Plan comp 438.68 {Plan 9}'!CO$15&amp;analysismethod3)</f>
        <v/>
      </c>
      <c r="EW114" s="254" t="str">
        <f>IF(ISNUMBER(FIND(analysismethod3,'III_Plan comp 438.68 {Plan 9}'!CP$15)),"",'III_Plan comp 438.68 {Plan 9}'!CP$15&amp;analysismethod3)</f>
        <v/>
      </c>
      <c r="EX114" s="254" t="str">
        <f>IF(ISNUMBER(FIND(analysismethod3,'III_Plan comp 438.68 {Plan 9}'!CQ$15)),"",'III_Plan comp 438.68 {Plan 9}'!CQ$15&amp;analysismethod3)</f>
        <v/>
      </c>
      <c r="EY114" s="254" t="str">
        <f>IF(ISNUMBER(FIND(analysismethod3,'III_Plan comp 438.68 {Plan 9}'!CR$15)),"",'III_Plan comp 438.68 {Plan 9}'!CR$15&amp;analysismethod3)</f>
        <v/>
      </c>
      <c r="EZ114" s="254" t="str">
        <f>IF(ISNUMBER(FIND(analysismethod3,'III_Plan comp 438.68 {Plan 9}'!CS$15)),"",'III_Plan comp 438.68 {Plan 9}'!CS$15&amp;analysismethod3)</f>
        <v/>
      </c>
      <c r="FA114" s="254" t="str">
        <f>IF(ISNUMBER(FIND(analysismethod3,'III_Plan comp 438.68 {Plan 9}'!CT$15)),"",'III_Plan comp 438.68 {Plan 9}'!CT$15&amp;analysismethod3)</f>
        <v/>
      </c>
      <c r="FB114" s="254" t="str">
        <f>IF(ISNUMBER(FIND(analysismethod3,'III_Plan comp 438.68 {Plan 9}'!CU$15)),"",'III_Plan comp 438.68 {Plan 9}'!CU$15&amp;analysismethod3)</f>
        <v/>
      </c>
      <c r="FC114" s="254" t="str">
        <f>IF(ISNUMBER(FIND(analysismethod3,'III_Plan comp 438.68 {Plan 9}'!CV$15)),"",'III_Plan comp 438.68 {Plan 9}'!CV$15&amp;analysismethod3)</f>
        <v/>
      </c>
      <c r="FD114" s="254" t="str">
        <f>IF(ISNUMBER(FIND(analysismethod3,'III_Plan comp 438.68 {Plan 9}'!CW$15)),"",'III_Plan comp 438.68 {Plan 9}'!CW$15&amp;analysismethod3)</f>
        <v/>
      </c>
      <c r="FE114" s="254" t="str">
        <f>IF(ISNUMBER(FIND(analysismethod3,'III_Plan comp 438.68 {Plan 9}'!CX$15)),"",'III_Plan comp 438.68 {Plan 9}'!CX$15&amp;analysismethod3)</f>
        <v/>
      </c>
      <c r="FF114" s="254" t="str">
        <f>IF(ISNUMBER(FIND(analysismethod3,'III_Plan comp 438.68 {Plan 9}'!CY$15)),"",'III_Plan comp 438.68 {Plan 9}'!CY$15&amp;analysismethod3)</f>
        <v/>
      </c>
      <c r="FG114" s="254" t="str">
        <f>IF(ISNUMBER(FIND(analysismethod3,'III_Plan comp 438.68 {Plan 9}'!CZ$15)),"",'III_Plan comp 438.68 {Plan 9}'!CZ$15&amp;analysismethod3)</f>
        <v/>
      </c>
    </row>
    <row r="115" spans="62:163" x14ac:dyDescent="0.2">
      <c r="BK115" s="253" t="str">
        <f>IF('I_State and program information'!$E$62="Yes","Secret Shopper: Appointment Availability"&amp;"; "&amp;CHAR(10)&amp;CHAR(10),"")</f>
        <v/>
      </c>
      <c r="BL115" s="254" t="str">
        <f>IF(ISNUMBER(FIND(analysismethod4,'III_Plan comp 438.68 {Plan 9}'!E$15)),"",'III_Plan comp 438.68 {Plan 9}'!E$15&amp;analysismethod4)</f>
        <v/>
      </c>
      <c r="BM115" s="254" t="str">
        <f>IF(ISNUMBER(FIND(analysismethod4,'III_Plan comp 438.68 {Plan 9}'!F$15)),"",'III_Plan comp 438.68 {Plan 9}'!F$15&amp;analysismethod4)</f>
        <v/>
      </c>
      <c r="BN115" s="254" t="str">
        <f>IF(ISNUMBER(FIND(analysismethod4,'III_Plan comp 438.68 {Plan 9}'!G$15)),"",'III_Plan comp 438.68 {Plan 9}'!G$15&amp;analysismethod4)</f>
        <v/>
      </c>
      <c r="BO115" s="254" t="str">
        <f>IF(ISNUMBER(FIND(analysismethod4,'III_Plan comp 438.68 {Plan 9}'!H$15)),"",'III_Plan comp 438.68 {Plan 9}'!H$15&amp;analysismethod4)</f>
        <v/>
      </c>
      <c r="BP115" s="254" t="str">
        <f>IF(ISNUMBER(FIND(analysismethod4,'III_Plan comp 438.68 {Plan 9}'!I$15)),"",'III_Plan comp 438.68 {Plan 9}'!I$15&amp;analysismethod4)</f>
        <v/>
      </c>
      <c r="BQ115" s="254" t="str">
        <f>IF(ISNUMBER(FIND(analysismethod4,'III_Plan comp 438.68 {Plan 9}'!J$15)),"",'III_Plan comp 438.68 {Plan 9}'!J$15&amp;analysismethod4)</f>
        <v/>
      </c>
      <c r="BR115" s="254" t="str">
        <f>IF(ISNUMBER(FIND(analysismethod4,'III_Plan comp 438.68 {Plan 9}'!K$15)),"",'III_Plan comp 438.68 {Plan 9}'!K$15&amp;analysismethod4)</f>
        <v/>
      </c>
      <c r="BS115" s="254" t="str">
        <f>IF(ISNUMBER(FIND(analysismethod4,'III_Plan comp 438.68 {Plan 9}'!L$15)),"",'III_Plan comp 438.68 {Plan 9}'!L$15&amp;analysismethod4)</f>
        <v/>
      </c>
      <c r="BT115" s="254" t="str">
        <f>IF(ISNUMBER(FIND(analysismethod4,'III_Plan comp 438.68 {Plan 9}'!M$15)),"",'III_Plan comp 438.68 {Plan 9}'!M$15&amp;analysismethod4)</f>
        <v/>
      </c>
      <c r="BU115" s="254" t="str">
        <f>IF(ISNUMBER(FIND(analysismethod4,'III_Plan comp 438.68 {Plan 9}'!N$15)),"",'III_Plan comp 438.68 {Plan 9}'!N$15&amp;analysismethod4)</f>
        <v/>
      </c>
      <c r="BV115" s="254" t="str">
        <f>IF(ISNUMBER(FIND(analysismethod4,'III_Plan comp 438.68 {Plan 9}'!O$15)),"",'III_Plan comp 438.68 {Plan 9}'!O$15&amp;analysismethod4)</f>
        <v/>
      </c>
      <c r="BW115" s="254" t="str">
        <f>IF(ISNUMBER(FIND(analysismethod4,'III_Plan comp 438.68 {Plan 9}'!P$15)),"",'III_Plan comp 438.68 {Plan 9}'!P$15&amp;analysismethod4)</f>
        <v/>
      </c>
      <c r="BX115" s="254" t="str">
        <f>IF(ISNUMBER(FIND(analysismethod4,'III_Plan comp 438.68 {Plan 9}'!Q$15)),"",'III_Plan comp 438.68 {Plan 9}'!Q$15&amp;analysismethod4)</f>
        <v/>
      </c>
      <c r="BY115" s="254" t="str">
        <f>IF(ISNUMBER(FIND(analysismethod4,'III_Plan comp 438.68 {Plan 9}'!R$15)),"",'III_Plan comp 438.68 {Plan 9}'!R$15&amp;analysismethod4)</f>
        <v/>
      </c>
      <c r="BZ115" s="254" t="str">
        <f>IF(ISNUMBER(FIND(analysismethod4,'III_Plan comp 438.68 {Plan 9}'!S$15)),"",'III_Plan comp 438.68 {Plan 9}'!S$15&amp;analysismethod4)</f>
        <v/>
      </c>
      <c r="CA115" s="254" t="str">
        <f>IF(ISNUMBER(FIND(analysismethod4,'III_Plan comp 438.68 {Plan 9}'!T$15)),"",'III_Plan comp 438.68 {Plan 9}'!T$15&amp;analysismethod4)</f>
        <v/>
      </c>
      <c r="CB115" s="254" t="str">
        <f>IF(ISNUMBER(FIND(analysismethod4,'III_Plan comp 438.68 {Plan 9}'!U$15)),"",'III_Plan comp 438.68 {Plan 9}'!U$15&amp;analysismethod4)</f>
        <v/>
      </c>
      <c r="CC115" s="254" t="str">
        <f>IF(ISNUMBER(FIND(analysismethod4,'III_Plan comp 438.68 {Plan 9}'!V$15)),"",'III_Plan comp 438.68 {Plan 9}'!V$15&amp;analysismethod4)</f>
        <v/>
      </c>
      <c r="CD115" s="254" t="str">
        <f>IF(ISNUMBER(FIND(analysismethod4,'III_Plan comp 438.68 {Plan 9}'!W$15)),"",'III_Plan comp 438.68 {Plan 9}'!W$15&amp;analysismethod4)</f>
        <v/>
      </c>
      <c r="CE115" s="254" t="str">
        <f>IF(ISNUMBER(FIND(analysismethod4,'III_Plan comp 438.68 {Plan 9}'!X$15)),"",'III_Plan comp 438.68 {Plan 9}'!X$15&amp;analysismethod4)</f>
        <v/>
      </c>
      <c r="CF115" s="254" t="str">
        <f>IF(ISNUMBER(FIND(analysismethod4,'III_Plan comp 438.68 {Plan 9}'!Y$15)),"",'III_Plan comp 438.68 {Plan 9}'!Y$15&amp;analysismethod4)</f>
        <v/>
      </c>
      <c r="CG115" s="254" t="str">
        <f>IF(ISNUMBER(FIND(analysismethod4,'III_Plan comp 438.68 {Plan 9}'!Z$15)),"",'III_Plan comp 438.68 {Plan 9}'!Z$15&amp;analysismethod4)</f>
        <v/>
      </c>
      <c r="CH115" s="254" t="str">
        <f>IF(ISNUMBER(FIND(analysismethod4,'III_Plan comp 438.68 {Plan 9}'!AA$15)),"",'III_Plan comp 438.68 {Plan 9}'!AA$15&amp;analysismethod4)</f>
        <v/>
      </c>
      <c r="CI115" s="254" t="str">
        <f>IF(ISNUMBER(FIND(analysismethod4,'III_Plan comp 438.68 {Plan 9}'!AB$15)),"",'III_Plan comp 438.68 {Plan 9}'!AB$15&amp;analysismethod4)</f>
        <v/>
      </c>
      <c r="CJ115" s="254" t="str">
        <f>IF(ISNUMBER(FIND(analysismethod4,'III_Plan comp 438.68 {Plan 9}'!AC$15)),"",'III_Plan comp 438.68 {Plan 9}'!AC$15&amp;analysismethod4)</f>
        <v/>
      </c>
      <c r="CK115" s="254" t="str">
        <f>IF(ISNUMBER(FIND(analysismethod4,'III_Plan comp 438.68 {Plan 9}'!AD$15)),"",'III_Plan comp 438.68 {Plan 9}'!AD$15&amp;analysismethod4)</f>
        <v/>
      </c>
      <c r="CL115" s="254" t="str">
        <f>IF(ISNUMBER(FIND(analysismethod4,'III_Plan comp 438.68 {Plan 9}'!AE$15)),"",'III_Plan comp 438.68 {Plan 9}'!AE$15&amp;analysismethod4)</f>
        <v/>
      </c>
      <c r="CM115" s="254" t="str">
        <f>IF(ISNUMBER(FIND(analysismethod4,'III_Plan comp 438.68 {Plan 9}'!AF$15)),"",'III_Plan comp 438.68 {Plan 9}'!AF$15&amp;analysismethod4)</f>
        <v/>
      </c>
      <c r="CN115" s="254" t="str">
        <f>IF(ISNUMBER(FIND(analysismethod4,'III_Plan comp 438.68 {Plan 9}'!AG$15)),"",'III_Plan comp 438.68 {Plan 9}'!AG$15&amp;analysismethod4)</f>
        <v/>
      </c>
      <c r="CO115" s="254" t="str">
        <f>IF(ISNUMBER(FIND(analysismethod4,'III_Plan comp 438.68 {Plan 9}'!AH$15)),"",'III_Plan comp 438.68 {Plan 9}'!AH$15&amp;analysismethod4)</f>
        <v/>
      </c>
      <c r="CP115" s="254" t="str">
        <f>IF(ISNUMBER(FIND(analysismethod4,'III_Plan comp 438.68 {Plan 9}'!AI$15)),"",'III_Plan comp 438.68 {Plan 9}'!AI$15&amp;analysismethod4)</f>
        <v/>
      </c>
      <c r="CQ115" s="254" t="str">
        <f>IF(ISNUMBER(FIND(analysismethod4,'III_Plan comp 438.68 {Plan 9}'!AJ$15)),"",'III_Plan comp 438.68 {Plan 9}'!AJ$15&amp;analysismethod4)</f>
        <v/>
      </c>
      <c r="CR115" s="254" t="str">
        <f>IF(ISNUMBER(FIND(analysismethod4,'III_Plan comp 438.68 {Plan 9}'!AK$15)),"",'III_Plan comp 438.68 {Plan 9}'!AK$15&amp;analysismethod4)</f>
        <v/>
      </c>
      <c r="CS115" s="254" t="str">
        <f>IF(ISNUMBER(FIND(analysismethod4,'III_Plan comp 438.68 {Plan 9}'!AL$15)),"",'III_Plan comp 438.68 {Plan 9}'!AL$15&amp;analysismethod4)</f>
        <v/>
      </c>
      <c r="CT115" s="254" t="str">
        <f>IF(ISNUMBER(FIND(analysismethod4,'III_Plan comp 438.68 {Plan 9}'!AM$15)),"",'III_Plan comp 438.68 {Plan 9}'!AM$15&amp;analysismethod4)</f>
        <v/>
      </c>
      <c r="CU115" s="254" t="str">
        <f>IF(ISNUMBER(FIND(analysismethod4,'III_Plan comp 438.68 {Plan 9}'!AN$15)),"",'III_Plan comp 438.68 {Plan 9}'!AN$15&amp;analysismethod4)</f>
        <v/>
      </c>
      <c r="CV115" s="254" t="str">
        <f>IF(ISNUMBER(FIND(analysismethod4,'III_Plan comp 438.68 {Plan 9}'!AO$15)),"",'III_Plan comp 438.68 {Plan 9}'!AO$15&amp;analysismethod4)</f>
        <v/>
      </c>
      <c r="CW115" s="254" t="str">
        <f>IF(ISNUMBER(FIND(analysismethod4,'III_Plan comp 438.68 {Plan 9}'!AP$15)),"",'III_Plan comp 438.68 {Plan 9}'!AP$15&amp;analysismethod4)</f>
        <v/>
      </c>
      <c r="CX115" s="254" t="str">
        <f>IF(ISNUMBER(FIND(analysismethod4,'III_Plan comp 438.68 {Plan 9}'!AQ$15)),"",'III_Plan comp 438.68 {Plan 9}'!AQ$15&amp;analysismethod4)</f>
        <v/>
      </c>
      <c r="CY115" s="254" t="str">
        <f>IF(ISNUMBER(FIND(analysismethod4,'III_Plan comp 438.68 {Plan 9}'!AR$15)),"",'III_Plan comp 438.68 {Plan 9}'!AR$15&amp;analysismethod4)</f>
        <v/>
      </c>
      <c r="CZ115" s="254" t="str">
        <f>IF(ISNUMBER(FIND(analysismethod4,'III_Plan comp 438.68 {Plan 9}'!AS$15)),"",'III_Plan comp 438.68 {Plan 9}'!AS$15&amp;analysismethod4)</f>
        <v/>
      </c>
      <c r="DA115" s="254" t="str">
        <f>IF(ISNUMBER(FIND(analysismethod4,'III_Plan comp 438.68 {Plan 9}'!AT$15)),"",'III_Plan comp 438.68 {Plan 9}'!AT$15&amp;analysismethod4)</f>
        <v/>
      </c>
      <c r="DB115" s="254" t="str">
        <f>IF(ISNUMBER(FIND(analysismethod4,'III_Plan comp 438.68 {Plan 9}'!AU$15)),"",'III_Plan comp 438.68 {Plan 9}'!AU$15&amp;analysismethod4)</f>
        <v/>
      </c>
      <c r="DC115" s="254" t="str">
        <f>IF(ISNUMBER(FIND(analysismethod4,'III_Plan comp 438.68 {Plan 9}'!AV$15)),"",'III_Plan comp 438.68 {Plan 9}'!AV$15&amp;analysismethod4)</f>
        <v/>
      </c>
      <c r="DD115" s="254" t="str">
        <f>IF(ISNUMBER(FIND(analysismethod4,'III_Plan comp 438.68 {Plan 9}'!AW$15)),"",'III_Plan comp 438.68 {Plan 9}'!AW$15&amp;analysismethod4)</f>
        <v/>
      </c>
      <c r="DE115" s="254" t="str">
        <f>IF(ISNUMBER(FIND(analysismethod4,'III_Plan comp 438.68 {Plan 9}'!AX$15)),"",'III_Plan comp 438.68 {Plan 9}'!AX$15&amp;analysismethod4)</f>
        <v/>
      </c>
      <c r="DF115" s="254" t="str">
        <f>IF(ISNUMBER(FIND(analysismethod4,'III_Plan comp 438.68 {Plan 9}'!AY$15)),"",'III_Plan comp 438.68 {Plan 9}'!AY$15&amp;analysismethod4)</f>
        <v/>
      </c>
      <c r="DG115" s="254" t="str">
        <f>IF(ISNUMBER(FIND(analysismethod4,'III_Plan comp 438.68 {Plan 9}'!AZ$15)),"",'III_Plan comp 438.68 {Plan 9}'!AZ$15&amp;analysismethod4)</f>
        <v/>
      </c>
      <c r="DH115" s="254" t="str">
        <f>IF(ISNUMBER(FIND(analysismethod4,'III_Plan comp 438.68 {Plan 9}'!BA$15)),"",'III_Plan comp 438.68 {Plan 9}'!BA$15&amp;analysismethod4)</f>
        <v/>
      </c>
      <c r="DI115" s="254" t="str">
        <f>IF(ISNUMBER(FIND(analysismethod4,'III_Plan comp 438.68 {Plan 9}'!BB$15)),"",'III_Plan comp 438.68 {Plan 9}'!BB$15&amp;analysismethod4)</f>
        <v/>
      </c>
      <c r="DJ115" s="254" t="str">
        <f>IF(ISNUMBER(FIND(analysismethod4,'III_Plan comp 438.68 {Plan 9}'!BC$15)),"",'III_Plan comp 438.68 {Plan 9}'!BC$15&amp;analysismethod4)</f>
        <v/>
      </c>
      <c r="DK115" s="254" t="str">
        <f>IF(ISNUMBER(FIND(analysismethod4,'III_Plan comp 438.68 {Plan 9}'!BD$15)),"",'III_Plan comp 438.68 {Plan 9}'!BD$15&amp;analysismethod4)</f>
        <v/>
      </c>
      <c r="DL115" s="254" t="str">
        <f>IF(ISNUMBER(FIND(analysismethod4,'III_Plan comp 438.68 {Plan 9}'!BE$15)),"",'III_Plan comp 438.68 {Plan 9}'!BE$15&amp;analysismethod4)</f>
        <v/>
      </c>
      <c r="DM115" s="254" t="str">
        <f>IF(ISNUMBER(FIND(analysismethod4,'III_Plan comp 438.68 {Plan 9}'!BF$15)),"",'III_Plan comp 438.68 {Plan 9}'!BF$15&amp;analysismethod4)</f>
        <v/>
      </c>
      <c r="DN115" s="254" t="str">
        <f>IF(ISNUMBER(FIND(analysismethod4,'III_Plan comp 438.68 {Plan 9}'!BG$15)),"",'III_Plan comp 438.68 {Plan 9}'!BG$15&amp;analysismethod4)</f>
        <v/>
      </c>
      <c r="DO115" s="254" t="str">
        <f>IF(ISNUMBER(FIND(analysismethod4,'III_Plan comp 438.68 {Plan 9}'!BH$15)),"",'III_Plan comp 438.68 {Plan 9}'!BH$15&amp;analysismethod4)</f>
        <v/>
      </c>
      <c r="DP115" s="254" t="str">
        <f>IF(ISNUMBER(FIND(analysismethod4,'III_Plan comp 438.68 {Plan 9}'!BI$15)),"",'III_Plan comp 438.68 {Plan 9}'!BI$15&amp;analysismethod4)</f>
        <v/>
      </c>
      <c r="DQ115" s="254" t="str">
        <f>IF(ISNUMBER(FIND(analysismethod4,'III_Plan comp 438.68 {Plan 9}'!BJ$15)),"",'III_Plan comp 438.68 {Plan 9}'!BJ$15&amp;analysismethod4)</f>
        <v/>
      </c>
      <c r="DR115" s="254" t="str">
        <f>IF(ISNUMBER(FIND(analysismethod4,'III_Plan comp 438.68 {Plan 9}'!BK$15)),"",'III_Plan comp 438.68 {Plan 9}'!BK$15&amp;analysismethod4)</f>
        <v/>
      </c>
      <c r="DS115" s="254" t="str">
        <f>IF(ISNUMBER(FIND(analysismethod4,'III_Plan comp 438.68 {Plan 9}'!BL$15)),"",'III_Plan comp 438.68 {Plan 9}'!BL$15&amp;analysismethod4)</f>
        <v/>
      </c>
      <c r="DT115" s="254" t="str">
        <f>IF(ISNUMBER(FIND(analysismethod4,'III_Plan comp 438.68 {Plan 9}'!BM$15)),"",'III_Plan comp 438.68 {Plan 9}'!BM$15&amp;analysismethod4)</f>
        <v/>
      </c>
      <c r="DU115" s="254" t="str">
        <f>IF(ISNUMBER(FIND(analysismethod4,'III_Plan comp 438.68 {Plan 9}'!BN$15)),"",'III_Plan comp 438.68 {Plan 9}'!BN$15&amp;analysismethod4)</f>
        <v/>
      </c>
      <c r="DV115" s="254" t="str">
        <f>IF(ISNUMBER(FIND(analysismethod4,'III_Plan comp 438.68 {Plan 9}'!BO$15)),"",'III_Plan comp 438.68 {Plan 9}'!BO$15&amp;analysismethod4)</f>
        <v/>
      </c>
      <c r="DW115" s="254" t="str">
        <f>IF(ISNUMBER(FIND(analysismethod4,'III_Plan comp 438.68 {Plan 9}'!BP$15)),"",'III_Plan comp 438.68 {Plan 9}'!BP$15&amp;analysismethod4)</f>
        <v/>
      </c>
      <c r="DX115" s="254" t="str">
        <f>IF(ISNUMBER(FIND(analysismethod4,'III_Plan comp 438.68 {Plan 9}'!BQ$15)),"",'III_Plan comp 438.68 {Plan 9}'!BQ$15&amp;analysismethod4)</f>
        <v/>
      </c>
      <c r="DY115" s="254" t="str">
        <f>IF(ISNUMBER(FIND(analysismethod4,'III_Plan comp 438.68 {Plan 9}'!BR$15)),"",'III_Plan comp 438.68 {Plan 9}'!BR$15&amp;analysismethod4)</f>
        <v/>
      </c>
      <c r="DZ115" s="254" t="str">
        <f>IF(ISNUMBER(FIND(analysismethod4,'III_Plan comp 438.68 {Plan 9}'!BS$15)),"",'III_Plan comp 438.68 {Plan 9}'!BS$15&amp;analysismethod4)</f>
        <v/>
      </c>
      <c r="EA115" s="254" t="str">
        <f>IF(ISNUMBER(FIND(analysismethod4,'III_Plan comp 438.68 {Plan 9}'!BT$15)),"",'III_Plan comp 438.68 {Plan 9}'!BT$15&amp;analysismethod4)</f>
        <v/>
      </c>
      <c r="EB115" s="254" t="str">
        <f>IF(ISNUMBER(FIND(analysismethod4,'III_Plan comp 438.68 {Plan 9}'!BU$15)),"",'III_Plan comp 438.68 {Plan 9}'!BU$15&amp;analysismethod4)</f>
        <v/>
      </c>
      <c r="EC115" s="254" t="str">
        <f>IF(ISNUMBER(FIND(analysismethod4,'III_Plan comp 438.68 {Plan 9}'!BV$15)),"",'III_Plan comp 438.68 {Plan 9}'!BV$15&amp;analysismethod4)</f>
        <v/>
      </c>
      <c r="ED115" s="254" t="str">
        <f>IF(ISNUMBER(FIND(analysismethod4,'III_Plan comp 438.68 {Plan 9}'!BW$15)),"",'III_Plan comp 438.68 {Plan 9}'!BW$15&amp;analysismethod4)</f>
        <v/>
      </c>
      <c r="EE115" s="254" t="str">
        <f>IF(ISNUMBER(FIND(analysismethod4,'III_Plan comp 438.68 {Plan 9}'!BX$15)),"",'III_Plan comp 438.68 {Plan 9}'!BX$15&amp;analysismethod4)</f>
        <v/>
      </c>
      <c r="EF115" s="254" t="str">
        <f>IF(ISNUMBER(FIND(analysismethod4,'III_Plan comp 438.68 {Plan 9}'!BY$15)),"",'III_Plan comp 438.68 {Plan 9}'!BY$15&amp;analysismethod4)</f>
        <v/>
      </c>
      <c r="EG115" s="254" t="str">
        <f>IF(ISNUMBER(FIND(analysismethod4,'III_Plan comp 438.68 {Plan 9}'!BZ$15)),"",'III_Plan comp 438.68 {Plan 9}'!BZ$15&amp;analysismethod4)</f>
        <v/>
      </c>
      <c r="EH115" s="254" t="str">
        <f>IF(ISNUMBER(FIND(analysismethod4,'III_Plan comp 438.68 {Plan 9}'!CA$15)),"",'III_Plan comp 438.68 {Plan 9}'!CA$15&amp;analysismethod4)</f>
        <v/>
      </c>
      <c r="EI115" s="254" t="str">
        <f>IF(ISNUMBER(FIND(analysismethod4,'III_Plan comp 438.68 {Plan 9}'!CB$15)),"",'III_Plan comp 438.68 {Plan 9}'!CB$15&amp;analysismethod4)</f>
        <v/>
      </c>
      <c r="EJ115" s="254" t="str">
        <f>IF(ISNUMBER(FIND(analysismethod4,'III_Plan comp 438.68 {Plan 9}'!CC$15)),"",'III_Plan comp 438.68 {Plan 9}'!CC$15&amp;analysismethod4)</f>
        <v/>
      </c>
      <c r="EK115" s="254" t="str">
        <f>IF(ISNUMBER(FIND(analysismethod4,'III_Plan comp 438.68 {Plan 9}'!CD$15)),"",'III_Plan comp 438.68 {Plan 9}'!CD$15&amp;analysismethod4)</f>
        <v/>
      </c>
      <c r="EL115" s="254" t="str">
        <f>IF(ISNUMBER(FIND(analysismethod4,'III_Plan comp 438.68 {Plan 9}'!CE$15)),"",'III_Plan comp 438.68 {Plan 9}'!CE$15&amp;analysismethod4)</f>
        <v/>
      </c>
      <c r="EM115" s="254" t="str">
        <f>IF(ISNUMBER(FIND(analysismethod4,'III_Plan comp 438.68 {Plan 9}'!CF$15)),"",'III_Plan comp 438.68 {Plan 9}'!CF$15&amp;analysismethod4)</f>
        <v/>
      </c>
      <c r="EN115" s="254" t="str">
        <f>IF(ISNUMBER(FIND(analysismethod4,'III_Plan comp 438.68 {Plan 9}'!CG$15)),"",'III_Plan comp 438.68 {Plan 9}'!CG$15&amp;analysismethod4)</f>
        <v/>
      </c>
      <c r="EO115" s="254" t="str">
        <f>IF(ISNUMBER(FIND(analysismethod4,'III_Plan comp 438.68 {Plan 9}'!CH$15)),"",'III_Plan comp 438.68 {Plan 9}'!CH$15&amp;analysismethod4)</f>
        <v/>
      </c>
      <c r="EP115" s="254" t="str">
        <f>IF(ISNUMBER(FIND(analysismethod4,'III_Plan comp 438.68 {Plan 9}'!CI$15)),"",'III_Plan comp 438.68 {Plan 9}'!CI$15&amp;analysismethod4)</f>
        <v/>
      </c>
      <c r="EQ115" s="254" t="str">
        <f>IF(ISNUMBER(FIND(analysismethod4,'III_Plan comp 438.68 {Plan 9}'!CJ$15)),"",'III_Plan comp 438.68 {Plan 9}'!CJ$15&amp;analysismethod4)</f>
        <v/>
      </c>
      <c r="ER115" s="254" t="str">
        <f>IF(ISNUMBER(FIND(analysismethod4,'III_Plan comp 438.68 {Plan 9}'!CK$15)),"",'III_Plan comp 438.68 {Plan 9}'!CK$15&amp;analysismethod4)</f>
        <v/>
      </c>
      <c r="ES115" s="254" t="str">
        <f>IF(ISNUMBER(FIND(analysismethod4,'III_Plan comp 438.68 {Plan 9}'!CL$15)),"",'III_Plan comp 438.68 {Plan 9}'!CL$15&amp;analysismethod4)</f>
        <v/>
      </c>
      <c r="ET115" s="254" t="str">
        <f>IF(ISNUMBER(FIND(analysismethod4,'III_Plan comp 438.68 {Plan 9}'!CM$15)),"",'III_Plan comp 438.68 {Plan 9}'!CM$15&amp;analysismethod4)</f>
        <v/>
      </c>
      <c r="EU115" s="254" t="str">
        <f>IF(ISNUMBER(FIND(analysismethod4,'III_Plan comp 438.68 {Plan 9}'!CN$15)),"",'III_Plan comp 438.68 {Plan 9}'!CN$15&amp;analysismethod4)</f>
        <v/>
      </c>
      <c r="EV115" s="254" t="str">
        <f>IF(ISNUMBER(FIND(analysismethod4,'III_Plan comp 438.68 {Plan 9}'!CO$15)),"",'III_Plan comp 438.68 {Plan 9}'!CO$15&amp;analysismethod4)</f>
        <v/>
      </c>
      <c r="EW115" s="254" t="str">
        <f>IF(ISNUMBER(FIND(analysismethod4,'III_Plan comp 438.68 {Plan 9}'!CP$15)),"",'III_Plan comp 438.68 {Plan 9}'!CP$15&amp;analysismethod4)</f>
        <v/>
      </c>
      <c r="EX115" s="254" t="str">
        <f>IF(ISNUMBER(FIND(analysismethod4,'III_Plan comp 438.68 {Plan 9}'!CQ$15)),"",'III_Plan comp 438.68 {Plan 9}'!CQ$15&amp;analysismethod4)</f>
        <v/>
      </c>
      <c r="EY115" s="254" t="str">
        <f>IF(ISNUMBER(FIND(analysismethod4,'III_Plan comp 438.68 {Plan 9}'!CR$15)),"",'III_Plan comp 438.68 {Plan 9}'!CR$15&amp;analysismethod4)</f>
        <v/>
      </c>
      <c r="EZ115" s="254" t="str">
        <f>IF(ISNUMBER(FIND(analysismethod4,'III_Plan comp 438.68 {Plan 9}'!CS$15)),"",'III_Plan comp 438.68 {Plan 9}'!CS$15&amp;analysismethod4)</f>
        <v/>
      </c>
      <c r="FA115" s="254" t="str">
        <f>IF(ISNUMBER(FIND(analysismethod4,'III_Plan comp 438.68 {Plan 9}'!CT$15)),"",'III_Plan comp 438.68 {Plan 9}'!CT$15&amp;analysismethod4)</f>
        <v/>
      </c>
      <c r="FB115" s="254" t="str">
        <f>IF(ISNUMBER(FIND(analysismethod4,'III_Plan comp 438.68 {Plan 9}'!CU$15)),"",'III_Plan comp 438.68 {Plan 9}'!CU$15&amp;analysismethod4)</f>
        <v/>
      </c>
      <c r="FC115" s="254" t="str">
        <f>IF(ISNUMBER(FIND(analysismethod4,'III_Plan comp 438.68 {Plan 9}'!CV$15)),"",'III_Plan comp 438.68 {Plan 9}'!CV$15&amp;analysismethod4)</f>
        <v/>
      </c>
      <c r="FD115" s="254" t="str">
        <f>IF(ISNUMBER(FIND(analysismethod4,'III_Plan comp 438.68 {Plan 9}'!CW$15)),"",'III_Plan comp 438.68 {Plan 9}'!CW$15&amp;analysismethod4)</f>
        <v/>
      </c>
      <c r="FE115" s="254" t="str">
        <f>IF(ISNUMBER(FIND(analysismethod4,'III_Plan comp 438.68 {Plan 9}'!CX$15)),"",'III_Plan comp 438.68 {Plan 9}'!CX$15&amp;analysismethod4)</f>
        <v/>
      </c>
      <c r="FF115" s="254" t="str">
        <f>IF(ISNUMBER(FIND(analysismethod4,'III_Plan comp 438.68 {Plan 9}'!CY$15)),"",'III_Plan comp 438.68 {Plan 9}'!CY$15&amp;analysismethod4)</f>
        <v/>
      </c>
      <c r="FG115" s="254" t="str">
        <f>IF(ISNUMBER(FIND(analysismethod4,'III_Plan comp 438.68 {Plan 9}'!CZ$15)),"",'III_Plan comp 438.68 {Plan 9}'!CZ$15&amp;analysismethod4)</f>
        <v/>
      </c>
    </row>
    <row r="116" spans="62:163" x14ac:dyDescent="0.2">
      <c r="BK116" s="253" t="str">
        <f>IF('I_State and program information'!$E$66="Yes","EVV Data Analysis"&amp;"; "&amp;CHAR(10)&amp;CHAR(10),"")</f>
        <v/>
      </c>
      <c r="BL116" s="254" t="str">
        <f>IF(ISNUMBER(FIND(analysismethod5,'III_Plan comp 438.68 {Plan 9}'!E$15)),"",'III_Plan comp 438.68 {Plan 9}'!E$15&amp;analysismethod5)</f>
        <v/>
      </c>
      <c r="BM116" s="254" t="str">
        <f>IF(ISNUMBER(FIND(analysismethod5,'III_Plan comp 438.68 {Plan 9}'!F$15)),"",'III_Plan comp 438.68 {Plan 9}'!F$15&amp;analysismethod5)</f>
        <v/>
      </c>
      <c r="BN116" s="254" t="str">
        <f>IF(ISNUMBER(FIND(analysismethod5,'III_Plan comp 438.68 {Plan 9}'!G$15)),"",'III_Plan comp 438.68 {Plan 9}'!G$15&amp;analysismethod5)</f>
        <v/>
      </c>
      <c r="BO116" s="254" t="str">
        <f>IF(ISNUMBER(FIND(analysismethod5,'III_Plan comp 438.68 {Plan 9}'!H$15)),"",'III_Plan comp 438.68 {Plan 9}'!H$15&amp;analysismethod5)</f>
        <v/>
      </c>
      <c r="BP116" s="254" t="str">
        <f>IF(ISNUMBER(FIND(analysismethod5,'III_Plan comp 438.68 {Plan 9}'!I$15)),"",'III_Plan comp 438.68 {Plan 9}'!I$15&amp;analysismethod5)</f>
        <v/>
      </c>
      <c r="BQ116" s="254" t="str">
        <f>IF(ISNUMBER(FIND(analysismethod5,'III_Plan comp 438.68 {Plan 9}'!J$15)),"",'III_Plan comp 438.68 {Plan 9}'!J$15&amp;analysismethod5)</f>
        <v/>
      </c>
      <c r="BR116" s="254" t="str">
        <f>IF(ISNUMBER(FIND(analysismethod5,'III_Plan comp 438.68 {Plan 9}'!K$15)),"",'III_Plan comp 438.68 {Plan 9}'!K$15&amp;analysismethod5)</f>
        <v/>
      </c>
      <c r="BS116" s="254" t="str">
        <f>IF(ISNUMBER(FIND(analysismethod5,'III_Plan comp 438.68 {Plan 9}'!L$15)),"",'III_Plan comp 438.68 {Plan 9}'!L$15&amp;analysismethod5)</f>
        <v/>
      </c>
      <c r="BT116" s="254" t="str">
        <f>IF(ISNUMBER(FIND(analysismethod5,'III_Plan comp 438.68 {Plan 9}'!M$15)),"",'III_Plan comp 438.68 {Plan 9}'!M$15&amp;analysismethod5)</f>
        <v/>
      </c>
      <c r="BU116" s="254" t="str">
        <f>IF(ISNUMBER(FIND(analysismethod5,'III_Plan comp 438.68 {Plan 9}'!N$15)),"",'III_Plan comp 438.68 {Plan 9}'!N$15&amp;analysismethod5)</f>
        <v/>
      </c>
      <c r="BV116" s="254" t="str">
        <f>IF(ISNUMBER(FIND(analysismethod5,'III_Plan comp 438.68 {Plan 9}'!O$15)),"",'III_Plan comp 438.68 {Plan 9}'!O$15&amp;analysismethod5)</f>
        <v/>
      </c>
      <c r="BW116" s="254" t="str">
        <f>IF(ISNUMBER(FIND(analysismethod5,'III_Plan comp 438.68 {Plan 9}'!P$15)),"",'III_Plan comp 438.68 {Plan 9}'!P$15&amp;analysismethod5)</f>
        <v/>
      </c>
      <c r="BX116" s="254" t="str">
        <f>IF(ISNUMBER(FIND(analysismethod5,'III_Plan comp 438.68 {Plan 9}'!Q$15)),"",'III_Plan comp 438.68 {Plan 9}'!Q$15&amp;analysismethod5)</f>
        <v/>
      </c>
      <c r="BY116" s="254" t="str">
        <f>IF(ISNUMBER(FIND(analysismethod5,'III_Plan comp 438.68 {Plan 9}'!R$15)),"",'III_Plan comp 438.68 {Plan 9}'!R$15&amp;analysismethod5)</f>
        <v/>
      </c>
      <c r="BZ116" s="254" t="str">
        <f>IF(ISNUMBER(FIND(analysismethod5,'III_Plan comp 438.68 {Plan 9}'!S$15)),"",'III_Plan comp 438.68 {Plan 9}'!S$15&amp;analysismethod5)</f>
        <v/>
      </c>
      <c r="CA116" s="254" t="str">
        <f>IF(ISNUMBER(FIND(analysismethod5,'III_Plan comp 438.68 {Plan 9}'!T$15)),"",'III_Plan comp 438.68 {Plan 9}'!T$15&amp;analysismethod5)</f>
        <v/>
      </c>
      <c r="CB116" s="254" t="str">
        <f>IF(ISNUMBER(FIND(analysismethod5,'III_Plan comp 438.68 {Plan 9}'!U$15)),"",'III_Plan comp 438.68 {Plan 9}'!U$15&amp;analysismethod5)</f>
        <v/>
      </c>
      <c r="CC116" s="254" t="str">
        <f>IF(ISNUMBER(FIND(analysismethod5,'III_Plan comp 438.68 {Plan 9}'!V$15)),"",'III_Plan comp 438.68 {Plan 9}'!V$15&amp;analysismethod5)</f>
        <v/>
      </c>
      <c r="CD116" s="254" t="str">
        <f>IF(ISNUMBER(FIND(analysismethod5,'III_Plan comp 438.68 {Plan 9}'!W$15)),"",'III_Plan comp 438.68 {Plan 9}'!W$15&amp;analysismethod5)</f>
        <v/>
      </c>
      <c r="CE116" s="254" t="str">
        <f>IF(ISNUMBER(FIND(analysismethod5,'III_Plan comp 438.68 {Plan 9}'!X$15)),"",'III_Plan comp 438.68 {Plan 9}'!X$15&amp;analysismethod5)</f>
        <v/>
      </c>
      <c r="CF116" s="254" t="str">
        <f>IF(ISNUMBER(FIND(analysismethod5,'III_Plan comp 438.68 {Plan 9}'!Y$15)),"",'III_Plan comp 438.68 {Plan 9}'!Y$15&amp;analysismethod5)</f>
        <v/>
      </c>
      <c r="CG116" s="254" t="str">
        <f>IF(ISNUMBER(FIND(analysismethod5,'III_Plan comp 438.68 {Plan 9}'!Z$15)),"",'III_Plan comp 438.68 {Plan 9}'!Z$15&amp;analysismethod5)</f>
        <v/>
      </c>
      <c r="CH116" s="254" t="str">
        <f>IF(ISNUMBER(FIND(analysismethod5,'III_Plan comp 438.68 {Plan 9}'!AA$15)),"",'III_Plan comp 438.68 {Plan 9}'!AA$15&amp;analysismethod5)</f>
        <v/>
      </c>
      <c r="CI116" s="254" t="str">
        <f>IF(ISNUMBER(FIND(analysismethod5,'III_Plan comp 438.68 {Plan 9}'!AB$15)),"",'III_Plan comp 438.68 {Plan 9}'!AB$15&amp;analysismethod5)</f>
        <v/>
      </c>
      <c r="CJ116" s="254" t="str">
        <f>IF(ISNUMBER(FIND(analysismethod5,'III_Plan comp 438.68 {Plan 9}'!AC$15)),"",'III_Plan comp 438.68 {Plan 9}'!AC$15&amp;analysismethod5)</f>
        <v/>
      </c>
      <c r="CK116" s="254" t="str">
        <f>IF(ISNUMBER(FIND(analysismethod5,'III_Plan comp 438.68 {Plan 9}'!AD$15)),"",'III_Plan comp 438.68 {Plan 9}'!AD$15&amp;analysismethod5)</f>
        <v/>
      </c>
      <c r="CL116" s="254" t="str">
        <f>IF(ISNUMBER(FIND(analysismethod5,'III_Plan comp 438.68 {Plan 9}'!AE$15)),"",'III_Plan comp 438.68 {Plan 9}'!AE$15&amp;analysismethod5)</f>
        <v/>
      </c>
      <c r="CM116" s="254" t="str">
        <f>IF(ISNUMBER(FIND(analysismethod5,'III_Plan comp 438.68 {Plan 9}'!AF$15)),"",'III_Plan comp 438.68 {Plan 9}'!AF$15&amp;analysismethod5)</f>
        <v/>
      </c>
      <c r="CN116" s="254" t="str">
        <f>IF(ISNUMBER(FIND(analysismethod5,'III_Plan comp 438.68 {Plan 9}'!AG$15)),"",'III_Plan comp 438.68 {Plan 9}'!AG$15&amp;analysismethod5)</f>
        <v/>
      </c>
      <c r="CO116" s="254" t="str">
        <f>IF(ISNUMBER(FIND(analysismethod5,'III_Plan comp 438.68 {Plan 9}'!AH$15)),"",'III_Plan comp 438.68 {Plan 9}'!AH$15&amp;analysismethod5)</f>
        <v/>
      </c>
      <c r="CP116" s="254" t="str">
        <f>IF(ISNUMBER(FIND(analysismethod5,'III_Plan comp 438.68 {Plan 9}'!AI$15)),"",'III_Plan comp 438.68 {Plan 9}'!AI$15&amp;analysismethod5)</f>
        <v/>
      </c>
      <c r="CQ116" s="254" t="str">
        <f>IF(ISNUMBER(FIND(analysismethod5,'III_Plan comp 438.68 {Plan 9}'!AJ$15)),"",'III_Plan comp 438.68 {Plan 9}'!AJ$15&amp;analysismethod5)</f>
        <v/>
      </c>
      <c r="CR116" s="254" t="str">
        <f>IF(ISNUMBER(FIND(analysismethod5,'III_Plan comp 438.68 {Plan 9}'!AK$15)),"",'III_Plan comp 438.68 {Plan 9}'!AK$15&amp;analysismethod5)</f>
        <v/>
      </c>
      <c r="CS116" s="254" t="str">
        <f>IF(ISNUMBER(FIND(analysismethod5,'III_Plan comp 438.68 {Plan 9}'!AL$15)),"",'III_Plan comp 438.68 {Plan 9}'!AL$15&amp;analysismethod5)</f>
        <v/>
      </c>
      <c r="CT116" s="254" t="str">
        <f>IF(ISNUMBER(FIND(analysismethod5,'III_Plan comp 438.68 {Plan 9}'!AM$15)),"",'III_Plan comp 438.68 {Plan 9}'!AM$15&amp;analysismethod5)</f>
        <v/>
      </c>
      <c r="CU116" s="254" t="str">
        <f>IF(ISNUMBER(FIND(analysismethod5,'III_Plan comp 438.68 {Plan 9}'!AN$15)),"",'III_Plan comp 438.68 {Plan 9}'!AN$15&amp;analysismethod5)</f>
        <v/>
      </c>
      <c r="CV116" s="254" t="str">
        <f>IF(ISNUMBER(FIND(analysismethod5,'III_Plan comp 438.68 {Plan 9}'!AO$15)),"",'III_Plan comp 438.68 {Plan 9}'!AO$15&amp;analysismethod5)</f>
        <v/>
      </c>
      <c r="CW116" s="254" t="str">
        <f>IF(ISNUMBER(FIND(analysismethod5,'III_Plan comp 438.68 {Plan 9}'!AP$15)),"",'III_Plan comp 438.68 {Plan 9}'!AP$15&amp;analysismethod5)</f>
        <v/>
      </c>
      <c r="CX116" s="254" t="str">
        <f>IF(ISNUMBER(FIND(analysismethod5,'III_Plan comp 438.68 {Plan 9}'!AQ$15)),"",'III_Plan comp 438.68 {Plan 9}'!AQ$15&amp;analysismethod5)</f>
        <v/>
      </c>
      <c r="CY116" s="254" t="str">
        <f>IF(ISNUMBER(FIND(analysismethod5,'III_Plan comp 438.68 {Plan 9}'!AR$15)),"",'III_Plan comp 438.68 {Plan 9}'!AR$15&amp;analysismethod5)</f>
        <v/>
      </c>
      <c r="CZ116" s="254" t="str">
        <f>IF(ISNUMBER(FIND(analysismethod5,'III_Plan comp 438.68 {Plan 9}'!AS$15)),"",'III_Plan comp 438.68 {Plan 9}'!AS$15&amp;analysismethod5)</f>
        <v/>
      </c>
      <c r="DA116" s="254" t="str">
        <f>IF(ISNUMBER(FIND(analysismethod5,'III_Plan comp 438.68 {Plan 9}'!AT$15)),"",'III_Plan comp 438.68 {Plan 9}'!AT$15&amp;analysismethod5)</f>
        <v/>
      </c>
      <c r="DB116" s="254" t="str">
        <f>IF(ISNUMBER(FIND(analysismethod5,'III_Plan comp 438.68 {Plan 9}'!AU$15)),"",'III_Plan comp 438.68 {Plan 9}'!AU$15&amp;analysismethod5)</f>
        <v/>
      </c>
      <c r="DC116" s="254" t="str">
        <f>IF(ISNUMBER(FIND(analysismethod5,'III_Plan comp 438.68 {Plan 9}'!AV$15)),"",'III_Plan comp 438.68 {Plan 9}'!AV$15&amp;analysismethod5)</f>
        <v/>
      </c>
      <c r="DD116" s="254" t="str">
        <f>IF(ISNUMBER(FIND(analysismethod5,'III_Plan comp 438.68 {Plan 9}'!AW$15)),"",'III_Plan comp 438.68 {Plan 9}'!AW$15&amp;analysismethod5)</f>
        <v/>
      </c>
      <c r="DE116" s="254" t="str">
        <f>IF(ISNUMBER(FIND(analysismethod5,'III_Plan comp 438.68 {Plan 9}'!AX$15)),"",'III_Plan comp 438.68 {Plan 9}'!AX$15&amp;analysismethod5)</f>
        <v/>
      </c>
      <c r="DF116" s="254" t="str">
        <f>IF(ISNUMBER(FIND(analysismethod5,'III_Plan comp 438.68 {Plan 9}'!AY$15)),"",'III_Plan comp 438.68 {Plan 9}'!AY$15&amp;analysismethod5)</f>
        <v/>
      </c>
      <c r="DG116" s="254" t="str">
        <f>IF(ISNUMBER(FIND(analysismethod5,'III_Plan comp 438.68 {Plan 9}'!AZ$15)),"",'III_Plan comp 438.68 {Plan 9}'!AZ$15&amp;analysismethod5)</f>
        <v/>
      </c>
      <c r="DH116" s="254" t="str">
        <f>IF(ISNUMBER(FIND(analysismethod5,'III_Plan comp 438.68 {Plan 9}'!BA$15)),"",'III_Plan comp 438.68 {Plan 9}'!BA$15&amp;analysismethod5)</f>
        <v/>
      </c>
      <c r="DI116" s="254" t="str">
        <f>IF(ISNUMBER(FIND(analysismethod5,'III_Plan comp 438.68 {Plan 9}'!BB$15)),"",'III_Plan comp 438.68 {Plan 9}'!BB$15&amp;analysismethod5)</f>
        <v/>
      </c>
      <c r="DJ116" s="254" t="str">
        <f>IF(ISNUMBER(FIND(analysismethod5,'III_Plan comp 438.68 {Plan 9}'!BC$15)),"",'III_Plan comp 438.68 {Plan 9}'!BC$15&amp;analysismethod5)</f>
        <v/>
      </c>
      <c r="DK116" s="254" t="str">
        <f>IF(ISNUMBER(FIND(analysismethod5,'III_Plan comp 438.68 {Plan 9}'!BD$15)),"",'III_Plan comp 438.68 {Plan 9}'!BD$15&amp;analysismethod5)</f>
        <v/>
      </c>
      <c r="DL116" s="254" t="str">
        <f>IF(ISNUMBER(FIND(analysismethod5,'III_Plan comp 438.68 {Plan 9}'!BE$15)),"",'III_Plan comp 438.68 {Plan 9}'!BE$15&amp;analysismethod5)</f>
        <v/>
      </c>
      <c r="DM116" s="254" t="str">
        <f>IF(ISNUMBER(FIND(analysismethod5,'III_Plan comp 438.68 {Plan 9}'!BF$15)),"",'III_Plan comp 438.68 {Plan 9}'!BF$15&amp;analysismethod5)</f>
        <v/>
      </c>
      <c r="DN116" s="254" t="str">
        <f>IF(ISNUMBER(FIND(analysismethod5,'III_Plan comp 438.68 {Plan 9}'!BG$15)),"",'III_Plan comp 438.68 {Plan 9}'!BG$15&amp;analysismethod5)</f>
        <v/>
      </c>
      <c r="DO116" s="254" t="str">
        <f>IF(ISNUMBER(FIND(analysismethod5,'III_Plan comp 438.68 {Plan 9}'!BH$15)),"",'III_Plan comp 438.68 {Plan 9}'!BH$15&amp;analysismethod5)</f>
        <v/>
      </c>
      <c r="DP116" s="254" t="str">
        <f>IF(ISNUMBER(FIND(analysismethod5,'III_Plan comp 438.68 {Plan 9}'!BI$15)),"",'III_Plan comp 438.68 {Plan 9}'!BI$15&amp;analysismethod5)</f>
        <v/>
      </c>
      <c r="DQ116" s="254" t="str">
        <f>IF(ISNUMBER(FIND(analysismethod5,'III_Plan comp 438.68 {Plan 9}'!BJ$15)),"",'III_Plan comp 438.68 {Plan 9}'!BJ$15&amp;analysismethod5)</f>
        <v/>
      </c>
      <c r="DR116" s="254" t="str">
        <f>IF(ISNUMBER(FIND(analysismethod5,'III_Plan comp 438.68 {Plan 9}'!BK$15)),"",'III_Plan comp 438.68 {Plan 9}'!BK$15&amp;analysismethod5)</f>
        <v/>
      </c>
      <c r="DS116" s="254" t="str">
        <f>IF(ISNUMBER(FIND(analysismethod5,'III_Plan comp 438.68 {Plan 9}'!BL$15)),"",'III_Plan comp 438.68 {Plan 9}'!BL$15&amp;analysismethod5)</f>
        <v/>
      </c>
      <c r="DT116" s="254" t="str">
        <f>IF(ISNUMBER(FIND(analysismethod5,'III_Plan comp 438.68 {Plan 9}'!BM$15)),"",'III_Plan comp 438.68 {Plan 9}'!BM$15&amp;analysismethod5)</f>
        <v/>
      </c>
      <c r="DU116" s="254" t="str">
        <f>IF(ISNUMBER(FIND(analysismethod5,'III_Plan comp 438.68 {Plan 9}'!BN$15)),"",'III_Plan comp 438.68 {Plan 9}'!BN$15&amp;analysismethod5)</f>
        <v/>
      </c>
      <c r="DV116" s="254" t="str">
        <f>IF(ISNUMBER(FIND(analysismethod5,'III_Plan comp 438.68 {Plan 9}'!BO$15)),"",'III_Plan comp 438.68 {Plan 9}'!BO$15&amp;analysismethod5)</f>
        <v/>
      </c>
      <c r="DW116" s="254" t="str">
        <f>IF(ISNUMBER(FIND(analysismethod5,'III_Plan comp 438.68 {Plan 9}'!BP$15)),"",'III_Plan comp 438.68 {Plan 9}'!BP$15&amp;analysismethod5)</f>
        <v/>
      </c>
      <c r="DX116" s="254" t="str">
        <f>IF(ISNUMBER(FIND(analysismethod5,'III_Plan comp 438.68 {Plan 9}'!BQ$15)),"",'III_Plan comp 438.68 {Plan 9}'!BQ$15&amp;analysismethod5)</f>
        <v/>
      </c>
      <c r="DY116" s="254" t="str">
        <f>IF(ISNUMBER(FIND(analysismethod5,'III_Plan comp 438.68 {Plan 9}'!BR$15)),"",'III_Plan comp 438.68 {Plan 9}'!BR$15&amp;analysismethod5)</f>
        <v/>
      </c>
      <c r="DZ116" s="254" t="str">
        <f>IF(ISNUMBER(FIND(analysismethod5,'III_Plan comp 438.68 {Plan 9}'!BS$15)),"",'III_Plan comp 438.68 {Plan 9}'!BS$15&amp;analysismethod5)</f>
        <v/>
      </c>
      <c r="EA116" s="254" t="str">
        <f>IF(ISNUMBER(FIND(analysismethod5,'III_Plan comp 438.68 {Plan 9}'!BT$15)),"",'III_Plan comp 438.68 {Plan 9}'!BT$15&amp;analysismethod5)</f>
        <v/>
      </c>
      <c r="EB116" s="254" t="str">
        <f>IF(ISNUMBER(FIND(analysismethod5,'III_Plan comp 438.68 {Plan 9}'!BU$15)),"",'III_Plan comp 438.68 {Plan 9}'!BU$15&amp;analysismethod5)</f>
        <v/>
      </c>
      <c r="EC116" s="254" t="str">
        <f>IF(ISNUMBER(FIND(analysismethod5,'III_Plan comp 438.68 {Plan 9}'!BV$15)),"",'III_Plan comp 438.68 {Plan 9}'!BV$15&amp;analysismethod5)</f>
        <v/>
      </c>
      <c r="ED116" s="254" t="str">
        <f>IF(ISNUMBER(FIND(analysismethod5,'III_Plan comp 438.68 {Plan 9}'!BW$15)),"",'III_Plan comp 438.68 {Plan 9}'!BW$15&amp;analysismethod5)</f>
        <v/>
      </c>
      <c r="EE116" s="254" t="str">
        <f>IF(ISNUMBER(FIND(analysismethod5,'III_Plan comp 438.68 {Plan 9}'!BX$15)),"",'III_Plan comp 438.68 {Plan 9}'!BX$15&amp;analysismethod5)</f>
        <v/>
      </c>
      <c r="EF116" s="254" t="str">
        <f>IF(ISNUMBER(FIND(analysismethod5,'III_Plan comp 438.68 {Plan 9}'!BY$15)),"",'III_Plan comp 438.68 {Plan 9}'!BY$15&amp;analysismethod5)</f>
        <v/>
      </c>
      <c r="EG116" s="254" t="str">
        <f>IF(ISNUMBER(FIND(analysismethod5,'III_Plan comp 438.68 {Plan 9}'!BZ$15)),"",'III_Plan comp 438.68 {Plan 9}'!BZ$15&amp;analysismethod5)</f>
        <v/>
      </c>
      <c r="EH116" s="254" t="str">
        <f>IF(ISNUMBER(FIND(analysismethod5,'III_Plan comp 438.68 {Plan 9}'!CA$15)),"",'III_Plan comp 438.68 {Plan 9}'!CA$15&amp;analysismethod5)</f>
        <v/>
      </c>
      <c r="EI116" s="254" t="str">
        <f>IF(ISNUMBER(FIND(analysismethod5,'III_Plan comp 438.68 {Plan 9}'!CB$15)),"",'III_Plan comp 438.68 {Plan 9}'!CB$15&amp;analysismethod5)</f>
        <v/>
      </c>
      <c r="EJ116" s="254" t="str">
        <f>IF(ISNUMBER(FIND(analysismethod5,'III_Plan comp 438.68 {Plan 9}'!CC$15)),"",'III_Plan comp 438.68 {Plan 9}'!CC$15&amp;analysismethod5)</f>
        <v/>
      </c>
      <c r="EK116" s="254" t="str">
        <f>IF(ISNUMBER(FIND(analysismethod5,'III_Plan comp 438.68 {Plan 9}'!CD$15)),"",'III_Plan comp 438.68 {Plan 9}'!CD$15&amp;analysismethod5)</f>
        <v/>
      </c>
      <c r="EL116" s="254" t="str">
        <f>IF(ISNUMBER(FIND(analysismethod5,'III_Plan comp 438.68 {Plan 9}'!CE$15)),"",'III_Plan comp 438.68 {Plan 9}'!CE$15&amp;analysismethod5)</f>
        <v/>
      </c>
      <c r="EM116" s="254" t="str">
        <f>IF(ISNUMBER(FIND(analysismethod5,'III_Plan comp 438.68 {Plan 9}'!CF$15)),"",'III_Plan comp 438.68 {Plan 9}'!CF$15&amp;analysismethod5)</f>
        <v/>
      </c>
      <c r="EN116" s="254" t="str">
        <f>IF(ISNUMBER(FIND(analysismethod5,'III_Plan comp 438.68 {Plan 9}'!CG$15)),"",'III_Plan comp 438.68 {Plan 9}'!CG$15&amp;analysismethod5)</f>
        <v/>
      </c>
      <c r="EO116" s="254" t="str">
        <f>IF(ISNUMBER(FIND(analysismethod5,'III_Plan comp 438.68 {Plan 9}'!CH$15)),"",'III_Plan comp 438.68 {Plan 9}'!CH$15&amp;analysismethod5)</f>
        <v/>
      </c>
      <c r="EP116" s="254" t="str">
        <f>IF(ISNUMBER(FIND(analysismethod5,'III_Plan comp 438.68 {Plan 9}'!CI$15)),"",'III_Plan comp 438.68 {Plan 9}'!CI$15&amp;analysismethod5)</f>
        <v/>
      </c>
      <c r="EQ116" s="254" t="str">
        <f>IF(ISNUMBER(FIND(analysismethod5,'III_Plan comp 438.68 {Plan 9}'!CJ$15)),"",'III_Plan comp 438.68 {Plan 9}'!CJ$15&amp;analysismethod5)</f>
        <v/>
      </c>
      <c r="ER116" s="254" t="str">
        <f>IF(ISNUMBER(FIND(analysismethod5,'III_Plan comp 438.68 {Plan 9}'!CK$15)),"",'III_Plan comp 438.68 {Plan 9}'!CK$15&amp;analysismethod5)</f>
        <v/>
      </c>
      <c r="ES116" s="254" t="str">
        <f>IF(ISNUMBER(FIND(analysismethod5,'III_Plan comp 438.68 {Plan 9}'!CL$15)),"",'III_Plan comp 438.68 {Plan 9}'!CL$15&amp;analysismethod5)</f>
        <v/>
      </c>
      <c r="ET116" s="254" t="str">
        <f>IF(ISNUMBER(FIND(analysismethod5,'III_Plan comp 438.68 {Plan 9}'!CM$15)),"",'III_Plan comp 438.68 {Plan 9}'!CM$15&amp;analysismethod5)</f>
        <v/>
      </c>
      <c r="EU116" s="254" t="str">
        <f>IF(ISNUMBER(FIND(analysismethod5,'III_Plan comp 438.68 {Plan 9}'!CN$15)),"",'III_Plan comp 438.68 {Plan 9}'!CN$15&amp;analysismethod5)</f>
        <v/>
      </c>
      <c r="EV116" s="254" t="str">
        <f>IF(ISNUMBER(FIND(analysismethod5,'III_Plan comp 438.68 {Plan 9}'!CO$15)),"",'III_Plan comp 438.68 {Plan 9}'!CO$15&amp;analysismethod5)</f>
        <v/>
      </c>
      <c r="EW116" s="254" t="str">
        <f>IF(ISNUMBER(FIND(analysismethod5,'III_Plan comp 438.68 {Plan 9}'!CP$15)),"",'III_Plan comp 438.68 {Plan 9}'!CP$15&amp;analysismethod5)</f>
        <v/>
      </c>
      <c r="EX116" s="254" t="str">
        <f>IF(ISNUMBER(FIND(analysismethod5,'III_Plan comp 438.68 {Plan 9}'!CQ$15)),"",'III_Plan comp 438.68 {Plan 9}'!CQ$15&amp;analysismethod5)</f>
        <v/>
      </c>
      <c r="EY116" s="254" t="str">
        <f>IF(ISNUMBER(FIND(analysismethod5,'III_Plan comp 438.68 {Plan 9}'!CR$15)),"",'III_Plan comp 438.68 {Plan 9}'!CR$15&amp;analysismethod5)</f>
        <v/>
      </c>
      <c r="EZ116" s="254" t="str">
        <f>IF(ISNUMBER(FIND(analysismethod5,'III_Plan comp 438.68 {Plan 9}'!CS$15)),"",'III_Plan comp 438.68 {Plan 9}'!CS$15&amp;analysismethod5)</f>
        <v/>
      </c>
      <c r="FA116" s="254" t="str">
        <f>IF(ISNUMBER(FIND(analysismethod5,'III_Plan comp 438.68 {Plan 9}'!CT$15)),"",'III_Plan comp 438.68 {Plan 9}'!CT$15&amp;analysismethod5)</f>
        <v/>
      </c>
      <c r="FB116" s="254" t="str">
        <f>IF(ISNUMBER(FIND(analysismethod5,'III_Plan comp 438.68 {Plan 9}'!CU$15)),"",'III_Plan comp 438.68 {Plan 9}'!CU$15&amp;analysismethod5)</f>
        <v/>
      </c>
      <c r="FC116" s="254" t="str">
        <f>IF(ISNUMBER(FIND(analysismethod5,'III_Plan comp 438.68 {Plan 9}'!CV$15)),"",'III_Plan comp 438.68 {Plan 9}'!CV$15&amp;analysismethod5)</f>
        <v/>
      </c>
      <c r="FD116" s="254" t="str">
        <f>IF(ISNUMBER(FIND(analysismethod5,'III_Plan comp 438.68 {Plan 9}'!CW$15)),"",'III_Plan comp 438.68 {Plan 9}'!CW$15&amp;analysismethod5)</f>
        <v/>
      </c>
      <c r="FE116" s="254" t="str">
        <f>IF(ISNUMBER(FIND(analysismethod5,'III_Plan comp 438.68 {Plan 9}'!CX$15)),"",'III_Plan comp 438.68 {Plan 9}'!CX$15&amp;analysismethod5)</f>
        <v/>
      </c>
      <c r="FF116" s="254" t="str">
        <f>IF(ISNUMBER(FIND(analysismethod5,'III_Plan comp 438.68 {Plan 9}'!CY$15)),"",'III_Plan comp 438.68 {Plan 9}'!CY$15&amp;analysismethod5)</f>
        <v/>
      </c>
      <c r="FG116" s="254" t="str">
        <f>IF(ISNUMBER(FIND(analysismethod5,'III_Plan comp 438.68 {Plan 9}'!CZ$15)),"",'III_Plan comp 438.68 {Plan 9}'!CZ$15&amp;analysismethod5)</f>
        <v/>
      </c>
    </row>
    <row r="117" spans="62:163" x14ac:dyDescent="0.2">
      <c r="BK117" s="253" t="str">
        <f>IF('I_State and program information'!$E$70="Yes","Review of Grievances Related to Access"&amp;"; "&amp;CHAR(10)&amp;CHAR(10),"")</f>
        <v xml:space="preserve">Review of Grievances Related to Access; 
</v>
      </c>
      <c r="BL117" s="254" t="str">
        <f>IF(ISNUMBER(FIND(analysismethod6,'III_Plan comp 438.68 {Plan 9}'!E$15)),"",'III_Plan comp 438.68 {Plan 9}'!E$15&amp;analysismethod6)</f>
        <v xml:space="preserve">Review of Grievances Related to Access; 
</v>
      </c>
      <c r="BM117" s="254" t="str">
        <f>IF(ISNUMBER(FIND(analysismethod6,'III_Plan comp 438.68 {Plan 9}'!F$15)),"",'III_Plan comp 438.68 {Plan 9}'!F$15&amp;analysismethod6)</f>
        <v xml:space="preserve">Review of Grievances Related to Access; 
</v>
      </c>
      <c r="BN117" s="254" t="str">
        <f>IF(ISNUMBER(FIND(analysismethod6,'III_Plan comp 438.68 {Plan 9}'!G$15)),"",'III_Plan comp 438.68 {Plan 9}'!G$15&amp;analysismethod6)</f>
        <v xml:space="preserve">Review of Grievances Related to Access; 
</v>
      </c>
      <c r="BO117" s="254" t="str">
        <f>IF(ISNUMBER(FIND(analysismethod6,'III_Plan comp 438.68 {Plan 9}'!H$15)),"",'III_Plan comp 438.68 {Plan 9}'!H$15&amp;analysismethod6)</f>
        <v xml:space="preserve">Review of Grievances Related to Access; 
</v>
      </c>
      <c r="BP117" s="254" t="str">
        <f>IF(ISNUMBER(FIND(analysismethod6,'III_Plan comp 438.68 {Plan 9}'!I$15)),"",'III_Plan comp 438.68 {Plan 9}'!I$15&amp;analysismethod6)</f>
        <v xml:space="preserve">Review of Grievances Related to Access; 
</v>
      </c>
      <c r="BQ117" s="254" t="str">
        <f>IF(ISNUMBER(FIND(analysismethod6,'III_Plan comp 438.68 {Plan 9}'!J$15)),"",'III_Plan comp 438.68 {Plan 9}'!J$15&amp;analysismethod6)</f>
        <v xml:space="preserve">Review of Grievances Related to Access; 
</v>
      </c>
      <c r="BR117" s="254" t="str">
        <f>IF(ISNUMBER(FIND(analysismethod6,'III_Plan comp 438.68 {Plan 9}'!K$15)),"",'III_Plan comp 438.68 {Plan 9}'!K$15&amp;analysismethod6)</f>
        <v xml:space="preserve">Review of Grievances Related to Access; 
</v>
      </c>
      <c r="BS117" s="254" t="str">
        <f>IF(ISNUMBER(FIND(analysismethod6,'III_Plan comp 438.68 {Plan 9}'!L$15)),"",'III_Plan comp 438.68 {Plan 9}'!L$15&amp;analysismethod6)</f>
        <v xml:space="preserve">Review of Grievances Related to Access; 
</v>
      </c>
      <c r="BT117" s="254" t="str">
        <f>IF(ISNUMBER(FIND(analysismethod6,'III_Plan comp 438.68 {Plan 9}'!M$15)),"",'III_Plan comp 438.68 {Plan 9}'!M$15&amp;analysismethod6)</f>
        <v xml:space="preserve">Review of Grievances Related to Access; 
</v>
      </c>
      <c r="BU117" s="254" t="str">
        <f>IF(ISNUMBER(FIND(analysismethod6,'III_Plan comp 438.68 {Plan 9}'!N$15)),"",'III_Plan comp 438.68 {Plan 9}'!N$15&amp;analysismethod6)</f>
        <v xml:space="preserve">Review of Grievances Related to Access; 
</v>
      </c>
      <c r="BV117" s="254" t="str">
        <f>IF(ISNUMBER(FIND(analysismethod6,'III_Plan comp 438.68 {Plan 9}'!O$15)),"",'III_Plan comp 438.68 {Plan 9}'!O$15&amp;analysismethod6)</f>
        <v xml:space="preserve">Review of Grievances Related to Access; 
</v>
      </c>
      <c r="BW117" s="254" t="str">
        <f>IF(ISNUMBER(FIND(analysismethod6,'III_Plan comp 438.68 {Plan 9}'!P$15)),"",'III_Plan comp 438.68 {Plan 9}'!P$15&amp;analysismethod6)</f>
        <v xml:space="preserve">Review of Grievances Related to Access; 
</v>
      </c>
      <c r="BX117" s="254" t="str">
        <f>IF(ISNUMBER(FIND(analysismethod6,'III_Plan comp 438.68 {Plan 9}'!Q$15)),"",'III_Plan comp 438.68 {Plan 9}'!Q$15&amp;analysismethod6)</f>
        <v xml:space="preserve">Review of Grievances Related to Access; 
</v>
      </c>
      <c r="BY117" s="254" t="str">
        <f>IF(ISNUMBER(FIND(analysismethod6,'III_Plan comp 438.68 {Plan 9}'!R$15)),"",'III_Plan comp 438.68 {Plan 9}'!R$15&amp;analysismethod6)</f>
        <v xml:space="preserve">Review of Grievances Related to Access; 
</v>
      </c>
      <c r="BZ117" s="254" t="str">
        <f>IF(ISNUMBER(FIND(analysismethod6,'III_Plan comp 438.68 {Plan 9}'!S$15)),"",'III_Plan comp 438.68 {Plan 9}'!S$15&amp;analysismethod6)</f>
        <v xml:space="preserve">Review of Grievances Related to Access; 
</v>
      </c>
      <c r="CA117" s="254" t="str">
        <f>IF(ISNUMBER(FIND(analysismethod6,'III_Plan comp 438.68 {Plan 9}'!T$15)),"",'III_Plan comp 438.68 {Plan 9}'!T$15&amp;analysismethod6)</f>
        <v xml:space="preserve">Review of Grievances Related to Access; 
</v>
      </c>
      <c r="CB117" s="254" t="str">
        <f>IF(ISNUMBER(FIND(analysismethod6,'III_Plan comp 438.68 {Plan 9}'!U$15)),"",'III_Plan comp 438.68 {Plan 9}'!U$15&amp;analysismethod6)</f>
        <v xml:space="preserve">Review of Grievances Related to Access; 
</v>
      </c>
      <c r="CC117" s="254" t="str">
        <f>IF(ISNUMBER(FIND(analysismethod6,'III_Plan comp 438.68 {Plan 9}'!V$15)),"",'III_Plan comp 438.68 {Plan 9}'!V$15&amp;analysismethod6)</f>
        <v xml:space="preserve">Review of Grievances Related to Access; 
</v>
      </c>
      <c r="CD117" s="254" t="str">
        <f>IF(ISNUMBER(FIND(analysismethod6,'III_Plan comp 438.68 {Plan 9}'!W$15)),"",'III_Plan comp 438.68 {Plan 9}'!W$15&amp;analysismethod6)</f>
        <v xml:space="preserve">Review of Grievances Related to Access; 
</v>
      </c>
      <c r="CE117" s="254" t="str">
        <f>IF(ISNUMBER(FIND(analysismethod6,'III_Plan comp 438.68 {Plan 9}'!X$15)),"",'III_Plan comp 438.68 {Plan 9}'!X$15&amp;analysismethod6)</f>
        <v xml:space="preserve">Review of Grievances Related to Access; 
</v>
      </c>
      <c r="CF117" s="254" t="str">
        <f>IF(ISNUMBER(FIND(analysismethod6,'III_Plan comp 438.68 {Plan 9}'!Y$15)),"",'III_Plan comp 438.68 {Plan 9}'!Y$15&amp;analysismethod6)</f>
        <v xml:space="preserve">Review of Grievances Related to Access; 
</v>
      </c>
      <c r="CG117" s="254" t="str">
        <f>IF(ISNUMBER(FIND(analysismethod6,'III_Plan comp 438.68 {Plan 9}'!Z$15)),"",'III_Plan comp 438.68 {Plan 9}'!Z$15&amp;analysismethod6)</f>
        <v xml:space="preserve">Review of Grievances Related to Access; 
</v>
      </c>
      <c r="CH117" s="254" t="str">
        <f>IF(ISNUMBER(FIND(analysismethod6,'III_Plan comp 438.68 {Plan 9}'!AA$15)),"",'III_Plan comp 438.68 {Plan 9}'!AA$15&amp;analysismethod6)</f>
        <v xml:space="preserve">Review of Grievances Related to Access; 
</v>
      </c>
      <c r="CI117" s="254" t="str">
        <f>IF(ISNUMBER(FIND(analysismethod6,'III_Plan comp 438.68 {Plan 9}'!AB$15)),"",'III_Plan comp 438.68 {Plan 9}'!AB$15&amp;analysismethod6)</f>
        <v xml:space="preserve">Review of Grievances Related to Access; 
</v>
      </c>
      <c r="CJ117" s="254" t="str">
        <f>IF(ISNUMBER(FIND(analysismethod6,'III_Plan comp 438.68 {Plan 9}'!AC$15)),"",'III_Plan comp 438.68 {Plan 9}'!AC$15&amp;analysismethod6)</f>
        <v xml:space="preserve">Review of Grievances Related to Access; 
</v>
      </c>
      <c r="CK117" s="254" t="str">
        <f>IF(ISNUMBER(FIND(analysismethod6,'III_Plan comp 438.68 {Plan 9}'!AD$15)),"",'III_Plan comp 438.68 {Plan 9}'!AD$15&amp;analysismethod6)</f>
        <v xml:space="preserve">Review of Grievances Related to Access; 
</v>
      </c>
      <c r="CL117" s="254" t="str">
        <f>IF(ISNUMBER(FIND(analysismethod6,'III_Plan comp 438.68 {Plan 9}'!AE$15)),"",'III_Plan comp 438.68 {Plan 9}'!AE$15&amp;analysismethod6)</f>
        <v xml:space="preserve">Review of Grievances Related to Access; 
</v>
      </c>
      <c r="CM117" s="254" t="str">
        <f>IF(ISNUMBER(FIND(analysismethod6,'III_Plan comp 438.68 {Plan 9}'!AF$15)),"",'III_Plan comp 438.68 {Plan 9}'!AF$15&amp;analysismethod6)</f>
        <v xml:space="preserve">Review of Grievances Related to Access; 
</v>
      </c>
      <c r="CN117" s="254" t="str">
        <f>IF(ISNUMBER(FIND(analysismethod6,'III_Plan comp 438.68 {Plan 9}'!AG$15)),"",'III_Plan comp 438.68 {Plan 9}'!AG$15&amp;analysismethod6)</f>
        <v xml:space="preserve">Review of Grievances Related to Access; 
</v>
      </c>
      <c r="CO117" s="254" t="str">
        <f>IF(ISNUMBER(FIND(analysismethod6,'III_Plan comp 438.68 {Plan 9}'!AH$15)),"",'III_Plan comp 438.68 {Plan 9}'!AH$15&amp;analysismethod6)</f>
        <v xml:space="preserve">Review of Grievances Related to Access; 
</v>
      </c>
      <c r="CP117" s="254" t="str">
        <f>IF(ISNUMBER(FIND(analysismethod6,'III_Plan comp 438.68 {Plan 9}'!AI$15)),"",'III_Plan comp 438.68 {Plan 9}'!AI$15&amp;analysismethod6)</f>
        <v xml:space="preserve">Review of Grievances Related to Access; 
</v>
      </c>
      <c r="CQ117" s="254" t="str">
        <f>IF(ISNUMBER(FIND(analysismethod6,'III_Plan comp 438.68 {Plan 9}'!AJ$15)),"",'III_Plan comp 438.68 {Plan 9}'!AJ$15&amp;analysismethod6)</f>
        <v xml:space="preserve">Review of Grievances Related to Access; 
</v>
      </c>
      <c r="CR117" s="254" t="str">
        <f>IF(ISNUMBER(FIND(analysismethod6,'III_Plan comp 438.68 {Plan 9}'!AK$15)),"",'III_Plan comp 438.68 {Plan 9}'!AK$15&amp;analysismethod6)</f>
        <v xml:space="preserve">Review of Grievances Related to Access; 
</v>
      </c>
      <c r="CS117" s="254" t="str">
        <f>IF(ISNUMBER(FIND(analysismethod6,'III_Plan comp 438.68 {Plan 9}'!AL$15)),"",'III_Plan comp 438.68 {Plan 9}'!AL$15&amp;analysismethod6)</f>
        <v xml:space="preserve">Review of Grievances Related to Access; 
</v>
      </c>
      <c r="CT117" s="254" t="str">
        <f>IF(ISNUMBER(FIND(analysismethod6,'III_Plan comp 438.68 {Plan 9}'!AM$15)),"",'III_Plan comp 438.68 {Plan 9}'!AM$15&amp;analysismethod6)</f>
        <v xml:space="preserve">Review of Grievances Related to Access; 
</v>
      </c>
      <c r="CU117" s="254" t="str">
        <f>IF(ISNUMBER(FIND(analysismethod6,'III_Plan comp 438.68 {Plan 9}'!AN$15)),"",'III_Plan comp 438.68 {Plan 9}'!AN$15&amp;analysismethod6)</f>
        <v xml:space="preserve">Review of Grievances Related to Access; 
</v>
      </c>
      <c r="CV117" s="254" t="str">
        <f>IF(ISNUMBER(FIND(analysismethod6,'III_Plan comp 438.68 {Plan 9}'!AO$15)),"",'III_Plan comp 438.68 {Plan 9}'!AO$15&amp;analysismethod6)</f>
        <v xml:space="preserve">Review of Grievances Related to Access; 
</v>
      </c>
      <c r="CW117" s="254" t="str">
        <f>IF(ISNUMBER(FIND(analysismethod6,'III_Plan comp 438.68 {Plan 9}'!AP$15)),"",'III_Plan comp 438.68 {Plan 9}'!AP$15&amp;analysismethod6)</f>
        <v xml:space="preserve">Review of Grievances Related to Access; 
</v>
      </c>
      <c r="CX117" s="254" t="str">
        <f>IF(ISNUMBER(FIND(analysismethod6,'III_Plan comp 438.68 {Plan 9}'!AQ$15)),"",'III_Plan comp 438.68 {Plan 9}'!AQ$15&amp;analysismethod6)</f>
        <v xml:space="preserve">Review of Grievances Related to Access; 
</v>
      </c>
      <c r="CY117" s="254" t="str">
        <f>IF(ISNUMBER(FIND(analysismethod6,'III_Plan comp 438.68 {Plan 9}'!AR$15)),"",'III_Plan comp 438.68 {Plan 9}'!AR$15&amp;analysismethod6)</f>
        <v xml:space="preserve">Review of Grievances Related to Access; 
</v>
      </c>
      <c r="CZ117" s="254" t="str">
        <f>IF(ISNUMBER(FIND(analysismethod6,'III_Plan comp 438.68 {Plan 9}'!AS$15)),"",'III_Plan comp 438.68 {Plan 9}'!AS$15&amp;analysismethod6)</f>
        <v xml:space="preserve">Review of Grievances Related to Access; 
</v>
      </c>
      <c r="DA117" s="254" t="str">
        <f>IF(ISNUMBER(FIND(analysismethod6,'III_Plan comp 438.68 {Plan 9}'!AT$15)),"",'III_Plan comp 438.68 {Plan 9}'!AT$15&amp;analysismethod6)</f>
        <v xml:space="preserve">Review of Grievances Related to Access; 
</v>
      </c>
      <c r="DB117" s="254" t="str">
        <f>IF(ISNUMBER(FIND(analysismethod6,'III_Plan comp 438.68 {Plan 9}'!AU$15)),"",'III_Plan comp 438.68 {Plan 9}'!AU$15&amp;analysismethod6)</f>
        <v xml:space="preserve">Review of Grievances Related to Access; 
</v>
      </c>
      <c r="DC117" s="254" t="str">
        <f>IF(ISNUMBER(FIND(analysismethod6,'III_Plan comp 438.68 {Plan 9}'!AV$15)),"",'III_Plan comp 438.68 {Plan 9}'!AV$15&amp;analysismethod6)</f>
        <v xml:space="preserve">Review of Grievances Related to Access; 
</v>
      </c>
      <c r="DD117" s="254" t="str">
        <f>IF(ISNUMBER(FIND(analysismethod6,'III_Plan comp 438.68 {Plan 9}'!AW$15)),"",'III_Plan comp 438.68 {Plan 9}'!AW$15&amp;analysismethod6)</f>
        <v xml:space="preserve">Review of Grievances Related to Access; 
</v>
      </c>
      <c r="DE117" s="254" t="str">
        <f>IF(ISNUMBER(FIND(analysismethod6,'III_Plan comp 438.68 {Plan 9}'!AX$15)),"",'III_Plan comp 438.68 {Plan 9}'!AX$15&amp;analysismethod6)</f>
        <v xml:space="preserve">Review of Grievances Related to Access; 
</v>
      </c>
      <c r="DF117" s="254" t="str">
        <f>IF(ISNUMBER(FIND(analysismethod6,'III_Plan comp 438.68 {Plan 9}'!AY$15)),"",'III_Plan comp 438.68 {Plan 9}'!AY$15&amp;analysismethod6)</f>
        <v xml:space="preserve">Review of Grievances Related to Access; 
</v>
      </c>
      <c r="DG117" s="254" t="str">
        <f>IF(ISNUMBER(FIND(analysismethod6,'III_Plan comp 438.68 {Plan 9}'!AZ$15)),"",'III_Plan comp 438.68 {Plan 9}'!AZ$15&amp;analysismethod6)</f>
        <v xml:space="preserve">Review of Grievances Related to Access; 
</v>
      </c>
      <c r="DH117" s="254" t="str">
        <f>IF(ISNUMBER(FIND(analysismethod6,'III_Plan comp 438.68 {Plan 9}'!BA$15)),"",'III_Plan comp 438.68 {Plan 9}'!BA$15&amp;analysismethod6)</f>
        <v xml:space="preserve">Review of Grievances Related to Access; 
</v>
      </c>
      <c r="DI117" s="254" t="str">
        <f>IF(ISNUMBER(FIND(analysismethod6,'III_Plan comp 438.68 {Plan 9}'!BB$15)),"",'III_Plan comp 438.68 {Plan 9}'!BB$15&amp;analysismethod6)</f>
        <v xml:space="preserve">Review of Grievances Related to Access; 
</v>
      </c>
      <c r="DJ117" s="254" t="str">
        <f>IF(ISNUMBER(FIND(analysismethod6,'III_Plan comp 438.68 {Plan 9}'!BC$15)),"",'III_Plan comp 438.68 {Plan 9}'!BC$15&amp;analysismethod6)</f>
        <v xml:space="preserve">Review of Grievances Related to Access; 
</v>
      </c>
      <c r="DK117" s="254" t="str">
        <f>IF(ISNUMBER(FIND(analysismethod6,'III_Plan comp 438.68 {Plan 9}'!BD$15)),"",'III_Plan comp 438.68 {Plan 9}'!BD$15&amp;analysismethod6)</f>
        <v xml:space="preserve">Review of Grievances Related to Access; 
</v>
      </c>
      <c r="DL117" s="254" t="str">
        <f>IF(ISNUMBER(FIND(analysismethod6,'III_Plan comp 438.68 {Plan 9}'!BE$15)),"",'III_Plan comp 438.68 {Plan 9}'!BE$15&amp;analysismethod6)</f>
        <v xml:space="preserve">Review of Grievances Related to Access; 
</v>
      </c>
      <c r="DM117" s="254" t="str">
        <f>IF(ISNUMBER(FIND(analysismethod6,'III_Plan comp 438.68 {Plan 9}'!BF$15)),"",'III_Plan comp 438.68 {Plan 9}'!BF$15&amp;analysismethod6)</f>
        <v xml:space="preserve">Review of Grievances Related to Access; 
</v>
      </c>
      <c r="DN117" s="254" t="str">
        <f>IF(ISNUMBER(FIND(analysismethod6,'III_Plan comp 438.68 {Plan 9}'!BG$15)),"",'III_Plan comp 438.68 {Plan 9}'!BG$15&amp;analysismethod6)</f>
        <v xml:space="preserve">Review of Grievances Related to Access; 
</v>
      </c>
      <c r="DO117" s="254" t="str">
        <f>IF(ISNUMBER(FIND(analysismethod6,'III_Plan comp 438.68 {Plan 9}'!BH$15)),"",'III_Plan comp 438.68 {Plan 9}'!BH$15&amp;analysismethod6)</f>
        <v xml:space="preserve">Review of Grievances Related to Access; 
</v>
      </c>
      <c r="DP117" s="254" t="str">
        <f>IF(ISNUMBER(FIND(analysismethod6,'III_Plan comp 438.68 {Plan 9}'!BI$15)),"",'III_Plan comp 438.68 {Plan 9}'!BI$15&amp;analysismethod6)</f>
        <v xml:space="preserve">Review of Grievances Related to Access; 
</v>
      </c>
      <c r="DQ117" s="254" t="str">
        <f>IF(ISNUMBER(FIND(analysismethod6,'III_Plan comp 438.68 {Plan 9}'!BJ$15)),"",'III_Plan comp 438.68 {Plan 9}'!BJ$15&amp;analysismethod6)</f>
        <v xml:space="preserve">Review of Grievances Related to Access; 
</v>
      </c>
      <c r="DR117" s="254" t="str">
        <f>IF(ISNUMBER(FIND(analysismethod6,'III_Plan comp 438.68 {Plan 9}'!BK$15)),"",'III_Plan comp 438.68 {Plan 9}'!BK$15&amp;analysismethod6)</f>
        <v xml:space="preserve">Review of Grievances Related to Access; 
</v>
      </c>
      <c r="DS117" s="254" t="str">
        <f>IF(ISNUMBER(FIND(analysismethod6,'III_Plan comp 438.68 {Plan 9}'!BL$15)),"",'III_Plan comp 438.68 {Plan 9}'!BL$15&amp;analysismethod6)</f>
        <v xml:space="preserve">Review of Grievances Related to Access; 
</v>
      </c>
      <c r="DT117" s="254" t="str">
        <f>IF(ISNUMBER(FIND(analysismethod6,'III_Plan comp 438.68 {Plan 9}'!BM$15)),"",'III_Plan comp 438.68 {Plan 9}'!BM$15&amp;analysismethod6)</f>
        <v xml:space="preserve">Review of Grievances Related to Access; 
</v>
      </c>
      <c r="DU117" s="254" t="str">
        <f>IF(ISNUMBER(FIND(analysismethod6,'III_Plan comp 438.68 {Plan 9}'!BN$15)),"",'III_Plan comp 438.68 {Plan 9}'!BN$15&amp;analysismethod6)</f>
        <v xml:space="preserve">Review of Grievances Related to Access; 
</v>
      </c>
      <c r="DV117" s="254" t="str">
        <f>IF(ISNUMBER(FIND(analysismethod6,'III_Plan comp 438.68 {Plan 9}'!BO$15)),"",'III_Plan comp 438.68 {Plan 9}'!BO$15&amp;analysismethod6)</f>
        <v xml:space="preserve">Review of Grievances Related to Access; 
</v>
      </c>
      <c r="DW117" s="254" t="str">
        <f>IF(ISNUMBER(FIND(analysismethod6,'III_Plan comp 438.68 {Plan 9}'!BP$15)),"",'III_Plan comp 438.68 {Plan 9}'!BP$15&amp;analysismethod6)</f>
        <v xml:space="preserve">Review of Grievances Related to Access; 
</v>
      </c>
      <c r="DX117" s="254" t="str">
        <f>IF(ISNUMBER(FIND(analysismethod6,'III_Plan comp 438.68 {Plan 9}'!BQ$15)),"",'III_Plan comp 438.68 {Plan 9}'!BQ$15&amp;analysismethod6)</f>
        <v xml:space="preserve">Review of Grievances Related to Access; 
</v>
      </c>
      <c r="DY117" s="254" t="str">
        <f>IF(ISNUMBER(FIND(analysismethod6,'III_Plan comp 438.68 {Plan 9}'!BR$15)),"",'III_Plan comp 438.68 {Plan 9}'!BR$15&amp;analysismethod6)</f>
        <v xml:space="preserve">Review of Grievances Related to Access; 
</v>
      </c>
      <c r="DZ117" s="254" t="str">
        <f>IF(ISNUMBER(FIND(analysismethod6,'III_Plan comp 438.68 {Plan 9}'!BS$15)),"",'III_Plan comp 438.68 {Plan 9}'!BS$15&amp;analysismethod6)</f>
        <v xml:space="preserve">Review of Grievances Related to Access; 
</v>
      </c>
      <c r="EA117" s="254" t="str">
        <f>IF(ISNUMBER(FIND(analysismethod6,'III_Plan comp 438.68 {Plan 9}'!BT$15)),"",'III_Plan comp 438.68 {Plan 9}'!BT$15&amp;analysismethod6)</f>
        <v xml:space="preserve">Review of Grievances Related to Access; 
</v>
      </c>
      <c r="EB117" s="254" t="str">
        <f>IF(ISNUMBER(FIND(analysismethod6,'III_Plan comp 438.68 {Plan 9}'!BU$15)),"",'III_Plan comp 438.68 {Plan 9}'!BU$15&amp;analysismethod6)</f>
        <v xml:space="preserve">Review of Grievances Related to Access; 
</v>
      </c>
      <c r="EC117" s="254" t="str">
        <f>IF(ISNUMBER(FIND(analysismethod6,'III_Plan comp 438.68 {Plan 9}'!BV$15)),"",'III_Plan comp 438.68 {Plan 9}'!BV$15&amp;analysismethod6)</f>
        <v xml:space="preserve">Review of Grievances Related to Access; 
</v>
      </c>
      <c r="ED117" s="254" t="str">
        <f>IF(ISNUMBER(FIND(analysismethod6,'III_Plan comp 438.68 {Plan 9}'!BW$15)),"",'III_Plan comp 438.68 {Plan 9}'!BW$15&amp;analysismethod6)</f>
        <v xml:space="preserve">Review of Grievances Related to Access; 
</v>
      </c>
      <c r="EE117" s="254" t="str">
        <f>IF(ISNUMBER(FIND(analysismethod6,'III_Plan comp 438.68 {Plan 9}'!BX$15)),"",'III_Plan comp 438.68 {Plan 9}'!BX$15&amp;analysismethod6)</f>
        <v xml:space="preserve">Review of Grievances Related to Access; 
</v>
      </c>
      <c r="EF117" s="254" t="str">
        <f>IF(ISNUMBER(FIND(analysismethod6,'III_Plan comp 438.68 {Plan 9}'!BY$15)),"",'III_Plan comp 438.68 {Plan 9}'!BY$15&amp;analysismethod6)</f>
        <v xml:space="preserve">Review of Grievances Related to Access; 
</v>
      </c>
      <c r="EG117" s="254" t="str">
        <f>IF(ISNUMBER(FIND(analysismethod6,'III_Plan comp 438.68 {Plan 9}'!BZ$15)),"",'III_Plan comp 438.68 {Plan 9}'!BZ$15&amp;analysismethod6)</f>
        <v xml:space="preserve">Review of Grievances Related to Access; 
</v>
      </c>
      <c r="EH117" s="254" t="str">
        <f>IF(ISNUMBER(FIND(analysismethod6,'III_Plan comp 438.68 {Plan 9}'!CA$15)),"",'III_Plan comp 438.68 {Plan 9}'!CA$15&amp;analysismethod6)</f>
        <v xml:space="preserve">Review of Grievances Related to Access; 
</v>
      </c>
      <c r="EI117" s="254" t="str">
        <f>IF(ISNUMBER(FIND(analysismethod6,'III_Plan comp 438.68 {Plan 9}'!CB$15)),"",'III_Plan comp 438.68 {Plan 9}'!CB$15&amp;analysismethod6)</f>
        <v xml:space="preserve">Review of Grievances Related to Access; 
</v>
      </c>
      <c r="EJ117" s="254" t="str">
        <f>IF(ISNUMBER(FIND(analysismethod6,'III_Plan comp 438.68 {Plan 9}'!CC$15)),"",'III_Plan comp 438.68 {Plan 9}'!CC$15&amp;analysismethod6)</f>
        <v xml:space="preserve">Review of Grievances Related to Access; 
</v>
      </c>
      <c r="EK117" s="254" t="str">
        <f>IF(ISNUMBER(FIND(analysismethod6,'III_Plan comp 438.68 {Plan 9}'!CD$15)),"",'III_Plan comp 438.68 {Plan 9}'!CD$15&amp;analysismethod6)</f>
        <v xml:space="preserve">Review of Grievances Related to Access; 
</v>
      </c>
      <c r="EL117" s="254" t="str">
        <f>IF(ISNUMBER(FIND(analysismethod6,'III_Plan comp 438.68 {Plan 9}'!CE$15)),"",'III_Plan comp 438.68 {Plan 9}'!CE$15&amp;analysismethod6)</f>
        <v xml:space="preserve">Review of Grievances Related to Access; 
</v>
      </c>
      <c r="EM117" s="254" t="str">
        <f>IF(ISNUMBER(FIND(analysismethod6,'III_Plan comp 438.68 {Plan 9}'!CF$15)),"",'III_Plan comp 438.68 {Plan 9}'!CF$15&amp;analysismethod6)</f>
        <v xml:space="preserve">Review of Grievances Related to Access; 
</v>
      </c>
      <c r="EN117" s="254" t="str">
        <f>IF(ISNUMBER(FIND(analysismethod6,'III_Plan comp 438.68 {Plan 9}'!CG$15)),"",'III_Plan comp 438.68 {Plan 9}'!CG$15&amp;analysismethod6)</f>
        <v xml:space="preserve">Review of Grievances Related to Access; 
</v>
      </c>
      <c r="EO117" s="254" t="str">
        <f>IF(ISNUMBER(FIND(analysismethod6,'III_Plan comp 438.68 {Plan 9}'!CH$15)),"",'III_Plan comp 438.68 {Plan 9}'!CH$15&amp;analysismethod6)</f>
        <v xml:space="preserve">Review of Grievances Related to Access; 
</v>
      </c>
      <c r="EP117" s="254" t="str">
        <f>IF(ISNUMBER(FIND(analysismethod6,'III_Plan comp 438.68 {Plan 9}'!CI$15)),"",'III_Plan comp 438.68 {Plan 9}'!CI$15&amp;analysismethod6)</f>
        <v xml:space="preserve">Review of Grievances Related to Access; 
</v>
      </c>
      <c r="EQ117" s="254" t="str">
        <f>IF(ISNUMBER(FIND(analysismethod6,'III_Plan comp 438.68 {Plan 9}'!CJ$15)),"",'III_Plan comp 438.68 {Plan 9}'!CJ$15&amp;analysismethod6)</f>
        <v xml:space="preserve">Review of Grievances Related to Access; 
</v>
      </c>
      <c r="ER117" s="254" t="str">
        <f>IF(ISNUMBER(FIND(analysismethod6,'III_Plan comp 438.68 {Plan 9}'!CK$15)),"",'III_Plan comp 438.68 {Plan 9}'!CK$15&amp;analysismethod6)</f>
        <v xml:space="preserve">Review of Grievances Related to Access; 
</v>
      </c>
      <c r="ES117" s="254" t="str">
        <f>IF(ISNUMBER(FIND(analysismethod6,'III_Plan comp 438.68 {Plan 9}'!CL$15)),"",'III_Plan comp 438.68 {Plan 9}'!CL$15&amp;analysismethod6)</f>
        <v xml:space="preserve">Review of Grievances Related to Access; 
</v>
      </c>
      <c r="ET117" s="254" t="str">
        <f>IF(ISNUMBER(FIND(analysismethod6,'III_Plan comp 438.68 {Plan 9}'!CM$15)),"",'III_Plan comp 438.68 {Plan 9}'!CM$15&amp;analysismethod6)</f>
        <v xml:space="preserve">Review of Grievances Related to Access; 
</v>
      </c>
      <c r="EU117" s="254" t="str">
        <f>IF(ISNUMBER(FIND(analysismethod6,'III_Plan comp 438.68 {Plan 9}'!CN$15)),"",'III_Plan comp 438.68 {Plan 9}'!CN$15&amp;analysismethod6)</f>
        <v xml:space="preserve">Review of Grievances Related to Access; 
</v>
      </c>
      <c r="EV117" s="254" t="str">
        <f>IF(ISNUMBER(FIND(analysismethod6,'III_Plan comp 438.68 {Plan 9}'!CO$15)),"",'III_Plan comp 438.68 {Plan 9}'!CO$15&amp;analysismethod6)</f>
        <v xml:space="preserve">Review of Grievances Related to Access; 
</v>
      </c>
      <c r="EW117" s="254" t="str">
        <f>IF(ISNUMBER(FIND(analysismethod6,'III_Plan comp 438.68 {Plan 9}'!CP$15)),"",'III_Plan comp 438.68 {Plan 9}'!CP$15&amp;analysismethod6)</f>
        <v xml:space="preserve">Review of Grievances Related to Access; 
</v>
      </c>
      <c r="EX117" s="254" t="str">
        <f>IF(ISNUMBER(FIND(analysismethod6,'III_Plan comp 438.68 {Plan 9}'!CQ$15)),"",'III_Plan comp 438.68 {Plan 9}'!CQ$15&amp;analysismethod6)</f>
        <v xml:space="preserve">Review of Grievances Related to Access; 
</v>
      </c>
      <c r="EY117" s="254" t="str">
        <f>IF(ISNUMBER(FIND(analysismethod6,'III_Plan comp 438.68 {Plan 9}'!CR$15)),"",'III_Plan comp 438.68 {Plan 9}'!CR$15&amp;analysismethod6)</f>
        <v xml:space="preserve">Review of Grievances Related to Access; 
</v>
      </c>
      <c r="EZ117" s="254" t="str">
        <f>IF(ISNUMBER(FIND(analysismethod6,'III_Plan comp 438.68 {Plan 9}'!CS$15)),"",'III_Plan comp 438.68 {Plan 9}'!CS$15&amp;analysismethod6)</f>
        <v xml:space="preserve">Review of Grievances Related to Access; 
</v>
      </c>
      <c r="FA117" s="254" t="str">
        <f>IF(ISNUMBER(FIND(analysismethod6,'III_Plan comp 438.68 {Plan 9}'!CT$15)),"",'III_Plan comp 438.68 {Plan 9}'!CT$15&amp;analysismethod6)</f>
        <v xml:space="preserve">Review of Grievances Related to Access; 
</v>
      </c>
      <c r="FB117" s="254" t="str">
        <f>IF(ISNUMBER(FIND(analysismethod6,'III_Plan comp 438.68 {Plan 9}'!CU$15)),"",'III_Plan comp 438.68 {Plan 9}'!CU$15&amp;analysismethod6)</f>
        <v xml:space="preserve">Review of Grievances Related to Access; 
</v>
      </c>
      <c r="FC117" s="254" t="str">
        <f>IF(ISNUMBER(FIND(analysismethod6,'III_Plan comp 438.68 {Plan 9}'!CV$15)),"",'III_Plan comp 438.68 {Plan 9}'!CV$15&amp;analysismethod6)</f>
        <v xml:space="preserve">Review of Grievances Related to Access; 
</v>
      </c>
      <c r="FD117" s="254" t="str">
        <f>IF(ISNUMBER(FIND(analysismethod6,'III_Plan comp 438.68 {Plan 9}'!CW$15)),"",'III_Plan comp 438.68 {Plan 9}'!CW$15&amp;analysismethod6)</f>
        <v xml:space="preserve">Review of Grievances Related to Access; 
</v>
      </c>
      <c r="FE117" s="254" t="str">
        <f>IF(ISNUMBER(FIND(analysismethod6,'III_Plan comp 438.68 {Plan 9}'!CX$15)),"",'III_Plan comp 438.68 {Plan 9}'!CX$15&amp;analysismethod6)</f>
        <v xml:space="preserve">Review of Grievances Related to Access; 
</v>
      </c>
      <c r="FF117" s="254" t="str">
        <f>IF(ISNUMBER(FIND(analysismethod6,'III_Plan comp 438.68 {Plan 9}'!CY$15)),"",'III_Plan comp 438.68 {Plan 9}'!CY$15&amp;analysismethod6)</f>
        <v xml:space="preserve">Review of Grievances Related to Access; 
</v>
      </c>
      <c r="FG117" s="254" t="str">
        <f>IF(ISNUMBER(FIND(analysismethod6,'III_Plan comp 438.68 {Plan 9}'!CZ$15)),"",'III_Plan comp 438.68 {Plan 9}'!CZ$15&amp;analysismethod6)</f>
        <v xml:space="preserve">Review of Grievances Related to Access; 
</v>
      </c>
    </row>
    <row r="118" spans="62:163" x14ac:dyDescent="0.2">
      <c r="BK118" s="253" t="str">
        <f>IF('I_State and program information'!$E$74="Yes","Encounter Data Analysis"&amp;"; "&amp;CHAR(10)&amp;CHAR(10),"")</f>
        <v xml:space="preserve">Encounter Data Analysis; 
</v>
      </c>
      <c r="BL118" s="254" t="str">
        <f>IF(ISNUMBER(FIND(analysismethod7,'III_Plan comp 438.68 {Plan 9}'!E$15)),"",'III_Plan comp 438.68 {Plan 9}'!E$15&amp;analysismethod7)</f>
        <v xml:space="preserve">Encounter Data Analysis; 
</v>
      </c>
      <c r="BM118" s="254" t="str">
        <f>IF(ISNUMBER(FIND(analysismethod7,'III_Plan comp 438.68 {Plan 9}'!F$15)),"",'III_Plan comp 438.68 {Plan 9}'!F$15&amp;analysismethod7)</f>
        <v xml:space="preserve">Encounter Data Analysis; 
</v>
      </c>
      <c r="BN118" s="254" t="str">
        <f>IF(ISNUMBER(FIND(analysismethod7,'III_Plan comp 438.68 {Plan 9}'!G$15)),"",'III_Plan comp 438.68 {Plan 9}'!G$15&amp;analysismethod7)</f>
        <v xml:space="preserve">Encounter Data Analysis; 
</v>
      </c>
      <c r="BO118" s="254" t="str">
        <f>IF(ISNUMBER(FIND(analysismethod7,'III_Plan comp 438.68 {Plan 9}'!H$15)),"",'III_Plan comp 438.68 {Plan 9}'!H$15&amp;analysismethod7)</f>
        <v xml:space="preserve">Encounter Data Analysis; 
</v>
      </c>
      <c r="BP118" s="254" t="str">
        <f>IF(ISNUMBER(FIND(analysismethod7,'III_Plan comp 438.68 {Plan 9}'!I$15)),"",'III_Plan comp 438.68 {Plan 9}'!I$15&amp;analysismethod7)</f>
        <v xml:space="preserve">Encounter Data Analysis; 
</v>
      </c>
      <c r="BQ118" s="254" t="str">
        <f>IF(ISNUMBER(FIND(analysismethod7,'III_Plan comp 438.68 {Plan 9}'!J$15)),"",'III_Plan comp 438.68 {Plan 9}'!J$15&amp;analysismethod7)</f>
        <v xml:space="preserve">Encounter Data Analysis; 
</v>
      </c>
      <c r="BR118" s="254" t="str">
        <f>IF(ISNUMBER(FIND(analysismethod7,'III_Plan comp 438.68 {Plan 9}'!K$15)),"",'III_Plan comp 438.68 {Plan 9}'!K$15&amp;analysismethod7)</f>
        <v xml:space="preserve">Encounter Data Analysis; 
</v>
      </c>
      <c r="BS118" s="254" t="str">
        <f>IF(ISNUMBER(FIND(analysismethod7,'III_Plan comp 438.68 {Plan 9}'!L$15)),"",'III_Plan comp 438.68 {Plan 9}'!L$15&amp;analysismethod7)</f>
        <v xml:space="preserve">Encounter Data Analysis; 
</v>
      </c>
      <c r="BT118" s="254" t="str">
        <f>IF(ISNUMBER(FIND(analysismethod7,'III_Plan comp 438.68 {Plan 9}'!M$15)),"",'III_Plan comp 438.68 {Plan 9}'!M$15&amp;analysismethod7)</f>
        <v xml:space="preserve">Encounter Data Analysis; 
</v>
      </c>
      <c r="BU118" s="254" t="str">
        <f>IF(ISNUMBER(FIND(analysismethod7,'III_Plan comp 438.68 {Plan 9}'!N$15)),"",'III_Plan comp 438.68 {Plan 9}'!N$15&amp;analysismethod7)</f>
        <v xml:space="preserve">Encounter Data Analysis; 
</v>
      </c>
      <c r="BV118" s="254" t="str">
        <f>IF(ISNUMBER(FIND(analysismethod7,'III_Plan comp 438.68 {Plan 9}'!O$15)),"",'III_Plan comp 438.68 {Plan 9}'!O$15&amp;analysismethod7)</f>
        <v xml:space="preserve">Encounter Data Analysis; 
</v>
      </c>
      <c r="BW118" s="254" t="str">
        <f>IF(ISNUMBER(FIND(analysismethod7,'III_Plan comp 438.68 {Plan 9}'!P$15)),"",'III_Plan comp 438.68 {Plan 9}'!P$15&amp;analysismethod7)</f>
        <v xml:space="preserve">Encounter Data Analysis; 
</v>
      </c>
      <c r="BX118" s="254" t="str">
        <f>IF(ISNUMBER(FIND(analysismethod7,'III_Plan comp 438.68 {Plan 9}'!Q$15)),"",'III_Plan comp 438.68 {Plan 9}'!Q$15&amp;analysismethod7)</f>
        <v xml:space="preserve">Encounter Data Analysis; 
</v>
      </c>
      <c r="BY118" s="254" t="str">
        <f>IF(ISNUMBER(FIND(analysismethod7,'III_Plan comp 438.68 {Plan 9}'!R$15)),"",'III_Plan comp 438.68 {Plan 9}'!R$15&amp;analysismethod7)</f>
        <v xml:space="preserve">Encounter Data Analysis; 
</v>
      </c>
      <c r="BZ118" s="254" t="str">
        <f>IF(ISNUMBER(FIND(analysismethod7,'III_Plan comp 438.68 {Plan 9}'!S$15)),"",'III_Plan comp 438.68 {Plan 9}'!S$15&amp;analysismethod7)</f>
        <v xml:space="preserve">Encounter Data Analysis; 
</v>
      </c>
      <c r="CA118" s="254" t="str">
        <f>IF(ISNUMBER(FIND(analysismethod7,'III_Plan comp 438.68 {Plan 9}'!T$15)),"",'III_Plan comp 438.68 {Plan 9}'!T$15&amp;analysismethod7)</f>
        <v xml:space="preserve">Encounter Data Analysis; 
</v>
      </c>
      <c r="CB118" s="254" t="str">
        <f>IF(ISNUMBER(FIND(analysismethod7,'III_Plan comp 438.68 {Plan 9}'!U$15)),"",'III_Plan comp 438.68 {Plan 9}'!U$15&amp;analysismethod7)</f>
        <v xml:space="preserve">Encounter Data Analysis; 
</v>
      </c>
      <c r="CC118" s="254" t="str">
        <f>IF(ISNUMBER(FIND(analysismethod7,'III_Plan comp 438.68 {Plan 9}'!V$15)),"",'III_Plan comp 438.68 {Plan 9}'!V$15&amp;analysismethod7)</f>
        <v xml:space="preserve">Encounter Data Analysis; 
</v>
      </c>
      <c r="CD118" s="254" t="str">
        <f>IF(ISNUMBER(FIND(analysismethod7,'III_Plan comp 438.68 {Plan 9}'!W$15)),"",'III_Plan comp 438.68 {Plan 9}'!W$15&amp;analysismethod7)</f>
        <v xml:space="preserve">Encounter Data Analysis; 
</v>
      </c>
      <c r="CE118" s="254" t="str">
        <f>IF(ISNUMBER(FIND(analysismethod7,'III_Plan comp 438.68 {Plan 9}'!X$15)),"",'III_Plan comp 438.68 {Plan 9}'!X$15&amp;analysismethod7)</f>
        <v xml:space="preserve">Encounter Data Analysis; 
</v>
      </c>
      <c r="CF118" s="254" t="str">
        <f>IF(ISNUMBER(FIND(analysismethod7,'III_Plan comp 438.68 {Plan 9}'!Y$15)),"",'III_Plan comp 438.68 {Plan 9}'!Y$15&amp;analysismethod7)</f>
        <v xml:space="preserve">Encounter Data Analysis; 
</v>
      </c>
      <c r="CG118" s="254" t="str">
        <f>IF(ISNUMBER(FIND(analysismethod7,'III_Plan comp 438.68 {Plan 9}'!Z$15)),"",'III_Plan comp 438.68 {Plan 9}'!Z$15&amp;analysismethod7)</f>
        <v xml:space="preserve">Encounter Data Analysis; 
</v>
      </c>
      <c r="CH118" s="254" t="str">
        <f>IF(ISNUMBER(FIND(analysismethod7,'III_Plan comp 438.68 {Plan 9}'!AA$15)),"",'III_Plan comp 438.68 {Plan 9}'!AA$15&amp;analysismethod7)</f>
        <v xml:space="preserve">Encounter Data Analysis; 
</v>
      </c>
      <c r="CI118" s="254" t="str">
        <f>IF(ISNUMBER(FIND(analysismethod7,'III_Plan comp 438.68 {Plan 9}'!AB$15)),"",'III_Plan comp 438.68 {Plan 9}'!AB$15&amp;analysismethod7)</f>
        <v xml:space="preserve">Encounter Data Analysis; 
</v>
      </c>
      <c r="CJ118" s="254" t="str">
        <f>IF(ISNUMBER(FIND(analysismethod7,'III_Plan comp 438.68 {Plan 9}'!AC$15)),"",'III_Plan comp 438.68 {Plan 9}'!AC$15&amp;analysismethod7)</f>
        <v xml:space="preserve">Encounter Data Analysis; 
</v>
      </c>
      <c r="CK118" s="254" t="str">
        <f>IF(ISNUMBER(FIND(analysismethod7,'III_Plan comp 438.68 {Plan 9}'!AD$15)),"",'III_Plan comp 438.68 {Plan 9}'!AD$15&amp;analysismethod7)</f>
        <v xml:space="preserve">Encounter Data Analysis; 
</v>
      </c>
      <c r="CL118" s="254" t="str">
        <f>IF(ISNUMBER(FIND(analysismethod7,'III_Plan comp 438.68 {Plan 9}'!AE$15)),"",'III_Plan comp 438.68 {Plan 9}'!AE$15&amp;analysismethod7)</f>
        <v xml:space="preserve">Encounter Data Analysis; 
</v>
      </c>
      <c r="CM118" s="254" t="str">
        <f>IF(ISNUMBER(FIND(analysismethod7,'III_Plan comp 438.68 {Plan 9}'!AF$15)),"",'III_Plan comp 438.68 {Plan 9}'!AF$15&amp;analysismethod7)</f>
        <v xml:space="preserve">Encounter Data Analysis; 
</v>
      </c>
      <c r="CN118" s="254" t="str">
        <f>IF(ISNUMBER(FIND(analysismethod7,'III_Plan comp 438.68 {Plan 9}'!AG$15)),"",'III_Plan comp 438.68 {Plan 9}'!AG$15&amp;analysismethod7)</f>
        <v xml:space="preserve">Encounter Data Analysis; 
</v>
      </c>
      <c r="CO118" s="254" t="str">
        <f>IF(ISNUMBER(FIND(analysismethod7,'III_Plan comp 438.68 {Plan 9}'!AH$15)),"",'III_Plan comp 438.68 {Plan 9}'!AH$15&amp;analysismethod7)</f>
        <v xml:space="preserve">Encounter Data Analysis; 
</v>
      </c>
      <c r="CP118" s="254" t="str">
        <f>IF(ISNUMBER(FIND(analysismethod7,'III_Plan comp 438.68 {Plan 9}'!AI$15)),"",'III_Plan comp 438.68 {Plan 9}'!AI$15&amp;analysismethod7)</f>
        <v xml:space="preserve">Encounter Data Analysis; 
</v>
      </c>
      <c r="CQ118" s="254" t="str">
        <f>IF(ISNUMBER(FIND(analysismethod7,'III_Plan comp 438.68 {Plan 9}'!AJ$15)),"",'III_Plan comp 438.68 {Plan 9}'!AJ$15&amp;analysismethod7)</f>
        <v xml:space="preserve">Encounter Data Analysis; 
</v>
      </c>
      <c r="CR118" s="254" t="str">
        <f>IF(ISNUMBER(FIND(analysismethod7,'III_Plan comp 438.68 {Plan 9}'!AK$15)),"",'III_Plan comp 438.68 {Plan 9}'!AK$15&amp;analysismethod7)</f>
        <v xml:space="preserve">Encounter Data Analysis; 
</v>
      </c>
      <c r="CS118" s="254" t="str">
        <f>IF(ISNUMBER(FIND(analysismethod7,'III_Plan comp 438.68 {Plan 9}'!AL$15)),"",'III_Plan comp 438.68 {Plan 9}'!AL$15&amp;analysismethod7)</f>
        <v xml:space="preserve">Encounter Data Analysis; 
</v>
      </c>
      <c r="CT118" s="254" t="str">
        <f>IF(ISNUMBER(FIND(analysismethod7,'III_Plan comp 438.68 {Plan 9}'!AM$15)),"",'III_Plan comp 438.68 {Plan 9}'!AM$15&amp;analysismethod7)</f>
        <v xml:space="preserve">Encounter Data Analysis; 
</v>
      </c>
      <c r="CU118" s="254" t="str">
        <f>IF(ISNUMBER(FIND(analysismethod7,'III_Plan comp 438.68 {Plan 9}'!AN$15)),"",'III_Plan comp 438.68 {Plan 9}'!AN$15&amp;analysismethod7)</f>
        <v xml:space="preserve">Encounter Data Analysis; 
</v>
      </c>
      <c r="CV118" s="254" t="str">
        <f>IF(ISNUMBER(FIND(analysismethod7,'III_Plan comp 438.68 {Plan 9}'!AO$15)),"",'III_Plan comp 438.68 {Plan 9}'!AO$15&amp;analysismethod7)</f>
        <v xml:space="preserve">Encounter Data Analysis; 
</v>
      </c>
      <c r="CW118" s="254" t="str">
        <f>IF(ISNUMBER(FIND(analysismethod7,'III_Plan comp 438.68 {Plan 9}'!AP$15)),"",'III_Plan comp 438.68 {Plan 9}'!AP$15&amp;analysismethod7)</f>
        <v xml:space="preserve">Encounter Data Analysis; 
</v>
      </c>
      <c r="CX118" s="254" t="str">
        <f>IF(ISNUMBER(FIND(analysismethod7,'III_Plan comp 438.68 {Plan 9}'!AQ$15)),"",'III_Plan comp 438.68 {Plan 9}'!AQ$15&amp;analysismethod7)</f>
        <v xml:space="preserve">Encounter Data Analysis; 
</v>
      </c>
      <c r="CY118" s="254" t="str">
        <f>IF(ISNUMBER(FIND(analysismethod7,'III_Plan comp 438.68 {Plan 9}'!AR$15)),"",'III_Plan comp 438.68 {Plan 9}'!AR$15&amp;analysismethod7)</f>
        <v xml:space="preserve">Encounter Data Analysis; 
</v>
      </c>
      <c r="CZ118" s="254" t="str">
        <f>IF(ISNUMBER(FIND(analysismethod7,'III_Plan comp 438.68 {Plan 9}'!AS$15)),"",'III_Plan comp 438.68 {Plan 9}'!AS$15&amp;analysismethod7)</f>
        <v xml:space="preserve">Encounter Data Analysis; 
</v>
      </c>
      <c r="DA118" s="254" t="str">
        <f>IF(ISNUMBER(FIND(analysismethod7,'III_Plan comp 438.68 {Plan 9}'!AT$15)),"",'III_Plan comp 438.68 {Plan 9}'!AT$15&amp;analysismethod7)</f>
        <v xml:space="preserve">Encounter Data Analysis; 
</v>
      </c>
      <c r="DB118" s="254" t="str">
        <f>IF(ISNUMBER(FIND(analysismethod7,'III_Plan comp 438.68 {Plan 9}'!AU$15)),"",'III_Plan comp 438.68 {Plan 9}'!AU$15&amp;analysismethod7)</f>
        <v xml:space="preserve">Encounter Data Analysis; 
</v>
      </c>
      <c r="DC118" s="254" t="str">
        <f>IF(ISNUMBER(FIND(analysismethod7,'III_Plan comp 438.68 {Plan 9}'!AV$15)),"",'III_Plan comp 438.68 {Plan 9}'!AV$15&amp;analysismethod7)</f>
        <v xml:space="preserve">Encounter Data Analysis; 
</v>
      </c>
      <c r="DD118" s="254" t="str">
        <f>IF(ISNUMBER(FIND(analysismethod7,'III_Plan comp 438.68 {Plan 9}'!AW$15)),"",'III_Plan comp 438.68 {Plan 9}'!AW$15&amp;analysismethod7)</f>
        <v xml:space="preserve">Encounter Data Analysis; 
</v>
      </c>
      <c r="DE118" s="254" t="str">
        <f>IF(ISNUMBER(FIND(analysismethod7,'III_Plan comp 438.68 {Plan 9}'!AX$15)),"",'III_Plan comp 438.68 {Plan 9}'!AX$15&amp;analysismethod7)</f>
        <v xml:space="preserve">Encounter Data Analysis; 
</v>
      </c>
      <c r="DF118" s="254" t="str">
        <f>IF(ISNUMBER(FIND(analysismethod7,'III_Plan comp 438.68 {Plan 9}'!AY$15)),"",'III_Plan comp 438.68 {Plan 9}'!AY$15&amp;analysismethod7)</f>
        <v xml:space="preserve">Encounter Data Analysis; 
</v>
      </c>
      <c r="DG118" s="254" t="str">
        <f>IF(ISNUMBER(FIND(analysismethod7,'III_Plan comp 438.68 {Plan 9}'!AZ$15)),"",'III_Plan comp 438.68 {Plan 9}'!AZ$15&amp;analysismethod7)</f>
        <v xml:space="preserve">Encounter Data Analysis; 
</v>
      </c>
      <c r="DH118" s="254" t="str">
        <f>IF(ISNUMBER(FIND(analysismethod7,'III_Plan comp 438.68 {Plan 9}'!BA$15)),"",'III_Plan comp 438.68 {Plan 9}'!BA$15&amp;analysismethod7)</f>
        <v xml:space="preserve">Encounter Data Analysis; 
</v>
      </c>
      <c r="DI118" s="254" t="str">
        <f>IF(ISNUMBER(FIND(analysismethod7,'III_Plan comp 438.68 {Plan 9}'!BB$15)),"",'III_Plan comp 438.68 {Plan 9}'!BB$15&amp;analysismethod7)</f>
        <v xml:space="preserve">Encounter Data Analysis; 
</v>
      </c>
      <c r="DJ118" s="254" t="str">
        <f>IF(ISNUMBER(FIND(analysismethod7,'III_Plan comp 438.68 {Plan 9}'!BC$15)),"",'III_Plan comp 438.68 {Plan 9}'!BC$15&amp;analysismethod7)</f>
        <v xml:space="preserve">Encounter Data Analysis; 
</v>
      </c>
      <c r="DK118" s="254" t="str">
        <f>IF(ISNUMBER(FIND(analysismethod7,'III_Plan comp 438.68 {Plan 9}'!BD$15)),"",'III_Plan comp 438.68 {Plan 9}'!BD$15&amp;analysismethod7)</f>
        <v xml:space="preserve">Encounter Data Analysis; 
</v>
      </c>
      <c r="DL118" s="254" t="str">
        <f>IF(ISNUMBER(FIND(analysismethod7,'III_Plan comp 438.68 {Plan 9}'!BE$15)),"",'III_Plan comp 438.68 {Plan 9}'!BE$15&amp;analysismethod7)</f>
        <v xml:space="preserve">Encounter Data Analysis; 
</v>
      </c>
      <c r="DM118" s="254" t="str">
        <f>IF(ISNUMBER(FIND(analysismethod7,'III_Plan comp 438.68 {Plan 9}'!BF$15)),"",'III_Plan comp 438.68 {Plan 9}'!BF$15&amp;analysismethod7)</f>
        <v xml:space="preserve">Encounter Data Analysis; 
</v>
      </c>
      <c r="DN118" s="254" t="str">
        <f>IF(ISNUMBER(FIND(analysismethod7,'III_Plan comp 438.68 {Plan 9}'!BG$15)),"",'III_Plan comp 438.68 {Plan 9}'!BG$15&amp;analysismethod7)</f>
        <v xml:space="preserve">Encounter Data Analysis; 
</v>
      </c>
      <c r="DO118" s="254" t="str">
        <f>IF(ISNUMBER(FIND(analysismethod7,'III_Plan comp 438.68 {Plan 9}'!BH$15)),"",'III_Plan comp 438.68 {Plan 9}'!BH$15&amp;analysismethod7)</f>
        <v xml:space="preserve">Encounter Data Analysis; 
</v>
      </c>
      <c r="DP118" s="254" t="str">
        <f>IF(ISNUMBER(FIND(analysismethod7,'III_Plan comp 438.68 {Plan 9}'!BI$15)),"",'III_Plan comp 438.68 {Plan 9}'!BI$15&amp;analysismethod7)</f>
        <v xml:space="preserve">Encounter Data Analysis; 
</v>
      </c>
      <c r="DQ118" s="254" t="str">
        <f>IF(ISNUMBER(FIND(analysismethod7,'III_Plan comp 438.68 {Plan 9}'!BJ$15)),"",'III_Plan comp 438.68 {Plan 9}'!BJ$15&amp;analysismethod7)</f>
        <v xml:space="preserve">Encounter Data Analysis; 
</v>
      </c>
      <c r="DR118" s="254" t="str">
        <f>IF(ISNUMBER(FIND(analysismethod7,'III_Plan comp 438.68 {Plan 9}'!BK$15)),"",'III_Plan comp 438.68 {Plan 9}'!BK$15&amp;analysismethod7)</f>
        <v xml:space="preserve">Encounter Data Analysis; 
</v>
      </c>
      <c r="DS118" s="254" t="str">
        <f>IF(ISNUMBER(FIND(analysismethod7,'III_Plan comp 438.68 {Plan 9}'!BL$15)),"",'III_Plan comp 438.68 {Plan 9}'!BL$15&amp;analysismethod7)</f>
        <v xml:space="preserve">Encounter Data Analysis; 
</v>
      </c>
      <c r="DT118" s="254" t="str">
        <f>IF(ISNUMBER(FIND(analysismethod7,'III_Plan comp 438.68 {Plan 9}'!BM$15)),"",'III_Plan comp 438.68 {Plan 9}'!BM$15&amp;analysismethod7)</f>
        <v xml:space="preserve">Encounter Data Analysis; 
</v>
      </c>
      <c r="DU118" s="254" t="str">
        <f>IF(ISNUMBER(FIND(analysismethod7,'III_Plan comp 438.68 {Plan 9}'!BN$15)),"",'III_Plan comp 438.68 {Plan 9}'!BN$15&amp;analysismethod7)</f>
        <v xml:space="preserve">Encounter Data Analysis; 
</v>
      </c>
      <c r="DV118" s="254" t="str">
        <f>IF(ISNUMBER(FIND(analysismethod7,'III_Plan comp 438.68 {Plan 9}'!BO$15)),"",'III_Plan comp 438.68 {Plan 9}'!BO$15&amp;analysismethod7)</f>
        <v xml:space="preserve">Encounter Data Analysis; 
</v>
      </c>
      <c r="DW118" s="254" t="str">
        <f>IF(ISNUMBER(FIND(analysismethod7,'III_Plan comp 438.68 {Plan 9}'!BP$15)),"",'III_Plan comp 438.68 {Plan 9}'!BP$15&amp;analysismethod7)</f>
        <v xml:space="preserve">Encounter Data Analysis; 
</v>
      </c>
      <c r="DX118" s="254" t="str">
        <f>IF(ISNUMBER(FIND(analysismethod7,'III_Plan comp 438.68 {Plan 9}'!BQ$15)),"",'III_Plan comp 438.68 {Plan 9}'!BQ$15&amp;analysismethod7)</f>
        <v xml:space="preserve">Encounter Data Analysis; 
</v>
      </c>
      <c r="DY118" s="254" t="str">
        <f>IF(ISNUMBER(FIND(analysismethod7,'III_Plan comp 438.68 {Plan 9}'!BR$15)),"",'III_Plan comp 438.68 {Plan 9}'!BR$15&amp;analysismethod7)</f>
        <v xml:space="preserve">Encounter Data Analysis; 
</v>
      </c>
      <c r="DZ118" s="254" t="str">
        <f>IF(ISNUMBER(FIND(analysismethod7,'III_Plan comp 438.68 {Plan 9}'!BS$15)),"",'III_Plan comp 438.68 {Plan 9}'!BS$15&amp;analysismethod7)</f>
        <v xml:space="preserve">Encounter Data Analysis; 
</v>
      </c>
      <c r="EA118" s="254" t="str">
        <f>IF(ISNUMBER(FIND(analysismethod7,'III_Plan comp 438.68 {Plan 9}'!BT$15)),"",'III_Plan comp 438.68 {Plan 9}'!BT$15&amp;analysismethod7)</f>
        <v xml:space="preserve">Encounter Data Analysis; 
</v>
      </c>
      <c r="EB118" s="254" t="str">
        <f>IF(ISNUMBER(FIND(analysismethod7,'III_Plan comp 438.68 {Plan 9}'!BU$15)),"",'III_Plan comp 438.68 {Plan 9}'!BU$15&amp;analysismethod7)</f>
        <v xml:space="preserve">Encounter Data Analysis; 
</v>
      </c>
      <c r="EC118" s="254" t="str">
        <f>IF(ISNUMBER(FIND(analysismethod7,'III_Plan comp 438.68 {Plan 9}'!BV$15)),"",'III_Plan comp 438.68 {Plan 9}'!BV$15&amp;analysismethod7)</f>
        <v xml:space="preserve">Encounter Data Analysis; 
</v>
      </c>
      <c r="ED118" s="254" t="str">
        <f>IF(ISNUMBER(FIND(analysismethod7,'III_Plan comp 438.68 {Plan 9}'!BW$15)),"",'III_Plan comp 438.68 {Plan 9}'!BW$15&amp;analysismethod7)</f>
        <v xml:space="preserve">Encounter Data Analysis; 
</v>
      </c>
      <c r="EE118" s="254" t="str">
        <f>IF(ISNUMBER(FIND(analysismethod7,'III_Plan comp 438.68 {Plan 9}'!BX$15)),"",'III_Plan comp 438.68 {Plan 9}'!BX$15&amp;analysismethod7)</f>
        <v xml:space="preserve">Encounter Data Analysis; 
</v>
      </c>
      <c r="EF118" s="254" t="str">
        <f>IF(ISNUMBER(FIND(analysismethod7,'III_Plan comp 438.68 {Plan 9}'!BY$15)),"",'III_Plan comp 438.68 {Plan 9}'!BY$15&amp;analysismethod7)</f>
        <v xml:space="preserve">Encounter Data Analysis; 
</v>
      </c>
      <c r="EG118" s="254" t="str">
        <f>IF(ISNUMBER(FIND(analysismethod7,'III_Plan comp 438.68 {Plan 9}'!BZ$15)),"",'III_Plan comp 438.68 {Plan 9}'!BZ$15&amp;analysismethod7)</f>
        <v xml:space="preserve">Encounter Data Analysis; 
</v>
      </c>
      <c r="EH118" s="254" t="str">
        <f>IF(ISNUMBER(FIND(analysismethod7,'III_Plan comp 438.68 {Plan 9}'!CA$15)),"",'III_Plan comp 438.68 {Plan 9}'!CA$15&amp;analysismethod7)</f>
        <v xml:space="preserve">Encounter Data Analysis; 
</v>
      </c>
      <c r="EI118" s="254" t="str">
        <f>IF(ISNUMBER(FIND(analysismethod7,'III_Plan comp 438.68 {Plan 9}'!CB$15)),"",'III_Plan comp 438.68 {Plan 9}'!CB$15&amp;analysismethod7)</f>
        <v xml:space="preserve">Encounter Data Analysis; 
</v>
      </c>
      <c r="EJ118" s="254" t="str">
        <f>IF(ISNUMBER(FIND(analysismethod7,'III_Plan comp 438.68 {Plan 9}'!CC$15)),"",'III_Plan comp 438.68 {Plan 9}'!CC$15&amp;analysismethod7)</f>
        <v xml:space="preserve">Encounter Data Analysis; 
</v>
      </c>
      <c r="EK118" s="254" t="str">
        <f>IF(ISNUMBER(FIND(analysismethod7,'III_Plan comp 438.68 {Plan 9}'!CD$15)),"",'III_Plan comp 438.68 {Plan 9}'!CD$15&amp;analysismethod7)</f>
        <v xml:space="preserve">Encounter Data Analysis; 
</v>
      </c>
      <c r="EL118" s="254" t="str">
        <f>IF(ISNUMBER(FIND(analysismethod7,'III_Plan comp 438.68 {Plan 9}'!CE$15)),"",'III_Plan comp 438.68 {Plan 9}'!CE$15&amp;analysismethod7)</f>
        <v xml:space="preserve">Encounter Data Analysis; 
</v>
      </c>
      <c r="EM118" s="254" t="str">
        <f>IF(ISNUMBER(FIND(analysismethod7,'III_Plan comp 438.68 {Plan 9}'!CF$15)),"",'III_Plan comp 438.68 {Plan 9}'!CF$15&amp;analysismethod7)</f>
        <v xml:space="preserve">Encounter Data Analysis; 
</v>
      </c>
      <c r="EN118" s="254" t="str">
        <f>IF(ISNUMBER(FIND(analysismethod7,'III_Plan comp 438.68 {Plan 9}'!CG$15)),"",'III_Plan comp 438.68 {Plan 9}'!CG$15&amp;analysismethod7)</f>
        <v xml:space="preserve">Encounter Data Analysis; 
</v>
      </c>
      <c r="EO118" s="254" t="str">
        <f>IF(ISNUMBER(FIND(analysismethod7,'III_Plan comp 438.68 {Plan 9}'!CH$15)),"",'III_Plan comp 438.68 {Plan 9}'!CH$15&amp;analysismethod7)</f>
        <v xml:space="preserve">Encounter Data Analysis; 
</v>
      </c>
      <c r="EP118" s="254" t="str">
        <f>IF(ISNUMBER(FIND(analysismethod7,'III_Plan comp 438.68 {Plan 9}'!CI$15)),"",'III_Plan comp 438.68 {Plan 9}'!CI$15&amp;analysismethod7)</f>
        <v xml:space="preserve">Encounter Data Analysis; 
</v>
      </c>
      <c r="EQ118" s="254" t="str">
        <f>IF(ISNUMBER(FIND(analysismethod7,'III_Plan comp 438.68 {Plan 9}'!CJ$15)),"",'III_Plan comp 438.68 {Plan 9}'!CJ$15&amp;analysismethod7)</f>
        <v xml:space="preserve">Encounter Data Analysis; 
</v>
      </c>
      <c r="ER118" s="254" t="str">
        <f>IF(ISNUMBER(FIND(analysismethod7,'III_Plan comp 438.68 {Plan 9}'!CK$15)),"",'III_Plan comp 438.68 {Plan 9}'!CK$15&amp;analysismethod7)</f>
        <v xml:space="preserve">Encounter Data Analysis; 
</v>
      </c>
      <c r="ES118" s="254" t="str">
        <f>IF(ISNUMBER(FIND(analysismethod7,'III_Plan comp 438.68 {Plan 9}'!CL$15)),"",'III_Plan comp 438.68 {Plan 9}'!CL$15&amp;analysismethod7)</f>
        <v xml:space="preserve">Encounter Data Analysis; 
</v>
      </c>
      <c r="ET118" s="254" t="str">
        <f>IF(ISNUMBER(FIND(analysismethod7,'III_Plan comp 438.68 {Plan 9}'!CM$15)),"",'III_Plan comp 438.68 {Plan 9}'!CM$15&amp;analysismethod7)</f>
        <v xml:space="preserve">Encounter Data Analysis; 
</v>
      </c>
      <c r="EU118" s="254" t="str">
        <f>IF(ISNUMBER(FIND(analysismethod7,'III_Plan comp 438.68 {Plan 9}'!CN$15)),"",'III_Plan comp 438.68 {Plan 9}'!CN$15&amp;analysismethod7)</f>
        <v xml:space="preserve">Encounter Data Analysis; 
</v>
      </c>
      <c r="EV118" s="254" t="str">
        <f>IF(ISNUMBER(FIND(analysismethod7,'III_Plan comp 438.68 {Plan 9}'!CO$15)),"",'III_Plan comp 438.68 {Plan 9}'!CO$15&amp;analysismethod7)</f>
        <v xml:space="preserve">Encounter Data Analysis; 
</v>
      </c>
      <c r="EW118" s="254" t="str">
        <f>IF(ISNUMBER(FIND(analysismethod7,'III_Plan comp 438.68 {Plan 9}'!CP$15)),"",'III_Plan comp 438.68 {Plan 9}'!CP$15&amp;analysismethod7)</f>
        <v xml:space="preserve">Encounter Data Analysis; 
</v>
      </c>
      <c r="EX118" s="254" t="str">
        <f>IF(ISNUMBER(FIND(analysismethod7,'III_Plan comp 438.68 {Plan 9}'!CQ$15)),"",'III_Plan comp 438.68 {Plan 9}'!CQ$15&amp;analysismethod7)</f>
        <v xml:space="preserve">Encounter Data Analysis; 
</v>
      </c>
      <c r="EY118" s="254" t="str">
        <f>IF(ISNUMBER(FIND(analysismethod7,'III_Plan comp 438.68 {Plan 9}'!CR$15)),"",'III_Plan comp 438.68 {Plan 9}'!CR$15&amp;analysismethod7)</f>
        <v xml:space="preserve">Encounter Data Analysis; 
</v>
      </c>
      <c r="EZ118" s="254" t="str">
        <f>IF(ISNUMBER(FIND(analysismethod7,'III_Plan comp 438.68 {Plan 9}'!CS$15)),"",'III_Plan comp 438.68 {Plan 9}'!CS$15&amp;analysismethod7)</f>
        <v xml:space="preserve">Encounter Data Analysis; 
</v>
      </c>
      <c r="FA118" s="254" t="str">
        <f>IF(ISNUMBER(FIND(analysismethod7,'III_Plan comp 438.68 {Plan 9}'!CT$15)),"",'III_Plan comp 438.68 {Plan 9}'!CT$15&amp;analysismethod7)</f>
        <v xml:space="preserve">Encounter Data Analysis; 
</v>
      </c>
      <c r="FB118" s="254" t="str">
        <f>IF(ISNUMBER(FIND(analysismethod7,'III_Plan comp 438.68 {Plan 9}'!CU$15)),"",'III_Plan comp 438.68 {Plan 9}'!CU$15&amp;analysismethod7)</f>
        <v xml:space="preserve">Encounter Data Analysis; 
</v>
      </c>
      <c r="FC118" s="254" t="str">
        <f>IF(ISNUMBER(FIND(analysismethod7,'III_Plan comp 438.68 {Plan 9}'!CV$15)),"",'III_Plan comp 438.68 {Plan 9}'!CV$15&amp;analysismethod7)</f>
        <v xml:space="preserve">Encounter Data Analysis; 
</v>
      </c>
      <c r="FD118" s="254" t="str">
        <f>IF(ISNUMBER(FIND(analysismethod7,'III_Plan comp 438.68 {Plan 9}'!CW$15)),"",'III_Plan comp 438.68 {Plan 9}'!CW$15&amp;analysismethod7)</f>
        <v xml:space="preserve">Encounter Data Analysis; 
</v>
      </c>
      <c r="FE118" s="254" t="str">
        <f>IF(ISNUMBER(FIND(analysismethod7,'III_Plan comp 438.68 {Plan 9}'!CX$15)),"",'III_Plan comp 438.68 {Plan 9}'!CX$15&amp;analysismethod7)</f>
        <v xml:space="preserve">Encounter Data Analysis; 
</v>
      </c>
      <c r="FF118" s="254" t="str">
        <f>IF(ISNUMBER(FIND(analysismethod7,'III_Plan comp 438.68 {Plan 9}'!CY$15)),"",'III_Plan comp 438.68 {Plan 9}'!CY$15&amp;analysismethod7)</f>
        <v xml:space="preserve">Encounter Data Analysis; 
</v>
      </c>
      <c r="FG118" s="254" t="str">
        <f>IF(ISNUMBER(FIND(analysismethod7,'III_Plan comp 438.68 {Plan 9}'!CZ$15)),"",'III_Plan comp 438.68 {Plan 9}'!CZ$15&amp;analysismethod7)</f>
        <v xml:space="preserve">Encounter Data Analysis; 
</v>
      </c>
    </row>
    <row r="119" spans="62:163" x14ac:dyDescent="0.2">
      <c r="BK119" s="253" t="str">
        <f>IF('I_State and program information'!$E$79&lt;&gt;"",'I_State and program information'!E188&amp;"; "&amp;CHAR(10)&amp;CHAR(10),"")</f>
        <v/>
      </c>
      <c r="BL119" s="254" t="str">
        <f>IF(ISNUMBER(FIND(analysismethod8,'III_Plan comp 438.68 {Plan 9}'!E$15)),"",'III_Plan comp 438.68 {Plan 9}'!E$15&amp;analysismethod8)</f>
        <v/>
      </c>
      <c r="BM119" s="254" t="str">
        <f>IF(ISNUMBER(FIND(analysismethod8,'III_Plan comp 438.68 {Plan 9}'!F$15)),"",'III_Plan comp 438.68 {Plan 9}'!F$15&amp;analysismethod8)</f>
        <v/>
      </c>
      <c r="BN119" s="254" t="str">
        <f>IF(ISNUMBER(FIND(analysismethod8,'III_Plan comp 438.68 {Plan 9}'!G$15)),"",'III_Plan comp 438.68 {Plan 9}'!G$15&amp;analysismethod8)</f>
        <v/>
      </c>
      <c r="BO119" s="254" t="str">
        <f>IF(ISNUMBER(FIND(analysismethod8,'III_Plan comp 438.68 {Plan 9}'!H$15)),"",'III_Plan comp 438.68 {Plan 9}'!H$15&amp;analysismethod8)</f>
        <v/>
      </c>
      <c r="BP119" s="254" t="str">
        <f>IF(ISNUMBER(FIND(analysismethod8,'III_Plan comp 438.68 {Plan 9}'!I$15)),"",'III_Plan comp 438.68 {Plan 9}'!I$15&amp;analysismethod8)</f>
        <v/>
      </c>
      <c r="BQ119" s="254" t="str">
        <f>IF(ISNUMBER(FIND(analysismethod8,'III_Plan comp 438.68 {Plan 9}'!J$15)),"",'III_Plan comp 438.68 {Plan 9}'!J$15&amp;analysismethod8)</f>
        <v/>
      </c>
      <c r="BR119" s="254" t="str">
        <f>IF(ISNUMBER(FIND(analysismethod8,'III_Plan comp 438.68 {Plan 9}'!K$15)),"",'III_Plan comp 438.68 {Plan 9}'!K$15&amp;analysismethod8)</f>
        <v/>
      </c>
      <c r="BS119" s="254" t="str">
        <f>IF(ISNUMBER(FIND(analysismethod8,'III_Plan comp 438.68 {Plan 9}'!L$15)),"",'III_Plan comp 438.68 {Plan 9}'!L$15&amp;analysismethod8)</f>
        <v/>
      </c>
      <c r="BT119" s="254" t="str">
        <f>IF(ISNUMBER(FIND(analysismethod8,'III_Plan comp 438.68 {Plan 9}'!M$15)),"",'III_Plan comp 438.68 {Plan 9}'!M$15&amp;analysismethod8)</f>
        <v/>
      </c>
      <c r="BU119" s="254" t="str">
        <f>IF(ISNUMBER(FIND(analysismethod8,'III_Plan comp 438.68 {Plan 9}'!N$15)),"",'III_Plan comp 438.68 {Plan 9}'!N$15&amp;analysismethod8)</f>
        <v/>
      </c>
      <c r="BV119" s="254" t="str">
        <f>IF(ISNUMBER(FIND(analysismethod8,'III_Plan comp 438.68 {Plan 9}'!O$15)),"",'III_Plan comp 438.68 {Plan 9}'!O$15&amp;analysismethod8)</f>
        <v/>
      </c>
      <c r="BW119" s="254" t="str">
        <f>IF(ISNUMBER(FIND(analysismethod8,'III_Plan comp 438.68 {Plan 9}'!P$15)),"",'III_Plan comp 438.68 {Plan 9}'!P$15&amp;analysismethod8)</f>
        <v/>
      </c>
      <c r="BX119" s="254" t="str">
        <f>IF(ISNUMBER(FIND(analysismethod8,'III_Plan comp 438.68 {Plan 9}'!Q$15)),"",'III_Plan comp 438.68 {Plan 9}'!Q$15&amp;analysismethod8)</f>
        <v/>
      </c>
      <c r="BY119" s="254" t="str">
        <f>IF(ISNUMBER(FIND(analysismethod8,'III_Plan comp 438.68 {Plan 9}'!R$15)),"",'III_Plan comp 438.68 {Plan 9}'!R$15&amp;analysismethod8)</f>
        <v/>
      </c>
      <c r="BZ119" s="254" t="str">
        <f>IF(ISNUMBER(FIND(analysismethod8,'III_Plan comp 438.68 {Plan 9}'!S$15)),"",'III_Plan comp 438.68 {Plan 9}'!S$15&amp;analysismethod8)</f>
        <v/>
      </c>
      <c r="CA119" s="254" t="str">
        <f>IF(ISNUMBER(FIND(analysismethod8,'III_Plan comp 438.68 {Plan 9}'!T$15)),"",'III_Plan comp 438.68 {Plan 9}'!T$15&amp;analysismethod8)</f>
        <v/>
      </c>
      <c r="CB119" s="254" t="str">
        <f>IF(ISNUMBER(FIND(analysismethod8,'III_Plan comp 438.68 {Plan 9}'!U$15)),"",'III_Plan comp 438.68 {Plan 9}'!U$15&amp;analysismethod8)</f>
        <v/>
      </c>
      <c r="CC119" s="254" t="str">
        <f>IF(ISNUMBER(FIND(analysismethod8,'III_Plan comp 438.68 {Plan 9}'!V$15)),"",'III_Plan comp 438.68 {Plan 9}'!V$15&amp;analysismethod8)</f>
        <v/>
      </c>
      <c r="CD119" s="254" t="str">
        <f>IF(ISNUMBER(FIND(analysismethod8,'III_Plan comp 438.68 {Plan 9}'!W$15)),"",'III_Plan comp 438.68 {Plan 9}'!W$15&amp;analysismethod8)</f>
        <v/>
      </c>
      <c r="CE119" s="254" t="str">
        <f>IF(ISNUMBER(FIND(analysismethod8,'III_Plan comp 438.68 {Plan 9}'!X$15)),"",'III_Plan comp 438.68 {Plan 9}'!X$15&amp;analysismethod8)</f>
        <v/>
      </c>
      <c r="CF119" s="254" t="str">
        <f>IF(ISNUMBER(FIND(analysismethod8,'III_Plan comp 438.68 {Plan 9}'!Y$15)),"",'III_Plan comp 438.68 {Plan 9}'!Y$15&amp;analysismethod8)</f>
        <v/>
      </c>
      <c r="CG119" s="254" t="str">
        <f>IF(ISNUMBER(FIND(analysismethod8,'III_Plan comp 438.68 {Plan 9}'!Z$15)),"",'III_Plan comp 438.68 {Plan 9}'!Z$15&amp;analysismethod8)</f>
        <v/>
      </c>
      <c r="CH119" s="254" t="str">
        <f>IF(ISNUMBER(FIND(analysismethod8,'III_Plan comp 438.68 {Plan 9}'!AA$15)),"",'III_Plan comp 438.68 {Plan 9}'!AA$15&amp;analysismethod8)</f>
        <v/>
      </c>
      <c r="CI119" s="254" t="str">
        <f>IF(ISNUMBER(FIND(analysismethod8,'III_Plan comp 438.68 {Plan 9}'!AB$15)),"",'III_Plan comp 438.68 {Plan 9}'!AB$15&amp;analysismethod8)</f>
        <v/>
      </c>
      <c r="CJ119" s="254" t="str">
        <f>IF(ISNUMBER(FIND(analysismethod8,'III_Plan comp 438.68 {Plan 9}'!AC$15)),"",'III_Plan comp 438.68 {Plan 9}'!AC$15&amp;analysismethod8)</f>
        <v/>
      </c>
      <c r="CK119" s="254" t="str">
        <f>IF(ISNUMBER(FIND(analysismethod8,'III_Plan comp 438.68 {Plan 9}'!AD$15)),"",'III_Plan comp 438.68 {Plan 9}'!AD$15&amp;analysismethod8)</f>
        <v/>
      </c>
      <c r="CL119" s="254" t="str">
        <f>IF(ISNUMBER(FIND(analysismethod8,'III_Plan comp 438.68 {Plan 9}'!AE$15)),"",'III_Plan comp 438.68 {Plan 9}'!AE$15&amp;analysismethod8)</f>
        <v/>
      </c>
      <c r="CM119" s="254" t="str">
        <f>IF(ISNUMBER(FIND(analysismethod8,'III_Plan comp 438.68 {Plan 9}'!AF$15)),"",'III_Plan comp 438.68 {Plan 9}'!AF$15&amp;analysismethod8)</f>
        <v/>
      </c>
      <c r="CN119" s="254" t="str">
        <f>IF(ISNUMBER(FIND(analysismethod8,'III_Plan comp 438.68 {Plan 9}'!AG$15)),"",'III_Plan comp 438.68 {Plan 9}'!AG$15&amp;analysismethod8)</f>
        <v/>
      </c>
      <c r="CO119" s="254" t="str">
        <f>IF(ISNUMBER(FIND(analysismethod8,'III_Plan comp 438.68 {Plan 9}'!AH$15)),"",'III_Plan comp 438.68 {Plan 9}'!AH$15&amp;analysismethod8)</f>
        <v/>
      </c>
      <c r="CP119" s="254" t="str">
        <f>IF(ISNUMBER(FIND(analysismethod8,'III_Plan comp 438.68 {Plan 9}'!AI$15)),"",'III_Plan comp 438.68 {Plan 9}'!AI$15&amp;analysismethod8)</f>
        <v/>
      </c>
      <c r="CQ119" s="254" t="str">
        <f>IF(ISNUMBER(FIND(analysismethod8,'III_Plan comp 438.68 {Plan 9}'!AJ$15)),"",'III_Plan comp 438.68 {Plan 9}'!AJ$15&amp;analysismethod8)</f>
        <v/>
      </c>
      <c r="CR119" s="254" t="str">
        <f>IF(ISNUMBER(FIND(analysismethod8,'III_Plan comp 438.68 {Plan 9}'!AK$15)),"",'III_Plan comp 438.68 {Plan 9}'!AK$15&amp;analysismethod8)</f>
        <v/>
      </c>
      <c r="CS119" s="254" t="str">
        <f>IF(ISNUMBER(FIND(analysismethod8,'III_Plan comp 438.68 {Plan 9}'!AL$15)),"",'III_Plan comp 438.68 {Plan 9}'!AL$15&amp;analysismethod8)</f>
        <v/>
      </c>
      <c r="CT119" s="254" t="str">
        <f>IF(ISNUMBER(FIND(analysismethod8,'III_Plan comp 438.68 {Plan 9}'!AM$15)),"",'III_Plan comp 438.68 {Plan 9}'!AM$15&amp;analysismethod8)</f>
        <v/>
      </c>
      <c r="CU119" s="254" t="str">
        <f>IF(ISNUMBER(FIND(analysismethod8,'III_Plan comp 438.68 {Plan 9}'!AN$15)),"",'III_Plan comp 438.68 {Plan 9}'!AN$15&amp;analysismethod8)</f>
        <v/>
      </c>
      <c r="CV119" s="254" t="str">
        <f>IF(ISNUMBER(FIND(analysismethod8,'III_Plan comp 438.68 {Plan 9}'!AO$15)),"",'III_Plan comp 438.68 {Plan 9}'!AO$15&amp;analysismethod8)</f>
        <v/>
      </c>
      <c r="CW119" s="254" t="str">
        <f>IF(ISNUMBER(FIND(analysismethod8,'III_Plan comp 438.68 {Plan 9}'!AP$15)),"",'III_Plan comp 438.68 {Plan 9}'!AP$15&amp;analysismethod8)</f>
        <v/>
      </c>
      <c r="CX119" s="254" t="str">
        <f>IF(ISNUMBER(FIND(analysismethod8,'III_Plan comp 438.68 {Plan 9}'!AQ$15)),"",'III_Plan comp 438.68 {Plan 9}'!AQ$15&amp;analysismethod8)</f>
        <v/>
      </c>
      <c r="CY119" s="254" t="str">
        <f>IF(ISNUMBER(FIND(analysismethod8,'III_Plan comp 438.68 {Plan 9}'!AR$15)),"",'III_Plan comp 438.68 {Plan 9}'!AR$15&amp;analysismethod8)</f>
        <v/>
      </c>
      <c r="CZ119" s="254" t="str">
        <f>IF(ISNUMBER(FIND(analysismethod8,'III_Plan comp 438.68 {Plan 9}'!AS$15)),"",'III_Plan comp 438.68 {Plan 9}'!AS$15&amp;analysismethod8)</f>
        <v/>
      </c>
      <c r="DA119" s="254" t="str">
        <f>IF(ISNUMBER(FIND(analysismethod8,'III_Plan comp 438.68 {Plan 9}'!AT$15)),"",'III_Plan comp 438.68 {Plan 9}'!AT$15&amp;analysismethod8)</f>
        <v/>
      </c>
      <c r="DB119" s="254" t="str">
        <f>IF(ISNUMBER(FIND(analysismethod8,'III_Plan comp 438.68 {Plan 9}'!AU$15)),"",'III_Plan comp 438.68 {Plan 9}'!AU$15&amp;analysismethod8)</f>
        <v/>
      </c>
      <c r="DC119" s="254" t="str">
        <f>IF(ISNUMBER(FIND(analysismethod8,'III_Plan comp 438.68 {Plan 9}'!AV$15)),"",'III_Plan comp 438.68 {Plan 9}'!AV$15&amp;analysismethod8)</f>
        <v/>
      </c>
      <c r="DD119" s="254" t="str">
        <f>IF(ISNUMBER(FIND(analysismethod8,'III_Plan comp 438.68 {Plan 9}'!AW$15)),"",'III_Plan comp 438.68 {Plan 9}'!AW$15&amp;analysismethod8)</f>
        <v/>
      </c>
      <c r="DE119" s="254" t="str">
        <f>IF(ISNUMBER(FIND(analysismethod8,'III_Plan comp 438.68 {Plan 9}'!AX$15)),"",'III_Plan comp 438.68 {Plan 9}'!AX$15&amp;analysismethod8)</f>
        <v/>
      </c>
      <c r="DF119" s="254" t="str">
        <f>IF(ISNUMBER(FIND(analysismethod8,'III_Plan comp 438.68 {Plan 9}'!AY$15)),"",'III_Plan comp 438.68 {Plan 9}'!AY$15&amp;analysismethod8)</f>
        <v/>
      </c>
      <c r="DG119" s="254" t="str">
        <f>IF(ISNUMBER(FIND(analysismethod8,'III_Plan comp 438.68 {Plan 9}'!AZ$15)),"",'III_Plan comp 438.68 {Plan 9}'!AZ$15&amp;analysismethod8)</f>
        <v/>
      </c>
      <c r="DH119" s="254" t="str">
        <f>IF(ISNUMBER(FIND(analysismethod8,'III_Plan comp 438.68 {Plan 9}'!BA$15)),"",'III_Plan comp 438.68 {Plan 9}'!BA$15&amp;analysismethod8)</f>
        <v/>
      </c>
      <c r="DI119" s="254" t="str">
        <f>IF(ISNUMBER(FIND(analysismethod8,'III_Plan comp 438.68 {Plan 9}'!BB$15)),"",'III_Plan comp 438.68 {Plan 9}'!BB$15&amp;analysismethod8)</f>
        <v/>
      </c>
      <c r="DJ119" s="254" t="str">
        <f>IF(ISNUMBER(FIND(analysismethod8,'III_Plan comp 438.68 {Plan 9}'!BC$15)),"",'III_Plan comp 438.68 {Plan 9}'!BC$15&amp;analysismethod8)</f>
        <v/>
      </c>
      <c r="DK119" s="254" t="str">
        <f>IF(ISNUMBER(FIND(analysismethod8,'III_Plan comp 438.68 {Plan 9}'!BD$15)),"",'III_Plan comp 438.68 {Plan 9}'!BD$15&amp;analysismethod8)</f>
        <v/>
      </c>
      <c r="DL119" s="254" t="str">
        <f>IF(ISNUMBER(FIND(analysismethod8,'III_Plan comp 438.68 {Plan 9}'!BE$15)),"",'III_Plan comp 438.68 {Plan 9}'!BE$15&amp;analysismethod8)</f>
        <v/>
      </c>
      <c r="DM119" s="254" t="str">
        <f>IF(ISNUMBER(FIND(analysismethod8,'III_Plan comp 438.68 {Plan 9}'!BF$15)),"",'III_Plan comp 438.68 {Plan 9}'!BF$15&amp;analysismethod8)</f>
        <v/>
      </c>
      <c r="DN119" s="254" t="str">
        <f>IF(ISNUMBER(FIND(analysismethod8,'III_Plan comp 438.68 {Plan 9}'!BG$15)),"",'III_Plan comp 438.68 {Plan 9}'!BG$15&amp;analysismethod8)</f>
        <v/>
      </c>
      <c r="DO119" s="254" t="str">
        <f>IF(ISNUMBER(FIND(analysismethod8,'III_Plan comp 438.68 {Plan 9}'!BH$15)),"",'III_Plan comp 438.68 {Plan 9}'!BH$15&amp;analysismethod8)</f>
        <v/>
      </c>
      <c r="DP119" s="254" t="str">
        <f>IF(ISNUMBER(FIND(analysismethod8,'III_Plan comp 438.68 {Plan 9}'!BI$15)),"",'III_Plan comp 438.68 {Plan 9}'!BI$15&amp;analysismethod8)</f>
        <v/>
      </c>
      <c r="DQ119" s="254" t="str">
        <f>IF(ISNUMBER(FIND(analysismethod8,'III_Plan comp 438.68 {Plan 9}'!BJ$15)),"",'III_Plan comp 438.68 {Plan 9}'!BJ$15&amp;analysismethod8)</f>
        <v/>
      </c>
      <c r="DR119" s="254" t="str">
        <f>IF(ISNUMBER(FIND(analysismethod8,'III_Plan comp 438.68 {Plan 9}'!BK$15)),"",'III_Plan comp 438.68 {Plan 9}'!BK$15&amp;analysismethod8)</f>
        <v/>
      </c>
      <c r="DS119" s="254" t="str">
        <f>IF(ISNUMBER(FIND(analysismethod8,'III_Plan comp 438.68 {Plan 9}'!BL$15)),"",'III_Plan comp 438.68 {Plan 9}'!BL$15&amp;analysismethod8)</f>
        <v/>
      </c>
      <c r="DT119" s="254" t="str">
        <f>IF(ISNUMBER(FIND(analysismethod8,'III_Plan comp 438.68 {Plan 9}'!BM$15)),"",'III_Plan comp 438.68 {Plan 9}'!BM$15&amp;analysismethod8)</f>
        <v/>
      </c>
      <c r="DU119" s="254" t="str">
        <f>IF(ISNUMBER(FIND(analysismethod8,'III_Plan comp 438.68 {Plan 9}'!BN$15)),"",'III_Plan comp 438.68 {Plan 9}'!BN$15&amp;analysismethod8)</f>
        <v/>
      </c>
      <c r="DV119" s="254" t="str">
        <f>IF(ISNUMBER(FIND(analysismethod8,'III_Plan comp 438.68 {Plan 9}'!BO$15)),"",'III_Plan comp 438.68 {Plan 9}'!BO$15&amp;analysismethod8)</f>
        <v/>
      </c>
      <c r="DW119" s="254" t="str">
        <f>IF(ISNUMBER(FIND(analysismethod8,'III_Plan comp 438.68 {Plan 9}'!BP$15)),"",'III_Plan comp 438.68 {Plan 9}'!BP$15&amp;analysismethod8)</f>
        <v/>
      </c>
      <c r="DX119" s="254" t="str">
        <f>IF(ISNUMBER(FIND(analysismethod8,'III_Plan comp 438.68 {Plan 9}'!BQ$15)),"",'III_Plan comp 438.68 {Plan 9}'!BQ$15&amp;analysismethod8)</f>
        <v/>
      </c>
      <c r="DY119" s="254" t="str">
        <f>IF(ISNUMBER(FIND(analysismethod8,'III_Plan comp 438.68 {Plan 9}'!BR$15)),"",'III_Plan comp 438.68 {Plan 9}'!BR$15&amp;analysismethod8)</f>
        <v/>
      </c>
      <c r="DZ119" s="254" t="str">
        <f>IF(ISNUMBER(FIND(analysismethod8,'III_Plan comp 438.68 {Plan 9}'!BS$15)),"",'III_Plan comp 438.68 {Plan 9}'!BS$15&amp;analysismethod8)</f>
        <v/>
      </c>
      <c r="EA119" s="254" t="str">
        <f>IF(ISNUMBER(FIND(analysismethod8,'III_Plan comp 438.68 {Plan 9}'!BT$15)),"",'III_Plan comp 438.68 {Plan 9}'!BT$15&amp;analysismethod8)</f>
        <v/>
      </c>
      <c r="EB119" s="254" t="str">
        <f>IF(ISNUMBER(FIND(analysismethod8,'III_Plan comp 438.68 {Plan 9}'!BU$15)),"",'III_Plan comp 438.68 {Plan 9}'!BU$15&amp;analysismethod8)</f>
        <v/>
      </c>
      <c r="EC119" s="254" t="str">
        <f>IF(ISNUMBER(FIND(analysismethod8,'III_Plan comp 438.68 {Plan 9}'!BV$15)),"",'III_Plan comp 438.68 {Plan 9}'!BV$15&amp;analysismethod8)</f>
        <v/>
      </c>
      <c r="ED119" s="254" t="str">
        <f>IF(ISNUMBER(FIND(analysismethod8,'III_Plan comp 438.68 {Plan 9}'!BW$15)),"",'III_Plan comp 438.68 {Plan 9}'!BW$15&amp;analysismethod8)</f>
        <v/>
      </c>
      <c r="EE119" s="254" t="str">
        <f>IF(ISNUMBER(FIND(analysismethod8,'III_Plan comp 438.68 {Plan 9}'!BX$15)),"",'III_Plan comp 438.68 {Plan 9}'!BX$15&amp;analysismethod8)</f>
        <v/>
      </c>
      <c r="EF119" s="254" t="str">
        <f>IF(ISNUMBER(FIND(analysismethod8,'III_Plan comp 438.68 {Plan 9}'!BY$15)),"",'III_Plan comp 438.68 {Plan 9}'!BY$15&amp;analysismethod8)</f>
        <v/>
      </c>
      <c r="EG119" s="254" t="str">
        <f>IF(ISNUMBER(FIND(analysismethod8,'III_Plan comp 438.68 {Plan 9}'!BZ$15)),"",'III_Plan comp 438.68 {Plan 9}'!BZ$15&amp;analysismethod8)</f>
        <v/>
      </c>
      <c r="EH119" s="254" t="str">
        <f>IF(ISNUMBER(FIND(analysismethod8,'III_Plan comp 438.68 {Plan 9}'!CA$15)),"",'III_Plan comp 438.68 {Plan 9}'!CA$15&amp;analysismethod8)</f>
        <v/>
      </c>
      <c r="EI119" s="254" t="str">
        <f>IF(ISNUMBER(FIND(analysismethod8,'III_Plan comp 438.68 {Plan 9}'!CB$15)),"",'III_Plan comp 438.68 {Plan 9}'!CB$15&amp;analysismethod8)</f>
        <v/>
      </c>
      <c r="EJ119" s="254" t="str">
        <f>IF(ISNUMBER(FIND(analysismethod8,'III_Plan comp 438.68 {Plan 9}'!CC$15)),"",'III_Plan comp 438.68 {Plan 9}'!CC$15&amp;analysismethod8)</f>
        <v/>
      </c>
      <c r="EK119" s="254" t="str">
        <f>IF(ISNUMBER(FIND(analysismethod8,'III_Plan comp 438.68 {Plan 9}'!CD$15)),"",'III_Plan comp 438.68 {Plan 9}'!CD$15&amp;analysismethod8)</f>
        <v/>
      </c>
      <c r="EL119" s="254" t="str">
        <f>IF(ISNUMBER(FIND(analysismethod8,'III_Plan comp 438.68 {Plan 9}'!CE$15)),"",'III_Plan comp 438.68 {Plan 9}'!CE$15&amp;analysismethod8)</f>
        <v/>
      </c>
      <c r="EM119" s="254" t="str">
        <f>IF(ISNUMBER(FIND(analysismethod8,'III_Plan comp 438.68 {Plan 9}'!CF$15)),"",'III_Plan comp 438.68 {Plan 9}'!CF$15&amp;analysismethod8)</f>
        <v/>
      </c>
      <c r="EN119" s="254" t="str">
        <f>IF(ISNUMBER(FIND(analysismethod8,'III_Plan comp 438.68 {Plan 9}'!CG$15)),"",'III_Plan comp 438.68 {Plan 9}'!CG$15&amp;analysismethod8)</f>
        <v/>
      </c>
      <c r="EO119" s="254" t="str">
        <f>IF(ISNUMBER(FIND(analysismethod8,'III_Plan comp 438.68 {Plan 9}'!CH$15)),"",'III_Plan comp 438.68 {Plan 9}'!CH$15&amp;analysismethod8)</f>
        <v/>
      </c>
      <c r="EP119" s="254" t="str">
        <f>IF(ISNUMBER(FIND(analysismethod8,'III_Plan comp 438.68 {Plan 9}'!CI$15)),"",'III_Plan comp 438.68 {Plan 9}'!CI$15&amp;analysismethod8)</f>
        <v/>
      </c>
      <c r="EQ119" s="254" t="str">
        <f>IF(ISNUMBER(FIND(analysismethod8,'III_Plan comp 438.68 {Plan 9}'!CJ$15)),"",'III_Plan comp 438.68 {Plan 9}'!CJ$15&amp;analysismethod8)</f>
        <v/>
      </c>
      <c r="ER119" s="254" t="str">
        <f>IF(ISNUMBER(FIND(analysismethod8,'III_Plan comp 438.68 {Plan 9}'!CK$15)),"",'III_Plan comp 438.68 {Plan 9}'!CK$15&amp;analysismethod8)</f>
        <v/>
      </c>
      <c r="ES119" s="254" t="str">
        <f>IF(ISNUMBER(FIND(analysismethod8,'III_Plan comp 438.68 {Plan 9}'!CL$15)),"",'III_Plan comp 438.68 {Plan 9}'!CL$15&amp;analysismethod8)</f>
        <v/>
      </c>
      <c r="ET119" s="254" t="str">
        <f>IF(ISNUMBER(FIND(analysismethod8,'III_Plan comp 438.68 {Plan 9}'!CM$15)),"",'III_Plan comp 438.68 {Plan 9}'!CM$15&amp;analysismethod8)</f>
        <v/>
      </c>
      <c r="EU119" s="254" t="str">
        <f>IF(ISNUMBER(FIND(analysismethod8,'III_Plan comp 438.68 {Plan 9}'!CN$15)),"",'III_Plan comp 438.68 {Plan 9}'!CN$15&amp;analysismethod8)</f>
        <v/>
      </c>
      <c r="EV119" s="254" t="str">
        <f>IF(ISNUMBER(FIND(analysismethod8,'III_Plan comp 438.68 {Plan 9}'!CO$15)),"",'III_Plan comp 438.68 {Plan 9}'!CO$15&amp;analysismethod8)</f>
        <v/>
      </c>
      <c r="EW119" s="254" t="str">
        <f>IF(ISNUMBER(FIND(analysismethod8,'III_Plan comp 438.68 {Plan 9}'!CP$15)),"",'III_Plan comp 438.68 {Plan 9}'!CP$15&amp;analysismethod8)</f>
        <v/>
      </c>
      <c r="EX119" s="254" t="str">
        <f>IF(ISNUMBER(FIND(analysismethod8,'III_Plan comp 438.68 {Plan 9}'!CQ$15)),"",'III_Plan comp 438.68 {Plan 9}'!CQ$15&amp;analysismethod8)</f>
        <v/>
      </c>
      <c r="EY119" s="254" t="str">
        <f>IF(ISNUMBER(FIND(analysismethod8,'III_Plan comp 438.68 {Plan 9}'!CR$15)),"",'III_Plan comp 438.68 {Plan 9}'!CR$15&amp;analysismethod8)</f>
        <v/>
      </c>
      <c r="EZ119" s="254" t="str">
        <f>IF(ISNUMBER(FIND(analysismethod8,'III_Plan comp 438.68 {Plan 9}'!CS$15)),"",'III_Plan comp 438.68 {Plan 9}'!CS$15&amp;analysismethod8)</f>
        <v/>
      </c>
      <c r="FA119" s="254" t="str">
        <f>IF(ISNUMBER(FIND(analysismethod8,'III_Plan comp 438.68 {Plan 9}'!CT$15)),"",'III_Plan comp 438.68 {Plan 9}'!CT$15&amp;analysismethod8)</f>
        <v/>
      </c>
      <c r="FB119" s="254" t="str">
        <f>IF(ISNUMBER(FIND(analysismethod8,'III_Plan comp 438.68 {Plan 9}'!CU$15)),"",'III_Plan comp 438.68 {Plan 9}'!CU$15&amp;analysismethod8)</f>
        <v/>
      </c>
      <c r="FC119" s="254" t="str">
        <f>IF(ISNUMBER(FIND(analysismethod8,'III_Plan comp 438.68 {Plan 9}'!CV$15)),"",'III_Plan comp 438.68 {Plan 9}'!CV$15&amp;analysismethod8)</f>
        <v/>
      </c>
      <c r="FD119" s="254" t="str">
        <f>IF(ISNUMBER(FIND(analysismethod8,'III_Plan comp 438.68 {Plan 9}'!CW$15)),"",'III_Plan comp 438.68 {Plan 9}'!CW$15&amp;analysismethod8)</f>
        <v/>
      </c>
      <c r="FE119" s="254" t="str">
        <f>IF(ISNUMBER(FIND(analysismethod8,'III_Plan comp 438.68 {Plan 9}'!CX$15)),"",'III_Plan comp 438.68 {Plan 9}'!CX$15&amp;analysismethod8)</f>
        <v/>
      </c>
      <c r="FF119" s="254" t="str">
        <f>IF(ISNUMBER(FIND(analysismethod8,'III_Plan comp 438.68 {Plan 9}'!CY$15)),"",'III_Plan comp 438.68 {Plan 9}'!CY$15&amp;analysismethod8)</f>
        <v/>
      </c>
      <c r="FG119" s="254" t="str">
        <f>IF(ISNUMBER(FIND(analysismethod8,'III_Plan comp 438.68 {Plan 9}'!CZ$15)),"",'III_Plan comp 438.68 {Plan 9}'!CZ$15&amp;analysismethod8)</f>
        <v/>
      </c>
    </row>
    <row r="120" spans="62:163" x14ac:dyDescent="0.2">
      <c r="BK120" s="253" t="str">
        <f>IF('I_State and program information'!$E$85&lt;&gt;"",'I_State and program information'!E194&amp;"; "&amp;CHAR(10)&amp;CHAR(10),"")</f>
        <v/>
      </c>
      <c r="BL120" s="254" t="str">
        <f>IF(ISNUMBER(FIND(analysismethod9,'III_Plan comp 438.68 {Plan 9}'!E$15)),"",'III_Plan comp 438.68 {Plan 9}'!E$15&amp;analysismethod9)</f>
        <v/>
      </c>
      <c r="BM120" s="254" t="str">
        <f>IF(ISNUMBER(FIND(analysismethod9,'III_Plan comp 438.68 {Plan 9}'!F$15)),"",'III_Plan comp 438.68 {Plan 9}'!F$15&amp;analysismethod9)</f>
        <v/>
      </c>
      <c r="BN120" s="254" t="str">
        <f>IF(ISNUMBER(FIND(analysismethod9,'III_Plan comp 438.68 {Plan 9}'!G$15)),"",'III_Plan comp 438.68 {Plan 9}'!G$15&amp;analysismethod9)</f>
        <v/>
      </c>
      <c r="BO120" s="254" t="str">
        <f>IF(ISNUMBER(FIND(analysismethod9,'III_Plan comp 438.68 {Plan 9}'!H$15)),"",'III_Plan comp 438.68 {Plan 9}'!H$15&amp;analysismethod9)</f>
        <v/>
      </c>
      <c r="BP120" s="254" t="str">
        <f>IF(ISNUMBER(FIND(analysismethod9,'III_Plan comp 438.68 {Plan 9}'!I$15)),"",'III_Plan comp 438.68 {Plan 9}'!I$15&amp;analysismethod9)</f>
        <v/>
      </c>
      <c r="BQ120" s="254" t="str">
        <f>IF(ISNUMBER(FIND(analysismethod9,'III_Plan comp 438.68 {Plan 9}'!J$15)),"",'III_Plan comp 438.68 {Plan 9}'!J$15&amp;analysismethod9)</f>
        <v/>
      </c>
      <c r="BR120" s="254" t="str">
        <f>IF(ISNUMBER(FIND(analysismethod9,'III_Plan comp 438.68 {Plan 9}'!K$15)),"",'III_Plan comp 438.68 {Plan 9}'!K$15&amp;analysismethod9)</f>
        <v/>
      </c>
      <c r="BS120" s="254" t="str">
        <f>IF(ISNUMBER(FIND(analysismethod9,'III_Plan comp 438.68 {Plan 9}'!L$15)),"",'III_Plan comp 438.68 {Plan 9}'!L$15&amp;analysismethod9)</f>
        <v/>
      </c>
      <c r="BT120" s="254" t="str">
        <f>IF(ISNUMBER(FIND(analysismethod9,'III_Plan comp 438.68 {Plan 9}'!M$15)),"",'III_Plan comp 438.68 {Plan 9}'!M$15&amp;analysismethod9)</f>
        <v/>
      </c>
      <c r="BU120" s="254" t="str">
        <f>IF(ISNUMBER(FIND(analysismethod9,'III_Plan comp 438.68 {Plan 9}'!N$15)),"",'III_Plan comp 438.68 {Plan 9}'!N$15&amp;analysismethod9)</f>
        <v/>
      </c>
      <c r="BV120" s="254" t="str">
        <f>IF(ISNUMBER(FIND(analysismethod9,'III_Plan comp 438.68 {Plan 9}'!O$15)),"",'III_Plan comp 438.68 {Plan 9}'!O$15&amp;analysismethod9)</f>
        <v/>
      </c>
      <c r="BW120" s="254" t="str">
        <f>IF(ISNUMBER(FIND(analysismethod9,'III_Plan comp 438.68 {Plan 9}'!P$15)),"",'III_Plan comp 438.68 {Plan 9}'!P$15&amp;analysismethod9)</f>
        <v/>
      </c>
      <c r="BX120" s="254" t="str">
        <f>IF(ISNUMBER(FIND(analysismethod9,'III_Plan comp 438.68 {Plan 9}'!Q$15)),"",'III_Plan comp 438.68 {Plan 9}'!Q$15&amp;analysismethod9)</f>
        <v/>
      </c>
      <c r="BY120" s="254" t="str">
        <f>IF(ISNUMBER(FIND(analysismethod9,'III_Plan comp 438.68 {Plan 9}'!R$15)),"",'III_Plan comp 438.68 {Plan 9}'!R$15&amp;analysismethod9)</f>
        <v/>
      </c>
      <c r="BZ120" s="254" t="str">
        <f>IF(ISNUMBER(FIND(analysismethod9,'III_Plan comp 438.68 {Plan 9}'!S$15)),"",'III_Plan comp 438.68 {Plan 9}'!S$15&amp;analysismethod9)</f>
        <v/>
      </c>
      <c r="CA120" s="254" t="str">
        <f>IF(ISNUMBER(FIND(analysismethod9,'III_Plan comp 438.68 {Plan 9}'!T$15)),"",'III_Plan comp 438.68 {Plan 9}'!T$15&amp;analysismethod9)</f>
        <v/>
      </c>
      <c r="CB120" s="254" t="str">
        <f>IF(ISNUMBER(FIND(analysismethod9,'III_Plan comp 438.68 {Plan 9}'!U$15)),"",'III_Plan comp 438.68 {Plan 9}'!U$15&amp;analysismethod9)</f>
        <v/>
      </c>
      <c r="CC120" s="254" t="str">
        <f>IF(ISNUMBER(FIND(analysismethod9,'III_Plan comp 438.68 {Plan 9}'!V$15)),"",'III_Plan comp 438.68 {Plan 9}'!V$15&amp;analysismethod9)</f>
        <v/>
      </c>
      <c r="CD120" s="254" t="str">
        <f>IF(ISNUMBER(FIND(analysismethod9,'III_Plan comp 438.68 {Plan 9}'!W$15)),"",'III_Plan comp 438.68 {Plan 9}'!W$15&amp;analysismethod9)</f>
        <v/>
      </c>
      <c r="CE120" s="254" t="str">
        <f>IF(ISNUMBER(FIND(analysismethod9,'III_Plan comp 438.68 {Plan 9}'!X$15)),"",'III_Plan comp 438.68 {Plan 9}'!X$15&amp;analysismethod9)</f>
        <v/>
      </c>
      <c r="CF120" s="254" t="str">
        <f>IF(ISNUMBER(FIND(analysismethod9,'III_Plan comp 438.68 {Plan 9}'!Y$15)),"",'III_Plan comp 438.68 {Plan 9}'!Y$15&amp;analysismethod9)</f>
        <v/>
      </c>
      <c r="CG120" s="254" t="str">
        <f>IF(ISNUMBER(FIND(analysismethod9,'III_Plan comp 438.68 {Plan 9}'!Z$15)),"",'III_Plan comp 438.68 {Plan 9}'!Z$15&amp;analysismethod9)</f>
        <v/>
      </c>
      <c r="CH120" s="254" t="str">
        <f>IF(ISNUMBER(FIND(analysismethod9,'III_Plan comp 438.68 {Plan 9}'!AA$15)),"",'III_Plan comp 438.68 {Plan 9}'!AA$15&amp;analysismethod9)</f>
        <v/>
      </c>
      <c r="CI120" s="254" t="str">
        <f>IF(ISNUMBER(FIND(analysismethod9,'III_Plan comp 438.68 {Plan 9}'!AB$15)),"",'III_Plan comp 438.68 {Plan 9}'!AB$15&amp;analysismethod9)</f>
        <v/>
      </c>
      <c r="CJ120" s="254" t="str">
        <f>IF(ISNUMBER(FIND(analysismethod9,'III_Plan comp 438.68 {Plan 9}'!AC$15)),"",'III_Plan comp 438.68 {Plan 9}'!AC$15&amp;analysismethod9)</f>
        <v/>
      </c>
      <c r="CK120" s="254" t="str">
        <f>IF(ISNUMBER(FIND(analysismethod9,'III_Plan comp 438.68 {Plan 9}'!AD$15)),"",'III_Plan comp 438.68 {Plan 9}'!AD$15&amp;analysismethod9)</f>
        <v/>
      </c>
      <c r="CL120" s="254" t="str">
        <f>IF(ISNUMBER(FIND(analysismethod9,'III_Plan comp 438.68 {Plan 9}'!AE$15)),"",'III_Plan comp 438.68 {Plan 9}'!AE$15&amp;analysismethod9)</f>
        <v/>
      </c>
      <c r="CM120" s="254" t="str">
        <f>IF(ISNUMBER(FIND(analysismethod9,'III_Plan comp 438.68 {Plan 9}'!AF$15)),"",'III_Plan comp 438.68 {Plan 9}'!AF$15&amp;analysismethod9)</f>
        <v/>
      </c>
      <c r="CN120" s="254" t="str">
        <f>IF(ISNUMBER(FIND(analysismethod9,'III_Plan comp 438.68 {Plan 9}'!AG$15)),"",'III_Plan comp 438.68 {Plan 9}'!AG$15&amp;analysismethod9)</f>
        <v/>
      </c>
      <c r="CO120" s="254" t="str">
        <f>IF(ISNUMBER(FIND(analysismethod9,'III_Plan comp 438.68 {Plan 9}'!AH$15)),"",'III_Plan comp 438.68 {Plan 9}'!AH$15&amp;analysismethod9)</f>
        <v/>
      </c>
      <c r="CP120" s="254" t="str">
        <f>IF(ISNUMBER(FIND(analysismethod9,'III_Plan comp 438.68 {Plan 9}'!AI$15)),"",'III_Plan comp 438.68 {Plan 9}'!AI$15&amp;analysismethod9)</f>
        <v/>
      </c>
      <c r="CQ120" s="254" t="str">
        <f>IF(ISNUMBER(FIND(analysismethod9,'III_Plan comp 438.68 {Plan 9}'!AJ$15)),"",'III_Plan comp 438.68 {Plan 9}'!AJ$15&amp;analysismethod9)</f>
        <v/>
      </c>
      <c r="CR120" s="254" t="str">
        <f>IF(ISNUMBER(FIND(analysismethod9,'III_Plan comp 438.68 {Plan 9}'!AK$15)),"",'III_Plan comp 438.68 {Plan 9}'!AK$15&amp;analysismethod9)</f>
        <v/>
      </c>
      <c r="CS120" s="254" t="str">
        <f>IF(ISNUMBER(FIND(analysismethod9,'III_Plan comp 438.68 {Plan 9}'!AL$15)),"",'III_Plan comp 438.68 {Plan 9}'!AL$15&amp;analysismethod9)</f>
        <v/>
      </c>
      <c r="CT120" s="254" t="str">
        <f>IF(ISNUMBER(FIND(analysismethod9,'III_Plan comp 438.68 {Plan 9}'!AM$15)),"",'III_Plan comp 438.68 {Plan 9}'!AM$15&amp;analysismethod9)</f>
        <v/>
      </c>
      <c r="CU120" s="254" t="str">
        <f>IF(ISNUMBER(FIND(analysismethod9,'III_Plan comp 438.68 {Plan 9}'!AN$15)),"",'III_Plan comp 438.68 {Plan 9}'!AN$15&amp;analysismethod9)</f>
        <v/>
      </c>
      <c r="CV120" s="254" t="str">
        <f>IF(ISNUMBER(FIND(analysismethod9,'III_Plan comp 438.68 {Plan 9}'!AO$15)),"",'III_Plan comp 438.68 {Plan 9}'!AO$15&amp;analysismethod9)</f>
        <v/>
      </c>
      <c r="CW120" s="254" t="str">
        <f>IF(ISNUMBER(FIND(analysismethod9,'III_Plan comp 438.68 {Plan 9}'!AP$15)),"",'III_Plan comp 438.68 {Plan 9}'!AP$15&amp;analysismethod9)</f>
        <v/>
      </c>
      <c r="CX120" s="254" t="str">
        <f>IF(ISNUMBER(FIND(analysismethod9,'III_Plan comp 438.68 {Plan 9}'!AQ$15)),"",'III_Plan comp 438.68 {Plan 9}'!AQ$15&amp;analysismethod9)</f>
        <v/>
      </c>
      <c r="CY120" s="254" t="str">
        <f>IF(ISNUMBER(FIND(analysismethod9,'III_Plan comp 438.68 {Plan 9}'!AR$15)),"",'III_Plan comp 438.68 {Plan 9}'!AR$15&amp;analysismethod9)</f>
        <v/>
      </c>
      <c r="CZ120" s="254" t="str">
        <f>IF(ISNUMBER(FIND(analysismethod9,'III_Plan comp 438.68 {Plan 9}'!AS$15)),"",'III_Plan comp 438.68 {Plan 9}'!AS$15&amp;analysismethod9)</f>
        <v/>
      </c>
      <c r="DA120" s="254" t="str">
        <f>IF(ISNUMBER(FIND(analysismethod9,'III_Plan comp 438.68 {Plan 9}'!AT$15)),"",'III_Plan comp 438.68 {Plan 9}'!AT$15&amp;analysismethod9)</f>
        <v/>
      </c>
      <c r="DB120" s="254" t="str">
        <f>IF(ISNUMBER(FIND(analysismethod9,'III_Plan comp 438.68 {Plan 9}'!AU$15)),"",'III_Plan comp 438.68 {Plan 9}'!AU$15&amp;analysismethod9)</f>
        <v/>
      </c>
      <c r="DC120" s="254" t="str">
        <f>IF(ISNUMBER(FIND(analysismethod9,'III_Plan comp 438.68 {Plan 9}'!AV$15)),"",'III_Plan comp 438.68 {Plan 9}'!AV$15&amp;analysismethod9)</f>
        <v/>
      </c>
      <c r="DD120" s="254" t="str">
        <f>IF(ISNUMBER(FIND(analysismethod9,'III_Plan comp 438.68 {Plan 9}'!AW$15)),"",'III_Plan comp 438.68 {Plan 9}'!AW$15&amp;analysismethod9)</f>
        <v/>
      </c>
      <c r="DE120" s="254" t="str">
        <f>IF(ISNUMBER(FIND(analysismethod9,'III_Plan comp 438.68 {Plan 9}'!AX$15)),"",'III_Plan comp 438.68 {Plan 9}'!AX$15&amp;analysismethod9)</f>
        <v/>
      </c>
      <c r="DF120" s="254" t="str">
        <f>IF(ISNUMBER(FIND(analysismethod9,'III_Plan comp 438.68 {Plan 9}'!AY$15)),"",'III_Plan comp 438.68 {Plan 9}'!AY$15&amp;analysismethod9)</f>
        <v/>
      </c>
      <c r="DG120" s="254" t="str">
        <f>IF(ISNUMBER(FIND(analysismethod9,'III_Plan comp 438.68 {Plan 9}'!AZ$15)),"",'III_Plan comp 438.68 {Plan 9}'!AZ$15&amp;analysismethod9)</f>
        <v/>
      </c>
      <c r="DH120" s="254" t="str">
        <f>IF(ISNUMBER(FIND(analysismethod9,'III_Plan comp 438.68 {Plan 9}'!BA$15)),"",'III_Plan comp 438.68 {Plan 9}'!BA$15&amp;analysismethod9)</f>
        <v/>
      </c>
      <c r="DI120" s="254" t="str">
        <f>IF(ISNUMBER(FIND(analysismethod9,'III_Plan comp 438.68 {Plan 9}'!BB$15)),"",'III_Plan comp 438.68 {Plan 9}'!BB$15&amp;analysismethod9)</f>
        <v/>
      </c>
      <c r="DJ120" s="254" t="str">
        <f>IF(ISNUMBER(FIND(analysismethod9,'III_Plan comp 438.68 {Plan 9}'!BC$15)),"",'III_Plan comp 438.68 {Plan 9}'!BC$15&amp;analysismethod9)</f>
        <v/>
      </c>
      <c r="DK120" s="254" t="str">
        <f>IF(ISNUMBER(FIND(analysismethod9,'III_Plan comp 438.68 {Plan 9}'!BD$15)),"",'III_Plan comp 438.68 {Plan 9}'!BD$15&amp;analysismethod9)</f>
        <v/>
      </c>
      <c r="DL120" s="254" t="str">
        <f>IF(ISNUMBER(FIND(analysismethod9,'III_Plan comp 438.68 {Plan 9}'!BE$15)),"",'III_Plan comp 438.68 {Plan 9}'!BE$15&amp;analysismethod9)</f>
        <v/>
      </c>
      <c r="DM120" s="254" t="str">
        <f>IF(ISNUMBER(FIND(analysismethod9,'III_Plan comp 438.68 {Plan 9}'!BF$15)),"",'III_Plan comp 438.68 {Plan 9}'!BF$15&amp;analysismethod9)</f>
        <v/>
      </c>
      <c r="DN120" s="254" t="str">
        <f>IF(ISNUMBER(FIND(analysismethod9,'III_Plan comp 438.68 {Plan 9}'!BG$15)),"",'III_Plan comp 438.68 {Plan 9}'!BG$15&amp;analysismethod9)</f>
        <v/>
      </c>
      <c r="DO120" s="254" t="str">
        <f>IF(ISNUMBER(FIND(analysismethod9,'III_Plan comp 438.68 {Plan 9}'!BH$15)),"",'III_Plan comp 438.68 {Plan 9}'!BH$15&amp;analysismethod9)</f>
        <v/>
      </c>
      <c r="DP120" s="254" t="str">
        <f>IF(ISNUMBER(FIND(analysismethod9,'III_Plan comp 438.68 {Plan 9}'!BI$15)),"",'III_Plan comp 438.68 {Plan 9}'!BI$15&amp;analysismethod9)</f>
        <v/>
      </c>
      <c r="DQ120" s="254" t="str">
        <f>IF(ISNUMBER(FIND(analysismethod9,'III_Plan comp 438.68 {Plan 9}'!BJ$15)),"",'III_Plan comp 438.68 {Plan 9}'!BJ$15&amp;analysismethod9)</f>
        <v/>
      </c>
      <c r="DR120" s="254" t="str">
        <f>IF(ISNUMBER(FIND(analysismethod9,'III_Plan comp 438.68 {Plan 9}'!BK$15)),"",'III_Plan comp 438.68 {Plan 9}'!BK$15&amp;analysismethod9)</f>
        <v/>
      </c>
      <c r="DS120" s="254" t="str">
        <f>IF(ISNUMBER(FIND(analysismethod9,'III_Plan comp 438.68 {Plan 9}'!BL$15)),"",'III_Plan comp 438.68 {Plan 9}'!BL$15&amp;analysismethod9)</f>
        <v/>
      </c>
      <c r="DT120" s="254" t="str">
        <f>IF(ISNUMBER(FIND(analysismethod9,'III_Plan comp 438.68 {Plan 9}'!BM$15)),"",'III_Plan comp 438.68 {Plan 9}'!BM$15&amp;analysismethod9)</f>
        <v/>
      </c>
      <c r="DU120" s="254" t="str">
        <f>IF(ISNUMBER(FIND(analysismethod9,'III_Plan comp 438.68 {Plan 9}'!BN$15)),"",'III_Plan comp 438.68 {Plan 9}'!BN$15&amp;analysismethod9)</f>
        <v/>
      </c>
      <c r="DV120" s="254" t="str">
        <f>IF(ISNUMBER(FIND(analysismethod9,'III_Plan comp 438.68 {Plan 9}'!BO$15)),"",'III_Plan comp 438.68 {Plan 9}'!BO$15&amp;analysismethod9)</f>
        <v/>
      </c>
      <c r="DW120" s="254" t="str">
        <f>IF(ISNUMBER(FIND(analysismethod9,'III_Plan comp 438.68 {Plan 9}'!BP$15)),"",'III_Plan comp 438.68 {Plan 9}'!BP$15&amp;analysismethod9)</f>
        <v/>
      </c>
      <c r="DX120" s="254" t="str">
        <f>IF(ISNUMBER(FIND(analysismethod9,'III_Plan comp 438.68 {Plan 9}'!BQ$15)),"",'III_Plan comp 438.68 {Plan 9}'!BQ$15&amp;analysismethod9)</f>
        <v/>
      </c>
      <c r="DY120" s="254" t="str">
        <f>IF(ISNUMBER(FIND(analysismethod9,'III_Plan comp 438.68 {Plan 9}'!BR$15)),"",'III_Plan comp 438.68 {Plan 9}'!BR$15&amp;analysismethod9)</f>
        <v/>
      </c>
      <c r="DZ120" s="254" t="str">
        <f>IF(ISNUMBER(FIND(analysismethod9,'III_Plan comp 438.68 {Plan 9}'!BS$15)),"",'III_Plan comp 438.68 {Plan 9}'!BS$15&amp;analysismethod9)</f>
        <v/>
      </c>
      <c r="EA120" s="254" t="str">
        <f>IF(ISNUMBER(FIND(analysismethod9,'III_Plan comp 438.68 {Plan 9}'!BT$15)),"",'III_Plan comp 438.68 {Plan 9}'!BT$15&amp;analysismethod9)</f>
        <v/>
      </c>
      <c r="EB120" s="254" t="str">
        <f>IF(ISNUMBER(FIND(analysismethod9,'III_Plan comp 438.68 {Plan 9}'!BU$15)),"",'III_Plan comp 438.68 {Plan 9}'!BU$15&amp;analysismethod9)</f>
        <v/>
      </c>
      <c r="EC120" s="254" t="str">
        <f>IF(ISNUMBER(FIND(analysismethod9,'III_Plan comp 438.68 {Plan 9}'!BV$15)),"",'III_Plan comp 438.68 {Plan 9}'!BV$15&amp;analysismethod9)</f>
        <v/>
      </c>
      <c r="ED120" s="254" t="str">
        <f>IF(ISNUMBER(FIND(analysismethod9,'III_Plan comp 438.68 {Plan 9}'!BW$15)),"",'III_Plan comp 438.68 {Plan 9}'!BW$15&amp;analysismethod9)</f>
        <v/>
      </c>
      <c r="EE120" s="254" t="str">
        <f>IF(ISNUMBER(FIND(analysismethod9,'III_Plan comp 438.68 {Plan 9}'!BX$15)),"",'III_Plan comp 438.68 {Plan 9}'!BX$15&amp;analysismethod9)</f>
        <v/>
      </c>
      <c r="EF120" s="254" t="str">
        <f>IF(ISNUMBER(FIND(analysismethod9,'III_Plan comp 438.68 {Plan 9}'!BY$15)),"",'III_Plan comp 438.68 {Plan 9}'!BY$15&amp;analysismethod9)</f>
        <v/>
      </c>
      <c r="EG120" s="254" t="str">
        <f>IF(ISNUMBER(FIND(analysismethod9,'III_Plan comp 438.68 {Plan 9}'!BZ$15)),"",'III_Plan comp 438.68 {Plan 9}'!BZ$15&amp;analysismethod9)</f>
        <v/>
      </c>
      <c r="EH120" s="254" t="str">
        <f>IF(ISNUMBER(FIND(analysismethod9,'III_Plan comp 438.68 {Plan 9}'!CA$15)),"",'III_Plan comp 438.68 {Plan 9}'!CA$15&amp;analysismethod9)</f>
        <v/>
      </c>
      <c r="EI120" s="254" t="str">
        <f>IF(ISNUMBER(FIND(analysismethod9,'III_Plan comp 438.68 {Plan 9}'!CB$15)),"",'III_Plan comp 438.68 {Plan 9}'!CB$15&amp;analysismethod9)</f>
        <v/>
      </c>
      <c r="EJ120" s="254" t="str">
        <f>IF(ISNUMBER(FIND(analysismethod9,'III_Plan comp 438.68 {Plan 9}'!CC$15)),"",'III_Plan comp 438.68 {Plan 9}'!CC$15&amp;analysismethod9)</f>
        <v/>
      </c>
      <c r="EK120" s="254" t="str">
        <f>IF(ISNUMBER(FIND(analysismethod9,'III_Plan comp 438.68 {Plan 9}'!CD$15)),"",'III_Plan comp 438.68 {Plan 9}'!CD$15&amp;analysismethod9)</f>
        <v/>
      </c>
      <c r="EL120" s="254" t="str">
        <f>IF(ISNUMBER(FIND(analysismethod9,'III_Plan comp 438.68 {Plan 9}'!CE$15)),"",'III_Plan comp 438.68 {Plan 9}'!CE$15&amp;analysismethod9)</f>
        <v/>
      </c>
      <c r="EM120" s="254" t="str">
        <f>IF(ISNUMBER(FIND(analysismethod9,'III_Plan comp 438.68 {Plan 9}'!CF$15)),"",'III_Plan comp 438.68 {Plan 9}'!CF$15&amp;analysismethod9)</f>
        <v/>
      </c>
      <c r="EN120" s="254" t="str">
        <f>IF(ISNUMBER(FIND(analysismethod9,'III_Plan comp 438.68 {Plan 9}'!CG$15)),"",'III_Plan comp 438.68 {Plan 9}'!CG$15&amp;analysismethod9)</f>
        <v/>
      </c>
      <c r="EO120" s="254" t="str">
        <f>IF(ISNUMBER(FIND(analysismethod9,'III_Plan comp 438.68 {Plan 9}'!CH$15)),"",'III_Plan comp 438.68 {Plan 9}'!CH$15&amp;analysismethod9)</f>
        <v/>
      </c>
      <c r="EP120" s="254" t="str">
        <f>IF(ISNUMBER(FIND(analysismethod9,'III_Plan comp 438.68 {Plan 9}'!CI$15)),"",'III_Plan comp 438.68 {Plan 9}'!CI$15&amp;analysismethod9)</f>
        <v/>
      </c>
      <c r="EQ120" s="254" t="str">
        <f>IF(ISNUMBER(FIND(analysismethod9,'III_Plan comp 438.68 {Plan 9}'!CJ$15)),"",'III_Plan comp 438.68 {Plan 9}'!CJ$15&amp;analysismethod9)</f>
        <v/>
      </c>
      <c r="ER120" s="254" t="str">
        <f>IF(ISNUMBER(FIND(analysismethod9,'III_Plan comp 438.68 {Plan 9}'!CK$15)),"",'III_Plan comp 438.68 {Plan 9}'!CK$15&amp;analysismethod9)</f>
        <v/>
      </c>
      <c r="ES120" s="254" t="str">
        <f>IF(ISNUMBER(FIND(analysismethod9,'III_Plan comp 438.68 {Plan 9}'!CL$15)),"",'III_Plan comp 438.68 {Plan 9}'!CL$15&amp;analysismethod9)</f>
        <v/>
      </c>
      <c r="ET120" s="254" t="str">
        <f>IF(ISNUMBER(FIND(analysismethod9,'III_Plan comp 438.68 {Plan 9}'!CM$15)),"",'III_Plan comp 438.68 {Plan 9}'!CM$15&amp;analysismethod9)</f>
        <v/>
      </c>
      <c r="EU120" s="254" t="str">
        <f>IF(ISNUMBER(FIND(analysismethod9,'III_Plan comp 438.68 {Plan 9}'!CN$15)),"",'III_Plan comp 438.68 {Plan 9}'!CN$15&amp;analysismethod9)</f>
        <v/>
      </c>
      <c r="EV120" s="254" t="str">
        <f>IF(ISNUMBER(FIND(analysismethod9,'III_Plan comp 438.68 {Plan 9}'!CO$15)),"",'III_Plan comp 438.68 {Plan 9}'!CO$15&amp;analysismethod9)</f>
        <v/>
      </c>
      <c r="EW120" s="254" t="str">
        <f>IF(ISNUMBER(FIND(analysismethod9,'III_Plan comp 438.68 {Plan 9}'!CP$15)),"",'III_Plan comp 438.68 {Plan 9}'!CP$15&amp;analysismethod9)</f>
        <v/>
      </c>
      <c r="EX120" s="254" t="str">
        <f>IF(ISNUMBER(FIND(analysismethod9,'III_Plan comp 438.68 {Plan 9}'!CQ$15)),"",'III_Plan comp 438.68 {Plan 9}'!CQ$15&amp;analysismethod9)</f>
        <v/>
      </c>
      <c r="EY120" s="254" t="str">
        <f>IF(ISNUMBER(FIND(analysismethod9,'III_Plan comp 438.68 {Plan 9}'!CR$15)),"",'III_Plan comp 438.68 {Plan 9}'!CR$15&amp;analysismethod9)</f>
        <v/>
      </c>
      <c r="EZ120" s="254" t="str">
        <f>IF(ISNUMBER(FIND(analysismethod9,'III_Plan comp 438.68 {Plan 9}'!CS$15)),"",'III_Plan comp 438.68 {Plan 9}'!CS$15&amp;analysismethod9)</f>
        <v/>
      </c>
      <c r="FA120" s="254" t="str">
        <f>IF(ISNUMBER(FIND(analysismethod9,'III_Plan comp 438.68 {Plan 9}'!CT$15)),"",'III_Plan comp 438.68 {Plan 9}'!CT$15&amp;analysismethod9)</f>
        <v/>
      </c>
      <c r="FB120" s="254" t="str">
        <f>IF(ISNUMBER(FIND(analysismethod9,'III_Plan comp 438.68 {Plan 9}'!CU$15)),"",'III_Plan comp 438.68 {Plan 9}'!CU$15&amp;analysismethod9)</f>
        <v/>
      </c>
      <c r="FC120" s="254" t="str">
        <f>IF(ISNUMBER(FIND(analysismethod9,'III_Plan comp 438.68 {Plan 9}'!CV$15)),"",'III_Plan comp 438.68 {Plan 9}'!CV$15&amp;analysismethod9)</f>
        <v/>
      </c>
      <c r="FD120" s="254" t="str">
        <f>IF(ISNUMBER(FIND(analysismethod9,'III_Plan comp 438.68 {Plan 9}'!CW$15)),"",'III_Plan comp 438.68 {Plan 9}'!CW$15&amp;analysismethod9)</f>
        <v/>
      </c>
      <c r="FE120" s="254" t="str">
        <f>IF(ISNUMBER(FIND(analysismethod9,'III_Plan comp 438.68 {Plan 9}'!CX$15)),"",'III_Plan comp 438.68 {Plan 9}'!CX$15&amp;analysismethod9)</f>
        <v/>
      </c>
      <c r="FF120" s="254" t="str">
        <f>IF(ISNUMBER(FIND(analysismethod9,'III_Plan comp 438.68 {Plan 9}'!CY$15)),"",'III_Plan comp 438.68 {Plan 9}'!CY$15&amp;analysismethod9)</f>
        <v/>
      </c>
      <c r="FG120" s="254" t="str">
        <f>IF(ISNUMBER(FIND(analysismethod9,'III_Plan comp 438.68 {Plan 9}'!CZ$15)),"",'III_Plan comp 438.68 {Plan 9}'!CZ$15&amp;analysismethod9)</f>
        <v/>
      </c>
    </row>
    <row r="121" spans="62:163" ht="15" thickBot="1" x14ac:dyDescent="0.25">
      <c r="BK121" s="256" t="str">
        <f>IF('I_State and program information'!$E$91&lt;&gt;"",'I_State and program information'!E200&amp;"; "&amp;CHAR(10)&amp;CHAR(10),"")</f>
        <v/>
      </c>
      <c r="BL121" s="257" t="str">
        <f>IF(ISNUMBER(FIND(analysismethod10,'III_Plan comp 438.68 {Plan 1}'!E$15)),"",'III_Plan comp 438.68 {Plan 1}'!E$15&amp;analysismethod10)</f>
        <v/>
      </c>
      <c r="BM121" s="257" t="str">
        <f>IF(ISNUMBER(FIND(analysismethod10,'III_Plan comp 438.68 {Plan 1}'!F$15)),"",'III_Plan comp 438.68 {Plan 1}'!F$15&amp;analysismethod10)</f>
        <v/>
      </c>
      <c r="BN121" s="257" t="str">
        <f>IF(ISNUMBER(FIND(analysismethod10,'III_Plan comp 438.68 {Plan 1}'!G$15)),"",'III_Plan comp 438.68 {Plan 1}'!G$15&amp;analysismethod10)</f>
        <v/>
      </c>
      <c r="BO121" s="257" t="str">
        <f>IF(ISNUMBER(FIND(analysismethod10,'III_Plan comp 438.68 {Plan 1}'!H$15)),"",'III_Plan comp 438.68 {Plan 1}'!H$15&amp;analysismethod10)</f>
        <v/>
      </c>
      <c r="BP121" s="257" t="str">
        <f>IF(ISNUMBER(FIND(analysismethod10,'III_Plan comp 438.68 {Plan 1}'!I$15)),"",'III_Plan comp 438.68 {Plan 1}'!I$15&amp;analysismethod10)</f>
        <v/>
      </c>
      <c r="BQ121" s="257" t="str">
        <f>IF(ISNUMBER(FIND(analysismethod10,'III_Plan comp 438.68 {Plan 1}'!J$15)),"",'III_Plan comp 438.68 {Plan 1}'!J$15&amp;analysismethod10)</f>
        <v/>
      </c>
      <c r="BR121" s="257" t="str">
        <f>IF(ISNUMBER(FIND(analysismethod10,'III_Plan comp 438.68 {Plan 1}'!K$15)),"",'III_Plan comp 438.68 {Plan 1}'!K$15&amp;analysismethod10)</f>
        <v/>
      </c>
      <c r="BS121" s="257" t="str">
        <f>IF(ISNUMBER(FIND(analysismethod10,'III_Plan comp 438.68 {Plan 1}'!L$15)),"",'III_Plan comp 438.68 {Plan 1}'!L$15&amp;analysismethod10)</f>
        <v/>
      </c>
      <c r="BT121" s="257" t="str">
        <f>IF(ISNUMBER(FIND(analysismethod10,'III_Plan comp 438.68 {Plan 1}'!M$15)),"",'III_Plan comp 438.68 {Plan 1}'!M$15&amp;analysismethod10)</f>
        <v/>
      </c>
      <c r="BU121" s="257" t="str">
        <f>IF(ISNUMBER(FIND(analysismethod10,'III_Plan comp 438.68 {Plan 1}'!N$15)),"",'III_Plan comp 438.68 {Plan 1}'!N$15&amp;analysismethod10)</f>
        <v/>
      </c>
      <c r="BV121" s="257" t="str">
        <f>IF(ISNUMBER(FIND(analysismethod10,'III_Plan comp 438.68 {Plan 1}'!O$15)),"",'III_Plan comp 438.68 {Plan 1}'!O$15&amp;analysismethod10)</f>
        <v/>
      </c>
      <c r="BW121" s="257" t="str">
        <f>IF(ISNUMBER(FIND(analysismethod10,'III_Plan comp 438.68 {Plan 1}'!P$15)),"",'III_Plan comp 438.68 {Plan 1}'!P$15&amp;analysismethod10)</f>
        <v/>
      </c>
      <c r="BX121" s="257" t="str">
        <f>IF(ISNUMBER(FIND(analysismethod10,'III_Plan comp 438.68 {Plan 1}'!Q$15)),"",'III_Plan comp 438.68 {Plan 1}'!Q$15&amp;analysismethod10)</f>
        <v/>
      </c>
      <c r="BY121" s="257" t="str">
        <f>IF(ISNUMBER(FIND(analysismethod10,'III_Plan comp 438.68 {Plan 1}'!R$15)),"",'III_Plan comp 438.68 {Plan 1}'!R$15&amp;analysismethod10)</f>
        <v/>
      </c>
      <c r="BZ121" s="257" t="str">
        <f>IF(ISNUMBER(FIND(analysismethod10,'III_Plan comp 438.68 {Plan 1}'!S$15)),"",'III_Plan comp 438.68 {Plan 1}'!S$15&amp;analysismethod10)</f>
        <v/>
      </c>
      <c r="CA121" s="257" t="str">
        <f>IF(ISNUMBER(FIND(analysismethod10,'III_Plan comp 438.68 {Plan 1}'!T$15)),"",'III_Plan comp 438.68 {Plan 1}'!T$15&amp;analysismethod10)</f>
        <v/>
      </c>
      <c r="CB121" s="257" t="str">
        <f>IF(ISNUMBER(FIND(analysismethod10,'III_Plan comp 438.68 {Plan 1}'!U$15)),"",'III_Plan comp 438.68 {Plan 1}'!U$15&amp;analysismethod10)</f>
        <v/>
      </c>
      <c r="CC121" s="257" t="str">
        <f>IF(ISNUMBER(FIND(analysismethod10,'III_Plan comp 438.68 {Plan 1}'!V$15)),"",'III_Plan comp 438.68 {Plan 1}'!V$15&amp;analysismethod10)</f>
        <v/>
      </c>
      <c r="CD121" s="257" t="str">
        <f>IF(ISNUMBER(FIND(analysismethod10,'III_Plan comp 438.68 {Plan 1}'!W$15)),"",'III_Plan comp 438.68 {Plan 1}'!W$15&amp;analysismethod10)</f>
        <v/>
      </c>
      <c r="CE121" s="257" t="str">
        <f>IF(ISNUMBER(FIND(analysismethod10,'III_Plan comp 438.68 {Plan 1}'!X$15)),"",'III_Plan comp 438.68 {Plan 1}'!X$15&amp;analysismethod10)</f>
        <v/>
      </c>
      <c r="CF121" s="257" t="str">
        <f>IF(ISNUMBER(FIND(analysismethod10,'III_Plan comp 438.68 {Plan 1}'!Y$15)),"",'III_Plan comp 438.68 {Plan 1}'!Y$15&amp;analysismethod10)</f>
        <v/>
      </c>
      <c r="CG121" s="257" t="str">
        <f>IF(ISNUMBER(FIND(analysismethod10,'III_Plan comp 438.68 {Plan 1}'!Z$15)),"",'III_Plan comp 438.68 {Plan 1}'!Z$15&amp;analysismethod10)</f>
        <v/>
      </c>
      <c r="CH121" s="257" t="str">
        <f>IF(ISNUMBER(FIND(analysismethod10,'III_Plan comp 438.68 {Plan 1}'!AA$15)),"",'III_Plan comp 438.68 {Plan 1}'!AA$15&amp;analysismethod10)</f>
        <v/>
      </c>
      <c r="CI121" s="257" t="str">
        <f>IF(ISNUMBER(FIND(analysismethod10,'III_Plan comp 438.68 {Plan 1}'!AB$15)),"",'III_Plan comp 438.68 {Plan 1}'!AB$15&amp;analysismethod10)</f>
        <v/>
      </c>
      <c r="CJ121" s="257" t="str">
        <f>IF(ISNUMBER(FIND(analysismethod10,'III_Plan comp 438.68 {Plan 1}'!AC$15)),"",'III_Plan comp 438.68 {Plan 1}'!AC$15&amp;analysismethod10)</f>
        <v/>
      </c>
      <c r="CK121" s="257" t="str">
        <f>IF(ISNUMBER(FIND(analysismethod10,'III_Plan comp 438.68 {Plan 1}'!AD$15)),"",'III_Plan comp 438.68 {Plan 1}'!AD$15&amp;analysismethod10)</f>
        <v/>
      </c>
      <c r="CL121" s="257" t="str">
        <f>IF(ISNUMBER(FIND(analysismethod10,'III_Plan comp 438.68 {Plan 1}'!AE$15)),"",'III_Plan comp 438.68 {Plan 1}'!AE$15&amp;analysismethod10)</f>
        <v/>
      </c>
      <c r="CM121" s="257" t="str">
        <f>IF(ISNUMBER(FIND(analysismethod10,'III_Plan comp 438.68 {Plan 1}'!AF$15)),"",'III_Plan comp 438.68 {Plan 1}'!AF$15&amp;analysismethod10)</f>
        <v/>
      </c>
      <c r="CN121" s="257" t="str">
        <f>IF(ISNUMBER(FIND(analysismethod10,'III_Plan comp 438.68 {Plan 1}'!AG$15)),"",'III_Plan comp 438.68 {Plan 1}'!AG$15&amp;analysismethod10)</f>
        <v/>
      </c>
      <c r="CO121" s="257" t="str">
        <f>IF(ISNUMBER(FIND(analysismethod10,'III_Plan comp 438.68 {Plan 1}'!AH$15)),"",'III_Plan comp 438.68 {Plan 1}'!AH$15&amp;analysismethod10)</f>
        <v/>
      </c>
      <c r="CP121" s="257" t="str">
        <f>IF(ISNUMBER(FIND(analysismethod10,'III_Plan comp 438.68 {Plan 1}'!AI$15)),"",'III_Plan comp 438.68 {Plan 1}'!AI$15&amp;analysismethod10)</f>
        <v/>
      </c>
      <c r="CQ121" s="257" t="str">
        <f>IF(ISNUMBER(FIND(analysismethod10,'III_Plan comp 438.68 {Plan 1}'!AJ$15)),"",'III_Plan comp 438.68 {Plan 1}'!AJ$15&amp;analysismethod10)</f>
        <v/>
      </c>
      <c r="CR121" s="257" t="str">
        <f>IF(ISNUMBER(FIND(analysismethod10,'III_Plan comp 438.68 {Plan 1}'!AK$15)),"",'III_Plan comp 438.68 {Plan 1}'!AK$15&amp;analysismethod10)</f>
        <v/>
      </c>
      <c r="CS121" s="257" t="str">
        <f>IF(ISNUMBER(FIND(analysismethod10,'III_Plan comp 438.68 {Plan 1}'!AL$15)),"",'III_Plan comp 438.68 {Plan 1}'!AL$15&amp;analysismethod10)</f>
        <v/>
      </c>
      <c r="CT121" s="257" t="str">
        <f>IF(ISNUMBER(FIND(analysismethod10,'III_Plan comp 438.68 {Plan 1}'!AM$15)),"",'III_Plan comp 438.68 {Plan 1}'!AM$15&amp;analysismethod10)</f>
        <v/>
      </c>
      <c r="CU121" s="257" t="str">
        <f>IF(ISNUMBER(FIND(analysismethod10,'III_Plan comp 438.68 {Plan 1}'!AN$15)),"",'III_Plan comp 438.68 {Plan 1}'!AN$15&amp;analysismethod10)</f>
        <v/>
      </c>
      <c r="CV121" s="257" t="str">
        <f>IF(ISNUMBER(FIND(analysismethod10,'III_Plan comp 438.68 {Plan 1}'!AO$15)),"",'III_Plan comp 438.68 {Plan 1}'!AO$15&amp;analysismethod10)</f>
        <v/>
      </c>
      <c r="CW121" s="257" t="str">
        <f>IF(ISNUMBER(FIND(analysismethod10,'III_Plan comp 438.68 {Plan 1}'!AP$15)),"",'III_Plan comp 438.68 {Plan 1}'!AP$15&amp;analysismethod10)</f>
        <v/>
      </c>
      <c r="CX121" s="257" t="str">
        <f>IF(ISNUMBER(FIND(analysismethod10,'III_Plan comp 438.68 {Plan 1}'!AQ$15)),"",'III_Plan comp 438.68 {Plan 1}'!AQ$15&amp;analysismethod10)</f>
        <v/>
      </c>
      <c r="CY121" s="257" t="str">
        <f>IF(ISNUMBER(FIND(analysismethod10,'III_Plan comp 438.68 {Plan 1}'!AR$15)),"",'III_Plan comp 438.68 {Plan 1}'!AR$15&amp;analysismethod10)</f>
        <v/>
      </c>
      <c r="CZ121" s="257" t="str">
        <f>IF(ISNUMBER(FIND(analysismethod10,'III_Plan comp 438.68 {Plan 1}'!AS$15)),"",'III_Plan comp 438.68 {Plan 1}'!AS$15&amp;analysismethod10)</f>
        <v/>
      </c>
      <c r="DA121" s="257" t="str">
        <f>IF(ISNUMBER(FIND(analysismethod10,'III_Plan comp 438.68 {Plan 1}'!AT$15)),"",'III_Plan comp 438.68 {Plan 1}'!AT$15&amp;analysismethod10)</f>
        <v/>
      </c>
      <c r="DB121" s="257" t="str">
        <f>IF(ISNUMBER(FIND(analysismethod10,'III_Plan comp 438.68 {Plan 1}'!AU$15)),"",'III_Plan comp 438.68 {Plan 1}'!AU$15&amp;analysismethod10)</f>
        <v/>
      </c>
      <c r="DC121" s="257" t="str">
        <f>IF(ISNUMBER(FIND(analysismethod10,'III_Plan comp 438.68 {Plan 1}'!AV$15)),"",'III_Plan comp 438.68 {Plan 1}'!AV$15&amp;analysismethod10)</f>
        <v/>
      </c>
      <c r="DD121" s="257" t="str">
        <f>IF(ISNUMBER(FIND(analysismethod10,'III_Plan comp 438.68 {Plan 1}'!AW$15)),"",'III_Plan comp 438.68 {Plan 1}'!AW$15&amp;analysismethod10)</f>
        <v/>
      </c>
      <c r="DE121" s="257" t="str">
        <f>IF(ISNUMBER(FIND(analysismethod10,'III_Plan comp 438.68 {Plan 1}'!AX$15)),"",'III_Plan comp 438.68 {Plan 1}'!AX$15&amp;analysismethod10)</f>
        <v/>
      </c>
      <c r="DF121" s="257" t="str">
        <f>IF(ISNUMBER(FIND(analysismethod10,'III_Plan comp 438.68 {Plan 1}'!AY$15)),"",'III_Plan comp 438.68 {Plan 1}'!AY$15&amp;analysismethod10)</f>
        <v/>
      </c>
      <c r="DG121" s="257" t="str">
        <f>IF(ISNUMBER(FIND(analysismethod10,'III_Plan comp 438.68 {Plan 1}'!AZ$15)),"",'III_Plan comp 438.68 {Plan 1}'!AZ$15&amp;analysismethod10)</f>
        <v/>
      </c>
      <c r="DH121" s="257" t="str">
        <f>IF(ISNUMBER(FIND(analysismethod10,'III_Plan comp 438.68 {Plan 1}'!BA$15)),"",'III_Plan comp 438.68 {Plan 1}'!BA$15&amp;analysismethod10)</f>
        <v/>
      </c>
      <c r="DI121" s="257" t="str">
        <f>IF(ISNUMBER(FIND(analysismethod10,'III_Plan comp 438.68 {Plan 1}'!BB$15)),"",'III_Plan comp 438.68 {Plan 1}'!BB$15&amp;analysismethod10)</f>
        <v/>
      </c>
      <c r="DJ121" s="257" t="str">
        <f>IF(ISNUMBER(FIND(analysismethod10,'III_Plan comp 438.68 {Plan 1}'!BC$15)),"",'III_Plan comp 438.68 {Plan 1}'!BC$15&amp;analysismethod10)</f>
        <v/>
      </c>
      <c r="DK121" s="257" t="str">
        <f>IF(ISNUMBER(FIND(analysismethod10,'III_Plan comp 438.68 {Plan 1}'!BD$15)),"",'III_Plan comp 438.68 {Plan 1}'!BD$15&amp;analysismethod10)</f>
        <v/>
      </c>
      <c r="DL121" s="257" t="str">
        <f>IF(ISNUMBER(FIND(analysismethod10,'III_Plan comp 438.68 {Plan 1}'!BE$15)),"",'III_Plan comp 438.68 {Plan 1}'!BE$15&amp;analysismethod10)</f>
        <v/>
      </c>
      <c r="DM121" s="257" t="str">
        <f>IF(ISNUMBER(FIND(analysismethod10,'III_Plan comp 438.68 {Plan 1}'!BF$15)),"",'III_Plan comp 438.68 {Plan 1}'!BF$15&amp;analysismethod10)</f>
        <v/>
      </c>
      <c r="DN121" s="257" t="str">
        <f>IF(ISNUMBER(FIND(analysismethod10,'III_Plan comp 438.68 {Plan 1}'!BG$15)),"",'III_Plan comp 438.68 {Plan 1}'!BG$15&amp;analysismethod10)</f>
        <v/>
      </c>
      <c r="DO121" s="257" t="str">
        <f>IF(ISNUMBER(FIND(analysismethod10,'III_Plan comp 438.68 {Plan 1}'!BH$15)),"",'III_Plan comp 438.68 {Plan 1}'!BH$15&amp;analysismethod10)</f>
        <v/>
      </c>
      <c r="DP121" s="257" t="str">
        <f>IF(ISNUMBER(FIND(analysismethod10,'III_Plan comp 438.68 {Plan 1}'!BI$15)),"",'III_Plan comp 438.68 {Plan 1}'!BI$15&amp;analysismethod10)</f>
        <v/>
      </c>
      <c r="DQ121" s="257" t="str">
        <f>IF(ISNUMBER(FIND(analysismethod10,'III_Plan comp 438.68 {Plan 1}'!BJ$15)),"",'III_Plan comp 438.68 {Plan 1}'!BJ$15&amp;analysismethod10)</f>
        <v/>
      </c>
      <c r="DR121" s="257" t="str">
        <f>IF(ISNUMBER(FIND(analysismethod10,'III_Plan comp 438.68 {Plan 1}'!BK$15)),"",'III_Plan comp 438.68 {Plan 1}'!BK$15&amp;analysismethod10)</f>
        <v/>
      </c>
      <c r="DS121" s="257" t="str">
        <f>IF(ISNUMBER(FIND(analysismethod10,'III_Plan comp 438.68 {Plan 1}'!BL$15)),"",'III_Plan comp 438.68 {Plan 1}'!BL$15&amp;analysismethod10)</f>
        <v/>
      </c>
      <c r="DT121" s="257" t="str">
        <f>IF(ISNUMBER(FIND(analysismethod10,'III_Plan comp 438.68 {Plan 1}'!BM$15)),"",'III_Plan comp 438.68 {Plan 1}'!BM$15&amp;analysismethod10)</f>
        <v/>
      </c>
      <c r="DU121" s="257" t="str">
        <f>IF(ISNUMBER(FIND(analysismethod10,'III_Plan comp 438.68 {Plan 1}'!BN$15)),"",'III_Plan comp 438.68 {Plan 1}'!BN$15&amp;analysismethod10)</f>
        <v/>
      </c>
      <c r="DV121" s="257" t="str">
        <f>IF(ISNUMBER(FIND(analysismethod10,'III_Plan comp 438.68 {Plan 1}'!BO$15)),"",'III_Plan comp 438.68 {Plan 1}'!BO$15&amp;analysismethod10)</f>
        <v/>
      </c>
      <c r="DW121" s="257" t="str">
        <f>IF(ISNUMBER(FIND(analysismethod10,'III_Plan comp 438.68 {Plan 1}'!BP$15)),"",'III_Plan comp 438.68 {Plan 1}'!BP$15&amp;analysismethod10)</f>
        <v/>
      </c>
      <c r="DX121" s="257" t="str">
        <f>IF(ISNUMBER(FIND(analysismethod10,'III_Plan comp 438.68 {Plan 1}'!BQ$15)),"",'III_Plan comp 438.68 {Plan 1}'!BQ$15&amp;analysismethod10)</f>
        <v/>
      </c>
      <c r="DY121" s="257" t="str">
        <f>IF(ISNUMBER(FIND(analysismethod10,'III_Plan comp 438.68 {Plan 1}'!BR$15)),"",'III_Plan comp 438.68 {Plan 1}'!BR$15&amp;analysismethod10)</f>
        <v/>
      </c>
      <c r="DZ121" s="257" t="str">
        <f>IF(ISNUMBER(FIND(analysismethod10,'III_Plan comp 438.68 {Plan 1}'!BS$15)),"",'III_Plan comp 438.68 {Plan 1}'!BS$15&amp;analysismethod10)</f>
        <v/>
      </c>
      <c r="EA121" s="257" t="str">
        <f>IF(ISNUMBER(FIND(analysismethod10,'III_Plan comp 438.68 {Plan 1}'!BT$15)),"",'III_Plan comp 438.68 {Plan 1}'!BT$15&amp;analysismethod10)</f>
        <v/>
      </c>
      <c r="EB121" s="257" t="str">
        <f>IF(ISNUMBER(FIND(analysismethod10,'III_Plan comp 438.68 {Plan 1}'!BU$15)),"",'III_Plan comp 438.68 {Plan 1}'!BU$15&amp;analysismethod10)</f>
        <v/>
      </c>
      <c r="EC121" s="257" t="str">
        <f>IF(ISNUMBER(FIND(analysismethod10,'III_Plan comp 438.68 {Plan 1}'!BV$15)),"",'III_Plan comp 438.68 {Plan 1}'!BV$15&amp;analysismethod10)</f>
        <v/>
      </c>
      <c r="ED121" s="257" t="str">
        <f>IF(ISNUMBER(FIND(analysismethod10,'III_Plan comp 438.68 {Plan 1}'!BW$15)),"",'III_Plan comp 438.68 {Plan 1}'!BW$15&amp;analysismethod10)</f>
        <v/>
      </c>
      <c r="EE121" s="257" t="str">
        <f>IF(ISNUMBER(FIND(analysismethod10,'III_Plan comp 438.68 {Plan 1}'!BX$15)),"",'III_Plan comp 438.68 {Plan 1}'!BX$15&amp;analysismethod10)</f>
        <v/>
      </c>
      <c r="EF121" s="257" t="str">
        <f>IF(ISNUMBER(FIND(analysismethod10,'III_Plan comp 438.68 {Plan 1}'!BY$15)),"",'III_Plan comp 438.68 {Plan 1}'!BY$15&amp;analysismethod10)</f>
        <v/>
      </c>
      <c r="EG121" s="257" t="str">
        <f>IF(ISNUMBER(FIND(analysismethod10,'III_Plan comp 438.68 {Plan 1}'!BZ$15)),"",'III_Plan comp 438.68 {Plan 1}'!BZ$15&amp;analysismethod10)</f>
        <v/>
      </c>
      <c r="EH121" s="257" t="str">
        <f>IF(ISNUMBER(FIND(analysismethod10,'III_Plan comp 438.68 {Plan 1}'!CA$15)),"",'III_Plan comp 438.68 {Plan 1}'!CA$15&amp;analysismethod10)</f>
        <v/>
      </c>
      <c r="EI121" s="257" t="str">
        <f>IF(ISNUMBER(FIND(analysismethod10,'III_Plan comp 438.68 {Plan 1}'!CB$15)),"",'III_Plan comp 438.68 {Plan 1}'!CB$15&amp;analysismethod10)</f>
        <v/>
      </c>
      <c r="EJ121" s="257" t="str">
        <f>IF(ISNUMBER(FIND(analysismethod10,'III_Plan comp 438.68 {Plan 1}'!CC$15)),"",'III_Plan comp 438.68 {Plan 1}'!CC$15&amp;analysismethod10)</f>
        <v/>
      </c>
      <c r="EK121" s="257" t="str">
        <f>IF(ISNUMBER(FIND(analysismethod10,'III_Plan comp 438.68 {Plan 1}'!CD$15)),"",'III_Plan comp 438.68 {Plan 1}'!CD$15&amp;analysismethod10)</f>
        <v/>
      </c>
      <c r="EL121" s="257" t="str">
        <f>IF(ISNUMBER(FIND(analysismethod10,'III_Plan comp 438.68 {Plan 1}'!CE$15)),"",'III_Plan comp 438.68 {Plan 1}'!CE$15&amp;analysismethod10)</f>
        <v/>
      </c>
      <c r="EM121" s="257" t="str">
        <f>IF(ISNUMBER(FIND(analysismethod10,'III_Plan comp 438.68 {Plan 1}'!CF$15)),"",'III_Plan comp 438.68 {Plan 1}'!CF$15&amp;analysismethod10)</f>
        <v/>
      </c>
      <c r="EN121" s="257" t="str">
        <f>IF(ISNUMBER(FIND(analysismethod10,'III_Plan comp 438.68 {Plan 1}'!CG$15)),"",'III_Plan comp 438.68 {Plan 1}'!CG$15&amp;analysismethod10)</f>
        <v/>
      </c>
      <c r="EO121" s="257" t="str">
        <f>IF(ISNUMBER(FIND(analysismethod10,'III_Plan comp 438.68 {Plan 1}'!CH$15)),"",'III_Plan comp 438.68 {Plan 1}'!CH$15&amp;analysismethod10)</f>
        <v/>
      </c>
      <c r="EP121" s="257" t="str">
        <f>IF(ISNUMBER(FIND(analysismethod10,'III_Plan comp 438.68 {Plan 1}'!CI$15)),"",'III_Plan comp 438.68 {Plan 1}'!CI$15&amp;analysismethod10)</f>
        <v/>
      </c>
      <c r="EQ121" s="257" t="str">
        <f>IF(ISNUMBER(FIND(analysismethod10,'III_Plan comp 438.68 {Plan 1}'!CJ$15)),"",'III_Plan comp 438.68 {Plan 1}'!CJ$15&amp;analysismethod10)</f>
        <v/>
      </c>
      <c r="ER121" s="257" t="str">
        <f>IF(ISNUMBER(FIND(analysismethod10,'III_Plan comp 438.68 {Plan 1}'!CK$15)),"",'III_Plan comp 438.68 {Plan 1}'!CK$15&amp;analysismethod10)</f>
        <v/>
      </c>
      <c r="ES121" s="257" t="str">
        <f>IF(ISNUMBER(FIND(analysismethod10,'III_Plan comp 438.68 {Plan 1}'!CL$15)),"",'III_Plan comp 438.68 {Plan 1}'!CL$15&amp;analysismethod10)</f>
        <v/>
      </c>
      <c r="ET121" s="257" t="str">
        <f>IF(ISNUMBER(FIND(analysismethod10,'III_Plan comp 438.68 {Plan 1}'!CM$15)),"",'III_Plan comp 438.68 {Plan 1}'!CM$15&amp;analysismethod10)</f>
        <v/>
      </c>
      <c r="EU121" s="257" t="str">
        <f>IF(ISNUMBER(FIND(analysismethod10,'III_Plan comp 438.68 {Plan 1}'!CN$15)),"",'III_Plan comp 438.68 {Plan 1}'!CN$15&amp;analysismethod10)</f>
        <v/>
      </c>
      <c r="EV121" s="257" t="str">
        <f>IF(ISNUMBER(FIND(analysismethod10,'III_Plan comp 438.68 {Plan 1}'!CO$15)),"",'III_Plan comp 438.68 {Plan 1}'!CO$15&amp;analysismethod10)</f>
        <v/>
      </c>
      <c r="EW121" s="257" t="str">
        <f>IF(ISNUMBER(FIND(analysismethod10,'III_Plan comp 438.68 {Plan 1}'!CP$15)),"",'III_Plan comp 438.68 {Plan 1}'!CP$15&amp;analysismethod10)</f>
        <v/>
      </c>
      <c r="EX121" s="257" t="str">
        <f>IF(ISNUMBER(FIND(analysismethod10,'III_Plan comp 438.68 {Plan 1}'!CQ$15)),"",'III_Plan comp 438.68 {Plan 1}'!CQ$15&amp;analysismethod10)</f>
        <v/>
      </c>
      <c r="EY121" s="257" t="str">
        <f>IF(ISNUMBER(FIND(analysismethod10,'III_Plan comp 438.68 {Plan 1}'!CR$15)),"",'III_Plan comp 438.68 {Plan 1}'!CR$15&amp;analysismethod10)</f>
        <v/>
      </c>
      <c r="EZ121" s="257" t="str">
        <f>IF(ISNUMBER(FIND(analysismethod10,'III_Plan comp 438.68 {Plan 1}'!CS$15)),"",'III_Plan comp 438.68 {Plan 1}'!CS$15&amp;analysismethod10)</f>
        <v/>
      </c>
      <c r="FA121" s="257" t="str">
        <f>IF(ISNUMBER(FIND(analysismethod10,'III_Plan comp 438.68 {Plan 1}'!CT$15)),"",'III_Plan comp 438.68 {Plan 1}'!CT$15&amp;analysismethod10)</f>
        <v/>
      </c>
      <c r="FB121" s="257" t="str">
        <f>IF(ISNUMBER(FIND(analysismethod10,'III_Plan comp 438.68 {Plan 1}'!CU$15)),"",'III_Plan comp 438.68 {Plan 1}'!CU$15&amp;analysismethod10)</f>
        <v/>
      </c>
      <c r="FC121" s="257" t="str">
        <f>IF(ISNUMBER(FIND(analysismethod10,'III_Plan comp 438.68 {Plan 1}'!CV$15)),"",'III_Plan comp 438.68 {Plan 1}'!CV$15&amp;analysismethod10)</f>
        <v/>
      </c>
      <c r="FD121" s="257" t="str">
        <f>IF(ISNUMBER(FIND(analysismethod10,'III_Plan comp 438.68 {Plan 1}'!CW$15)),"",'III_Plan comp 438.68 {Plan 1}'!CW$15&amp;analysismethod10)</f>
        <v/>
      </c>
      <c r="FE121" s="257" t="str">
        <f>IF(ISNUMBER(FIND(analysismethod10,'III_Plan comp 438.68 {Plan 1}'!CX$15)),"",'III_Plan comp 438.68 {Plan 1}'!CX$15&amp;analysismethod10)</f>
        <v/>
      </c>
      <c r="FF121" s="257" t="str">
        <f>IF(ISNUMBER(FIND(analysismethod10,'III_Plan comp 438.68 {Plan 1}'!CY$15)),"",'III_Plan comp 438.68 {Plan 1}'!CY$15&amp;analysismethod10)</f>
        <v/>
      </c>
      <c r="FG121" s="257" t="str">
        <f>IF(ISNUMBER(FIND(analysismethod10,'III_Plan comp 438.68 {Plan 1}'!CZ$15)),"",'III_Plan comp 438.68 {Plan 1}'!CZ$15&amp;analysismethod10)</f>
        <v/>
      </c>
    </row>
    <row r="122" spans="62:163" ht="15" thickTop="1" x14ac:dyDescent="0.2"/>
    <row r="123" spans="62:163" ht="15" thickBot="1" x14ac:dyDescent="0.25"/>
    <row r="124" spans="62:163" ht="15.75" thickTop="1" x14ac:dyDescent="0.25">
      <c r="BJ124" s="271" t="s">
        <v>160</v>
      </c>
      <c r="BK124" s="250" t="str">
        <f>IF('I_State and program information'!$E$50="Yes","Geomapping"&amp;"; "&amp;CHAR(10)&amp;CHAR(10),"")</f>
        <v xml:space="preserve">Geomapping; 
</v>
      </c>
      <c r="BL124" s="251" t="str">
        <f>IF(ISNUMBER(FIND(analysismethod1,'III_Plan comp 438.68 {Plan 10}'!E$15)),"",'III_Plan comp 438.68 {Plan 10}'!E$15&amp;analysismethod1)</f>
        <v xml:space="preserve">Geomapping; 
</v>
      </c>
      <c r="BM124" s="251" t="str">
        <f>IF(ISNUMBER(FIND(analysismethod1,'III_Plan comp 438.68 {Plan 10}'!F$15)),"",'III_Plan comp 438.68 {Plan 10}'!F$15&amp;analysismethod1)</f>
        <v xml:space="preserve">Geomapping; 
</v>
      </c>
      <c r="BN124" s="251" t="str">
        <f>IF(ISNUMBER(FIND(analysismethod1,'III_Plan comp 438.68 {Plan 10}'!G$15)),"",'III_Plan comp 438.68 {Plan 10}'!G$15&amp;analysismethod1)</f>
        <v xml:space="preserve">Geomapping; 
</v>
      </c>
      <c r="BO124" s="251" t="str">
        <f>IF(ISNUMBER(FIND(analysismethod1,'III_Plan comp 438.68 {Plan 10}'!H$15)),"",'III_Plan comp 438.68 {Plan 10}'!H$15&amp;analysismethod1)</f>
        <v xml:space="preserve">Geomapping; 
</v>
      </c>
      <c r="BP124" s="251" t="str">
        <f>IF(ISNUMBER(FIND(analysismethod1,'III_Plan comp 438.68 {Plan 10}'!I$15)),"",'III_Plan comp 438.68 {Plan 10}'!I$15&amp;analysismethod1)</f>
        <v xml:space="preserve">Geomapping; 
</v>
      </c>
      <c r="BQ124" s="251" t="str">
        <f>IF(ISNUMBER(FIND(analysismethod1,'III_Plan comp 438.68 {Plan 10}'!J$15)),"",'III_Plan comp 438.68 {Plan 10}'!J$15&amp;analysismethod1)</f>
        <v xml:space="preserve">Geomapping; 
</v>
      </c>
      <c r="BR124" s="251" t="str">
        <f>IF(ISNUMBER(FIND(analysismethod1,'III_Plan comp 438.68 {Plan 10}'!K$15)),"",'III_Plan comp 438.68 {Plan 10}'!K$15&amp;analysismethod1)</f>
        <v xml:space="preserve">Geomapping; 
</v>
      </c>
      <c r="BS124" s="251" t="str">
        <f>IF(ISNUMBER(FIND(analysismethod1,'III_Plan comp 438.68 {Plan 10}'!L$15)),"",'III_Plan comp 438.68 {Plan 10}'!L$15&amp;analysismethod1)</f>
        <v xml:space="preserve">Geomapping; 
</v>
      </c>
      <c r="BT124" s="251" t="str">
        <f>IF(ISNUMBER(FIND(analysismethod1,'III_Plan comp 438.68 {Plan 10}'!M$15)),"",'III_Plan comp 438.68 {Plan 10}'!M$15&amp;analysismethod1)</f>
        <v xml:space="preserve">Geomapping; 
</v>
      </c>
      <c r="BU124" s="251" t="str">
        <f>IF(ISNUMBER(FIND(analysismethod1,'III_Plan comp 438.68 {Plan 10}'!N$15)),"",'III_Plan comp 438.68 {Plan 10}'!N$15&amp;analysismethod1)</f>
        <v xml:space="preserve">Geomapping; 
</v>
      </c>
      <c r="BV124" s="251" t="str">
        <f>IF(ISNUMBER(FIND(analysismethod1,'III_Plan comp 438.68 {Plan 10}'!O$15)),"",'III_Plan comp 438.68 {Plan 10}'!O$15&amp;analysismethod1)</f>
        <v xml:space="preserve">Geomapping; 
</v>
      </c>
      <c r="BW124" s="251" t="str">
        <f>IF(ISNUMBER(FIND(analysismethod1,'III_Plan comp 438.68 {Plan 10}'!P$15)),"",'III_Plan comp 438.68 {Plan 10}'!P$15&amp;analysismethod1)</f>
        <v xml:space="preserve">Geomapping; 
</v>
      </c>
      <c r="BX124" s="251" t="str">
        <f>IF(ISNUMBER(FIND(analysismethod1,'III_Plan comp 438.68 {Plan 10}'!Q$15)),"",'III_Plan comp 438.68 {Plan 10}'!Q$15&amp;analysismethod1)</f>
        <v xml:space="preserve">Geomapping; 
</v>
      </c>
      <c r="BY124" s="251" t="str">
        <f>IF(ISNUMBER(FIND(analysismethod1,'III_Plan comp 438.68 {Plan 10}'!R$15)),"",'III_Plan comp 438.68 {Plan 10}'!R$15&amp;analysismethod1)</f>
        <v xml:space="preserve">Geomapping; 
</v>
      </c>
      <c r="BZ124" s="251" t="str">
        <f>IF(ISNUMBER(FIND(analysismethod1,'III_Plan comp 438.68 {Plan 10}'!S$15)),"",'III_Plan comp 438.68 {Plan 10}'!S$15&amp;analysismethod1)</f>
        <v xml:space="preserve">Geomapping; 
</v>
      </c>
      <c r="CA124" s="251" t="str">
        <f>IF(ISNUMBER(FIND(analysismethod1,'III_Plan comp 438.68 {Plan 10}'!T$15)),"",'III_Plan comp 438.68 {Plan 10}'!T$15&amp;analysismethod1)</f>
        <v xml:space="preserve">Geomapping; 
</v>
      </c>
      <c r="CB124" s="251" t="str">
        <f>IF(ISNUMBER(FIND(analysismethod1,'III_Plan comp 438.68 {Plan 10}'!U$15)),"",'III_Plan comp 438.68 {Plan 10}'!U$15&amp;analysismethod1)</f>
        <v xml:space="preserve">Geomapping; 
</v>
      </c>
      <c r="CC124" s="251" t="str">
        <f>IF(ISNUMBER(FIND(analysismethod1,'III_Plan comp 438.68 {Plan 10}'!V$15)),"",'III_Plan comp 438.68 {Plan 10}'!V$15&amp;analysismethod1)</f>
        <v xml:space="preserve">Geomapping; 
</v>
      </c>
      <c r="CD124" s="251" t="str">
        <f>IF(ISNUMBER(FIND(analysismethod1,'III_Plan comp 438.68 {Plan 10}'!W$15)),"",'III_Plan comp 438.68 {Plan 10}'!W$15&amp;analysismethod1)</f>
        <v xml:space="preserve">Geomapping; 
</v>
      </c>
      <c r="CE124" s="251" t="str">
        <f>IF(ISNUMBER(FIND(analysismethod1,'III_Plan comp 438.68 {Plan 10}'!X$15)),"",'III_Plan comp 438.68 {Plan 10}'!X$15&amp;analysismethod1)</f>
        <v xml:space="preserve">Geomapping; 
</v>
      </c>
      <c r="CF124" s="251" t="str">
        <f>IF(ISNUMBER(FIND(analysismethod1,'III_Plan comp 438.68 {Plan 10}'!Y$15)),"",'III_Plan comp 438.68 {Plan 10}'!Y$15&amp;analysismethod1)</f>
        <v xml:space="preserve">Geomapping; 
</v>
      </c>
      <c r="CG124" s="251" t="str">
        <f>IF(ISNUMBER(FIND(analysismethod1,'III_Plan comp 438.68 {Plan 10}'!Z$15)),"",'III_Plan comp 438.68 {Plan 10}'!Z$15&amp;analysismethod1)</f>
        <v xml:space="preserve">Geomapping; 
</v>
      </c>
      <c r="CH124" s="251" t="str">
        <f>IF(ISNUMBER(FIND(analysismethod1,'III_Plan comp 438.68 {Plan 10}'!AA$15)),"",'III_Plan comp 438.68 {Plan 10}'!AA$15&amp;analysismethod1)</f>
        <v xml:space="preserve">Geomapping; 
</v>
      </c>
      <c r="CI124" s="251" t="str">
        <f>IF(ISNUMBER(FIND(analysismethod1,'III_Plan comp 438.68 {Plan 10}'!AB$15)),"",'III_Plan comp 438.68 {Plan 10}'!AB$15&amp;analysismethod1)</f>
        <v xml:space="preserve">Geomapping; 
</v>
      </c>
      <c r="CJ124" s="251" t="str">
        <f>IF(ISNUMBER(FIND(analysismethod1,'III_Plan comp 438.68 {Plan 10}'!AC$15)),"",'III_Plan comp 438.68 {Plan 10}'!AC$15&amp;analysismethod1)</f>
        <v xml:space="preserve">Geomapping; 
</v>
      </c>
      <c r="CK124" s="251" t="str">
        <f>IF(ISNUMBER(FIND(analysismethod1,'III_Plan comp 438.68 {Plan 10}'!AD$15)),"",'III_Plan comp 438.68 {Plan 10}'!AD$15&amp;analysismethod1)</f>
        <v xml:space="preserve">Geomapping; 
</v>
      </c>
      <c r="CL124" s="251" t="str">
        <f>IF(ISNUMBER(FIND(analysismethod1,'III_Plan comp 438.68 {Plan 10}'!AE$15)),"",'III_Plan comp 438.68 {Plan 10}'!AE$15&amp;analysismethod1)</f>
        <v xml:space="preserve">Geomapping; 
</v>
      </c>
      <c r="CM124" s="251" t="str">
        <f>IF(ISNUMBER(FIND(analysismethod1,'III_Plan comp 438.68 {Plan 10}'!AF$15)),"",'III_Plan comp 438.68 {Plan 10}'!AF$15&amp;analysismethod1)</f>
        <v xml:space="preserve">Geomapping; 
</v>
      </c>
      <c r="CN124" s="251" t="str">
        <f>IF(ISNUMBER(FIND(analysismethod1,'III_Plan comp 438.68 {Plan 10}'!AG$15)),"",'III_Plan comp 438.68 {Plan 10}'!AG$15&amp;analysismethod1)</f>
        <v xml:space="preserve">Geomapping; 
</v>
      </c>
      <c r="CO124" s="251" t="str">
        <f>IF(ISNUMBER(FIND(analysismethod1,'III_Plan comp 438.68 {Plan 10}'!AH$15)),"",'III_Plan comp 438.68 {Plan 10}'!AH$15&amp;analysismethod1)</f>
        <v xml:space="preserve">Geomapping; 
</v>
      </c>
      <c r="CP124" s="251" t="str">
        <f>IF(ISNUMBER(FIND(analysismethod1,'III_Plan comp 438.68 {Plan 10}'!AI$15)),"",'III_Plan comp 438.68 {Plan 10}'!AI$15&amp;analysismethod1)</f>
        <v xml:space="preserve">Geomapping; 
</v>
      </c>
      <c r="CQ124" s="251" t="str">
        <f>IF(ISNUMBER(FIND(analysismethod1,'III_Plan comp 438.68 {Plan 10}'!AJ$15)),"",'III_Plan comp 438.68 {Plan 10}'!AJ$15&amp;analysismethod1)</f>
        <v xml:space="preserve">Geomapping; 
</v>
      </c>
      <c r="CR124" s="251" t="str">
        <f>IF(ISNUMBER(FIND(analysismethod1,'III_Plan comp 438.68 {Plan 10}'!AK$15)),"",'III_Plan comp 438.68 {Plan 10}'!AK$15&amp;analysismethod1)</f>
        <v xml:space="preserve">Geomapping; 
</v>
      </c>
      <c r="CS124" s="251" t="str">
        <f>IF(ISNUMBER(FIND(analysismethod1,'III_Plan comp 438.68 {Plan 10}'!AL$15)),"",'III_Plan comp 438.68 {Plan 10}'!AL$15&amp;analysismethod1)</f>
        <v xml:space="preserve">Geomapping; 
</v>
      </c>
      <c r="CT124" s="251" t="str">
        <f>IF(ISNUMBER(FIND(analysismethod1,'III_Plan comp 438.68 {Plan 10}'!AM$15)),"",'III_Plan comp 438.68 {Plan 10}'!AM$15&amp;analysismethod1)</f>
        <v xml:space="preserve">Geomapping; 
</v>
      </c>
      <c r="CU124" s="251" t="str">
        <f>IF(ISNUMBER(FIND(analysismethod1,'III_Plan comp 438.68 {Plan 10}'!AN$15)),"",'III_Plan comp 438.68 {Plan 10}'!AN$15&amp;analysismethod1)</f>
        <v xml:space="preserve">Geomapping; 
</v>
      </c>
      <c r="CV124" s="251" t="str">
        <f>IF(ISNUMBER(FIND(analysismethod1,'III_Plan comp 438.68 {Plan 10}'!AO$15)),"",'III_Plan comp 438.68 {Plan 10}'!AO$15&amp;analysismethod1)</f>
        <v xml:space="preserve">Geomapping; 
</v>
      </c>
      <c r="CW124" s="251" t="str">
        <f>IF(ISNUMBER(FIND(analysismethod1,'III_Plan comp 438.68 {Plan 10}'!AP$15)),"",'III_Plan comp 438.68 {Plan 10}'!AP$15&amp;analysismethod1)</f>
        <v xml:space="preserve">Geomapping; 
</v>
      </c>
      <c r="CX124" s="251" t="str">
        <f>IF(ISNUMBER(FIND(analysismethod1,'III_Plan comp 438.68 {Plan 10}'!AQ$15)),"",'III_Plan comp 438.68 {Plan 10}'!AQ$15&amp;analysismethod1)</f>
        <v xml:space="preserve">Geomapping; 
</v>
      </c>
      <c r="CY124" s="251" t="str">
        <f>IF(ISNUMBER(FIND(analysismethod1,'III_Plan comp 438.68 {Plan 10}'!AR$15)),"",'III_Plan comp 438.68 {Plan 10}'!AR$15&amp;analysismethod1)</f>
        <v xml:space="preserve">Geomapping; 
</v>
      </c>
      <c r="CZ124" s="251" t="str">
        <f>IF(ISNUMBER(FIND(analysismethod1,'III_Plan comp 438.68 {Plan 10}'!AS$15)),"",'III_Plan comp 438.68 {Plan 10}'!AS$15&amp;analysismethod1)</f>
        <v xml:space="preserve">Geomapping; 
</v>
      </c>
      <c r="DA124" s="251" t="str">
        <f>IF(ISNUMBER(FIND(analysismethod1,'III_Plan comp 438.68 {Plan 10}'!AT$15)),"",'III_Plan comp 438.68 {Plan 10}'!AT$15&amp;analysismethod1)</f>
        <v xml:space="preserve">Geomapping; 
</v>
      </c>
      <c r="DB124" s="251" t="str">
        <f>IF(ISNUMBER(FIND(analysismethod1,'III_Plan comp 438.68 {Plan 10}'!AU$15)),"",'III_Plan comp 438.68 {Plan 10}'!AU$15&amp;analysismethod1)</f>
        <v xml:space="preserve">Geomapping; 
</v>
      </c>
      <c r="DC124" s="251" t="str">
        <f>IF(ISNUMBER(FIND(analysismethod1,'III_Plan comp 438.68 {Plan 10}'!AV$15)),"",'III_Plan comp 438.68 {Plan 10}'!AV$15&amp;analysismethod1)</f>
        <v xml:space="preserve">Geomapping; 
</v>
      </c>
      <c r="DD124" s="251" t="str">
        <f>IF(ISNUMBER(FIND(analysismethod1,'III_Plan comp 438.68 {Plan 10}'!AW$15)),"",'III_Plan comp 438.68 {Plan 10}'!AW$15&amp;analysismethod1)</f>
        <v xml:space="preserve">Geomapping; 
</v>
      </c>
      <c r="DE124" s="251" t="str">
        <f>IF(ISNUMBER(FIND(analysismethod1,'III_Plan comp 438.68 {Plan 10}'!AX$15)),"",'III_Plan comp 438.68 {Plan 10}'!AX$15&amp;analysismethod1)</f>
        <v xml:space="preserve">Geomapping; 
</v>
      </c>
      <c r="DF124" s="251" t="str">
        <f>IF(ISNUMBER(FIND(analysismethod1,'III_Plan comp 438.68 {Plan 10}'!AY$15)),"",'III_Plan comp 438.68 {Plan 10}'!AY$15&amp;analysismethod1)</f>
        <v xml:space="preserve">Geomapping; 
</v>
      </c>
      <c r="DG124" s="251" t="str">
        <f>IF(ISNUMBER(FIND(analysismethod1,'III_Plan comp 438.68 {Plan 10}'!AZ$15)),"",'III_Plan comp 438.68 {Plan 10}'!AZ$15&amp;analysismethod1)</f>
        <v xml:space="preserve">Geomapping; 
</v>
      </c>
      <c r="DH124" s="251" t="str">
        <f>IF(ISNUMBER(FIND(analysismethod1,'III_Plan comp 438.68 {Plan 10}'!BA$15)),"",'III_Plan comp 438.68 {Plan 10}'!BA$15&amp;analysismethod1)</f>
        <v xml:space="preserve">Geomapping; 
</v>
      </c>
      <c r="DI124" s="251" t="str">
        <f>IF(ISNUMBER(FIND(analysismethod1,'III_Plan comp 438.68 {Plan 10}'!BB$15)),"",'III_Plan comp 438.68 {Plan 10}'!BB$15&amp;analysismethod1)</f>
        <v xml:space="preserve">Geomapping; 
</v>
      </c>
      <c r="DJ124" s="251" t="str">
        <f>IF(ISNUMBER(FIND(analysismethod1,'III_Plan comp 438.68 {Plan 10}'!BC$15)),"",'III_Plan comp 438.68 {Plan 10}'!BC$15&amp;analysismethod1)</f>
        <v xml:space="preserve">Geomapping; 
</v>
      </c>
      <c r="DK124" s="251" t="str">
        <f>IF(ISNUMBER(FIND(analysismethod1,'III_Plan comp 438.68 {Plan 10}'!BD$15)),"",'III_Plan comp 438.68 {Plan 10}'!BD$15&amp;analysismethod1)</f>
        <v xml:space="preserve">Geomapping; 
</v>
      </c>
      <c r="DL124" s="251" t="str">
        <f>IF(ISNUMBER(FIND(analysismethod1,'III_Plan comp 438.68 {Plan 10}'!BE$15)),"",'III_Plan comp 438.68 {Plan 10}'!BE$15&amp;analysismethod1)</f>
        <v xml:space="preserve">Geomapping; 
</v>
      </c>
      <c r="DM124" s="251" t="str">
        <f>IF(ISNUMBER(FIND(analysismethod1,'III_Plan comp 438.68 {Plan 10}'!BF$15)),"",'III_Plan comp 438.68 {Plan 10}'!BF$15&amp;analysismethod1)</f>
        <v xml:space="preserve">Geomapping; 
</v>
      </c>
      <c r="DN124" s="251" t="str">
        <f>IF(ISNUMBER(FIND(analysismethod1,'III_Plan comp 438.68 {Plan 10}'!BG$15)),"",'III_Plan comp 438.68 {Plan 10}'!BG$15&amp;analysismethod1)</f>
        <v xml:space="preserve">Geomapping; 
</v>
      </c>
      <c r="DO124" s="251" t="str">
        <f>IF(ISNUMBER(FIND(analysismethod1,'III_Plan comp 438.68 {Plan 10}'!BH$15)),"",'III_Plan comp 438.68 {Plan 10}'!BH$15&amp;analysismethod1)</f>
        <v xml:space="preserve">Geomapping; 
</v>
      </c>
      <c r="DP124" s="251" t="str">
        <f>IF(ISNUMBER(FIND(analysismethod1,'III_Plan comp 438.68 {Plan 10}'!BI$15)),"",'III_Plan comp 438.68 {Plan 10}'!BI$15&amp;analysismethod1)</f>
        <v xml:space="preserve">Geomapping; 
</v>
      </c>
      <c r="DQ124" s="251" t="str">
        <f>IF(ISNUMBER(FIND(analysismethod1,'III_Plan comp 438.68 {Plan 10}'!BJ$15)),"",'III_Plan comp 438.68 {Plan 10}'!BJ$15&amp;analysismethod1)</f>
        <v xml:space="preserve">Geomapping; 
</v>
      </c>
      <c r="DR124" s="251" t="str">
        <f>IF(ISNUMBER(FIND(analysismethod1,'III_Plan comp 438.68 {Plan 10}'!BK$15)),"",'III_Plan comp 438.68 {Plan 10}'!BK$15&amp;analysismethod1)</f>
        <v xml:space="preserve">Geomapping; 
</v>
      </c>
      <c r="DS124" s="251" t="str">
        <f>IF(ISNUMBER(FIND(analysismethod1,'III_Plan comp 438.68 {Plan 10}'!BL$15)),"",'III_Plan comp 438.68 {Plan 10}'!BL$15&amp;analysismethod1)</f>
        <v xml:space="preserve">Geomapping; 
</v>
      </c>
      <c r="DT124" s="251" t="str">
        <f>IF(ISNUMBER(FIND(analysismethod1,'III_Plan comp 438.68 {Plan 10}'!BM$15)),"",'III_Plan comp 438.68 {Plan 10}'!BM$15&amp;analysismethod1)</f>
        <v xml:space="preserve">Geomapping; 
</v>
      </c>
      <c r="DU124" s="251" t="str">
        <f>IF(ISNUMBER(FIND(analysismethod1,'III_Plan comp 438.68 {Plan 10}'!BN$15)),"",'III_Plan comp 438.68 {Plan 10}'!BN$15&amp;analysismethod1)</f>
        <v xml:space="preserve">Geomapping; 
</v>
      </c>
      <c r="DV124" s="251" t="str">
        <f>IF(ISNUMBER(FIND(analysismethod1,'III_Plan comp 438.68 {Plan 10}'!BO$15)),"",'III_Plan comp 438.68 {Plan 10}'!BO$15&amp;analysismethod1)</f>
        <v xml:space="preserve">Geomapping; 
</v>
      </c>
      <c r="DW124" s="251" t="str">
        <f>IF(ISNUMBER(FIND(analysismethod1,'III_Plan comp 438.68 {Plan 10}'!BP$15)),"",'III_Plan comp 438.68 {Plan 10}'!BP$15&amp;analysismethod1)</f>
        <v xml:space="preserve">Geomapping; 
</v>
      </c>
      <c r="DX124" s="251" t="str">
        <f>IF(ISNUMBER(FIND(analysismethod1,'III_Plan comp 438.68 {Plan 10}'!BQ$15)),"",'III_Plan comp 438.68 {Plan 10}'!BQ$15&amp;analysismethod1)</f>
        <v xml:space="preserve">Geomapping; 
</v>
      </c>
      <c r="DY124" s="251" t="str">
        <f>IF(ISNUMBER(FIND(analysismethod1,'III_Plan comp 438.68 {Plan 10}'!BR$15)),"",'III_Plan comp 438.68 {Plan 10}'!BR$15&amp;analysismethod1)</f>
        <v xml:space="preserve">Geomapping; 
</v>
      </c>
      <c r="DZ124" s="251" t="str">
        <f>IF(ISNUMBER(FIND(analysismethod1,'III_Plan comp 438.68 {Plan 10}'!BS$15)),"",'III_Plan comp 438.68 {Plan 10}'!BS$15&amp;analysismethod1)</f>
        <v xml:space="preserve">Geomapping; 
</v>
      </c>
      <c r="EA124" s="251" t="str">
        <f>IF(ISNUMBER(FIND(analysismethod1,'III_Plan comp 438.68 {Plan 10}'!BT$15)),"",'III_Plan comp 438.68 {Plan 10}'!BT$15&amp;analysismethod1)</f>
        <v xml:space="preserve">Geomapping; 
</v>
      </c>
      <c r="EB124" s="251" t="str">
        <f>IF(ISNUMBER(FIND(analysismethod1,'III_Plan comp 438.68 {Plan 10}'!BU$15)),"",'III_Plan comp 438.68 {Plan 10}'!BU$15&amp;analysismethod1)</f>
        <v xml:space="preserve">Geomapping; 
</v>
      </c>
      <c r="EC124" s="251" t="str">
        <f>IF(ISNUMBER(FIND(analysismethod1,'III_Plan comp 438.68 {Plan 10}'!BV$15)),"",'III_Plan comp 438.68 {Plan 10}'!BV$15&amp;analysismethod1)</f>
        <v xml:space="preserve">Geomapping; 
</v>
      </c>
      <c r="ED124" s="251" t="str">
        <f>IF(ISNUMBER(FIND(analysismethod1,'III_Plan comp 438.68 {Plan 10}'!BW$15)),"",'III_Plan comp 438.68 {Plan 10}'!BW$15&amp;analysismethod1)</f>
        <v xml:space="preserve">Geomapping; 
</v>
      </c>
      <c r="EE124" s="251" t="str">
        <f>IF(ISNUMBER(FIND(analysismethod1,'III_Plan comp 438.68 {Plan 10}'!BX$15)),"",'III_Plan comp 438.68 {Plan 10}'!BX$15&amp;analysismethod1)</f>
        <v xml:space="preserve">Geomapping; 
</v>
      </c>
      <c r="EF124" s="251" t="str">
        <f>IF(ISNUMBER(FIND(analysismethod1,'III_Plan comp 438.68 {Plan 10}'!BY$15)),"",'III_Plan comp 438.68 {Plan 10}'!BY$15&amp;analysismethod1)</f>
        <v xml:space="preserve">Geomapping; 
</v>
      </c>
      <c r="EG124" s="251" t="str">
        <f>IF(ISNUMBER(FIND(analysismethod1,'III_Plan comp 438.68 {Plan 10}'!BZ$15)),"",'III_Plan comp 438.68 {Plan 10}'!BZ$15&amp;analysismethod1)</f>
        <v xml:space="preserve">Geomapping; 
</v>
      </c>
      <c r="EH124" s="251" t="str">
        <f>IF(ISNUMBER(FIND(analysismethod1,'III_Plan comp 438.68 {Plan 10}'!CA$15)),"",'III_Plan comp 438.68 {Plan 10}'!CA$15&amp;analysismethod1)</f>
        <v xml:space="preserve">Geomapping; 
</v>
      </c>
      <c r="EI124" s="251" t="str">
        <f>IF(ISNUMBER(FIND(analysismethod1,'III_Plan comp 438.68 {Plan 10}'!CB$15)),"",'III_Plan comp 438.68 {Plan 10}'!CB$15&amp;analysismethod1)</f>
        <v xml:space="preserve">Geomapping; 
</v>
      </c>
      <c r="EJ124" s="251" t="str">
        <f>IF(ISNUMBER(FIND(analysismethod1,'III_Plan comp 438.68 {Plan 10}'!CC$15)),"",'III_Plan comp 438.68 {Plan 10}'!CC$15&amp;analysismethod1)</f>
        <v xml:space="preserve">Geomapping; 
</v>
      </c>
      <c r="EK124" s="251" t="str">
        <f>IF(ISNUMBER(FIND(analysismethod1,'III_Plan comp 438.68 {Plan 10}'!CD$15)),"",'III_Plan comp 438.68 {Plan 10}'!CD$15&amp;analysismethod1)</f>
        <v xml:space="preserve">Geomapping; 
</v>
      </c>
      <c r="EL124" s="251" t="str">
        <f>IF(ISNUMBER(FIND(analysismethod1,'III_Plan comp 438.68 {Plan 10}'!CE$15)),"",'III_Plan comp 438.68 {Plan 10}'!CE$15&amp;analysismethod1)</f>
        <v xml:space="preserve">Geomapping; 
</v>
      </c>
      <c r="EM124" s="251" t="str">
        <f>IF(ISNUMBER(FIND(analysismethod1,'III_Plan comp 438.68 {Plan 10}'!CF$15)),"",'III_Plan comp 438.68 {Plan 10}'!CF$15&amp;analysismethod1)</f>
        <v xml:space="preserve">Geomapping; 
</v>
      </c>
      <c r="EN124" s="251" t="str">
        <f>IF(ISNUMBER(FIND(analysismethod1,'III_Plan comp 438.68 {Plan 10}'!CG$15)),"",'III_Plan comp 438.68 {Plan 10}'!CG$15&amp;analysismethod1)</f>
        <v xml:space="preserve">Geomapping; 
</v>
      </c>
      <c r="EO124" s="251" t="str">
        <f>IF(ISNUMBER(FIND(analysismethod1,'III_Plan comp 438.68 {Plan 10}'!CH$15)),"",'III_Plan comp 438.68 {Plan 10}'!CH$15&amp;analysismethod1)</f>
        <v xml:space="preserve">Geomapping; 
</v>
      </c>
      <c r="EP124" s="251" t="str">
        <f>IF(ISNUMBER(FIND(analysismethod1,'III_Plan comp 438.68 {Plan 10}'!CI$15)),"",'III_Plan comp 438.68 {Plan 10}'!CI$15&amp;analysismethod1)</f>
        <v xml:space="preserve">Geomapping; 
</v>
      </c>
      <c r="EQ124" s="251" t="str">
        <f>IF(ISNUMBER(FIND(analysismethod1,'III_Plan comp 438.68 {Plan 10}'!CJ$15)),"",'III_Plan comp 438.68 {Plan 10}'!CJ$15&amp;analysismethod1)</f>
        <v xml:space="preserve">Geomapping; 
</v>
      </c>
      <c r="ER124" s="251" t="str">
        <f>IF(ISNUMBER(FIND(analysismethod1,'III_Plan comp 438.68 {Plan 10}'!CK$15)),"",'III_Plan comp 438.68 {Plan 10}'!CK$15&amp;analysismethod1)</f>
        <v xml:space="preserve">Geomapping; 
</v>
      </c>
      <c r="ES124" s="251" t="str">
        <f>IF(ISNUMBER(FIND(analysismethod1,'III_Plan comp 438.68 {Plan 10}'!CL$15)),"",'III_Plan comp 438.68 {Plan 10}'!CL$15&amp;analysismethod1)</f>
        <v xml:space="preserve">Geomapping; 
</v>
      </c>
      <c r="ET124" s="251" t="str">
        <f>IF(ISNUMBER(FIND(analysismethod1,'III_Plan comp 438.68 {Plan 10}'!CM$15)),"",'III_Plan comp 438.68 {Plan 10}'!CM$15&amp;analysismethod1)</f>
        <v xml:space="preserve">Geomapping; 
</v>
      </c>
      <c r="EU124" s="251" t="str">
        <f>IF(ISNUMBER(FIND(analysismethod1,'III_Plan comp 438.68 {Plan 10}'!CN$15)),"",'III_Plan comp 438.68 {Plan 10}'!CN$15&amp;analysismethod1)</f>
        <v xml:space="preserve">Geomapping; 
</v>
      </c>
      <c r="EV124" s="251" t="str">
        <f>IF(ISNUMBER(FIND(analysismethod1,'III_Plan comp 438.68 {Plan 10}'!CO$15)),"",'III_Plan comp 438.68 {Plan 10}'!CO$15&amp;analysismethod1)</f>
        <v xml:space="preserve">Geomapping; 
</v>
      </c>
      <c r="EW124" s="251" t="str">
        <f>IF(ISNUMBER(FIND(analysismethod1,'III_Plan comp 438.68 {Plan 10}'!CP$15)),"",'III_Plan comp 438.68 {Plan 10}'!CP$15&amp;analysismethod1)</f>
        <v xml:space="preserve">Geomapping; 
</v>
      </c>
      <c r="EX124" s="251" t="str">
        <f>IF(ISNUMBER(FIND(analysismethod1,'III_Plan comp 438.68 {Plan 10}'!CQ$15)),"",'III_Plan comp 438.68 {Plan 10}'!CQ$15&amp;analysismethod1)</f>
        <v xml:space="preserve">Geomapping; 
</v>
      </c>
      <c r="EY124" s="251" t="str">
        <f>IF(ISNUMBER(FIND(analysismethod1,'III_Plan comp 438.68 {Plan 10}'!CR$15)),"",'III_Plan comp 438.68 {Plan 10}'!CR$15&amp;analysismethod1)</f>
        <v xml:space="preserve">Geomapping; 
</v>
      </c>
      <c r="EZ124" s="251" t="str">
        <f>IF(ISNUMBER(FIND(analysismethod1,'III_Plan comp 438.68 {Plan 10}'!CS$15)),"",'III_Plan comp 438.68 {Plan 10}'!CS$15&amp;analysismethod1)</f>
        <v xml:space="preserve">Geomapping; 
</v>
      </c>
      <c r="FA124" s="251" t="str">
        <f>IF(ISNUMBER(FIND(analysismethod1,'III_Plan comp 438.68 {Plan 10}'!CT$15)),"",'III_Plan comp 438.68 {Plan 10}'!CT$15&amp;analysismethod1)</f>
        <v xml:space="preserve">Geomapping; 
</v>
      </c>
      <c r="FB124" s="251" t="str">
        <f>IF(ISNUMBER(FIND(analysismethod1,'III_Plan comp 438.68 {Plan 10}'!CU$15)),"",'III_Plan comp 438.68 {Plan 10}'!CU$15&amp;analysismethod1)</f>
        <v xml:space="preserve">Geomapping; 
</v>
      </c>
      <c r="FC124" s="251" t="str">
        <f>IF(ISNUMBER(FIND(analysismethod1,'III_Plan comp 438.68 {Plan 10}'!CV$15)),"",'III_Plan comp 438.68 {Plan 10}'!CV$15&amp;analysismethod1)</f>
        <v xml:space="preserve">Geomapping; 
</v>
      </c>
      <c r="FD124" s="251" t="str">
        <f>IF(ISNUMBER(FIND(analysismethod1,'III_Plan comp 438.68 {Plan 10}'!CW$15)),"",'III_Plan comp 438.68 {Plan 10}'!CW$15&amp;analysismethod1)</f>
        <v xml:space="preserve">Geomapping; 
</v>
      </c>
      <c r="FE124" s="251" t="str">
        <f>IF(ISNUMBER(FIND(analysismethod1,'III_Plan comp 438.68 {Plan 10}'!CX$15)),"",'III_Plan comp 438.68 {Plan 10}'!CX$15&amp;analysismethod1)</f>
        <v xml:space="preserve">Geomapping; 
</v>
      </c>
      <c r="FF124" s="251" t="str">
        <f>IF(ISNUMBER(FIND(analysismethod1,'III_Plan comp 438.68 {Plan 10}'!CY$15)),"",'III_Plan comp 438.68 {Plan 10}'!CY$15&amp;analysismethod1)</f>
        <v xml:space="preserve">Geomapping; 
</v>
      </c>
      <c r="FG124" s="251" t="str">
        <f>IF(ISNUMBER(FIND(analysismethod1,'III_Plan comp 438.68 {Plan 10}'!CZ$15)),"",'III_Plan comp 438.68 {Plan 10}'!CZ$15&amp;analysismethod1)</f>
        <v xml:space="preserve">Geomapping; 
</v>
      </c>
    </row>
    <row r="125" spans="62:163" x14ac:dyDescent="0.2">
      <c r="BK125" s="253" t="str">
        <f>IF('I_State and program information'!$E$54="Yes","Plan Provider Directory Review"&amp;"; "&amp;CHAR(10)&amp;CHAR(10),"")</f>
        <v xml:space="preserve">Plan Provider Directory Review; 
</v>
      </c>
      <c r="BL125" s="254" t="str">
        <f>IF(ISNUMBER(FIND(analysismethod2,'III_Plan comp 438.68 {Plan 10}'!E$15)),"",'III_Plan comp 438.68 {Plan 10}'!E$15&amp;analysismethod2)</f>
        <v xml:space="preserve">Plan Provider Directory Review; 
</v>
      </c>
      <c r="BM125" s="254" t="str">
        <f>IF(ISNUMBER(FIND(analysismethod2,'III_Plan comp 438.68 {Plan 10}'!F$15)),"",'III_Plan comp 438.68 {Plan 10}'!F$15&amp;analysismethod2)</f>
        <v xml:space="preserve">Plan Provider Directory Review; 
</v>
      </c>
      <c r="BN125" s="254" t="str">
        <f>IF(ISNUMBER(FIND(analysismethod2,'III_Plan comp 438.68 {Plan 10}'!G$15)),"",'III_Plan comp 438.68 {Plan 10}'!G$15&amp;analysismethod2)</f>
        <v xml:space="preserve">Plan Provider Directory Review; 
</v>
      </c>
      <c r="BO125" s="254" t="str">
        <f>IF(ISNUMBER(FIND(analysismethod2,'III_Plan comp 438.68 {Plan 10}'!H$15)),"",'III_Plan comp 438.68 {Plan 10}'!H$15&amp;analysismethod2)</f>
        <v xml:space="preserve">Plan Provider Directory Review; 
</v>
      </c>
      <c r="BP125" s="254" t="str">
        <f>IF(ISNUMBER(FIND(analysismethod2,'III_Plan comp 438.68 {Plan 10}'!I$15)),"",'III_Plan comp 438.68 {Plan 10}'!I$15&amp;analysismethod2)</f>
        <v xml:space="preserve">Plan Provider Directory Review; 
</v>
      </c>
      <c r="BQ125" s="254" t="str">
        <f>IF(ISNUMBER(FIND(analysismethod2,'III_Plan comp 438.68 {Plan 10}'!J$15)),"",'III_Plan comp 438.68 {Plan 10}'!J$15&amp;analysismethod2)</f>
        <v xml:space="preserve">Plan Provider Directory Review; 
</v>
      </c>
      <c r="BR125" s="254" t="str">
        <f>IF(ISNUMBER(FIND(analysismethod2,'III_Plan comp 438.68 {Plan 10}'!K$15)),"",'III_Plan comp 438.68 {Plan 10}'!K$15&amp;analysismethod2)</f>
        <v xml:space="preserve">Plan Provider Directory Review; 
</v>
      </c>
      <c r="BS125" s="254" t="str">
        <f>IF(ISNUMBER(FIND(analysismethod2,'III_Plan comp 438.68 {Plan 10}'!L$15)),"",'III_Plan comp 438.68 {Plan 10}'!L$15&amp;analysismethod2)</f>
        <v xml:space="preserve">Plan Provider Directory Review; 
</v>
      </c>
      <c r="BT125" s="254" t="str">
        <f>IF(ISNUMBER(FIND(analysismethod2,'III_Plan comp 438.68 {Plan 10}'!M$15)),"",'III_Plan comp 438.68 {Plan 10}'!M$15&amp;analysismethod2)</f>
        <v xml:space="preserve">Plan Provider Directory Review; 
</v>
      </c>
      <c r="BU125" s="254" t="str">
        <f>IF(ISNUMBER(FIND(analysismethod2,'III_Plan comp 438.68 {Plan 10}'!N$15)),"",'III_Plan comp 438.68 {Plan 10}'!N$15&amp;analysismethod2)</f>
        <v xml:space="preserve">Plan Provider Directory Review; 
</v>
      </c>
      <c r="BV125" s="254" t="str">
        <f>IF(ISNUMBER(FIND(analysismethod2,'III_Plan comp 438.68 {Plan 10}'!O$15)),"",'III_Plan comp 438.68 {Plan 10}'!O$15&amp;analysismethod2)</f>
        <v xml:space="preserve">Plan Provider Directory Review; 
</v>
      </c>
      <c r="BW125" s="254" t="str">
        <f>IF(ISNUMBER(FIND(analysismethod2,'III_Plan comp 438.68 {Plan 10}'!P$15)),"",'III_Plan comp 438.68 {Plan 10}'!P$15&amp;analysismethod2)</f>
        <v xml:space="preserve">Plan Provider Directory Review; 
</v>
      </c>
      <c r="BX125" s="254" t="str">
        <f>IF(ISNUMBER(FIND(analysismethod2,'III_Plan comp 438.68 {Plan 10}'!Q$15)),"",'III_Plan comp 438.68 {Plan 10}'!Q$15&amp;analysismethod2)</f>
        <v xml:space="preserve">Plan Provider Directory Review; 
</v>
      </c>
      <c r="BY125" s="254" t="str">
        <f>IF(ISNUMBER(FIND(analysismethod2,'III_Plan comp 438.68 {Plan 10}'!R$15)),"",'III_Plan comp 438.68 {Plan 10}'!R$15&amp;analysismethod2)</f>
        <v xml:space="preserve">Plan Provider Directory Review; 
</v>
      </c>
      <c r="BZ125" s="254" t="str">
        <f>IF(ISNUMBER(FIND(analysismethod2,'III_Plan comp 438.68 {Plan 10}'!S$15)),"",'III_Plan comp 438.68 {Plan 10}'!S$15&amp;analysismethod2)</f>
        <v xml:space="preserve">Plan Provider Directory Review; 
</v>
      </c>
      <c r="CA125" s="254" t="str">
        <f>IF(ISNUMBER(FIND(analysismethod2,'III_Plan comp 438.68 {Plan 10}'!T$15)),"",'III_Plan comp 438.68 {Plan 10}'!T$15&amp;analysismethod2)</f>
        <v xml:space="preserve">Plan Provider Directory Review; 
</v>
      </c>
      <c r="CB125" s="254" t="str">
        <f>IF(ISNUMBER(FIND(analysismethod2,'III_Plan comp 438.68 {Plan 10}'!U$15)),"",'III_Plan comp 438.68 {Plan 10}'!U$15&amp;analysismethod2)</f>
        <v xml:space="preserve">Plan Provider Directory Review; 
</v>
      </c>
      <c r="CC125" s="254" t="str">
        <f>IF(ISNUMBER(FIND(analysismethod2,'III_Plan comp 438.68 {Plan 10}'!V$15)),"",'III_Plan comp 438.68 {Plan 10}'!V$15&amp;analysismethod2)</f>
        <v xml:space="preserve">Plan Provider Directory Review; 
</v>
      </c>
      <c r="CD125" s="254" t="str">
        <f>IF(ISNUMBER(FIND(analysismethod2,'III_Plan comp 438.68 {Plan 10}'!W$15)),"",'III_Plan comp 438.68 {Plan 10}'!W$15&amp;analysismethod2)</f>
        <v xml:space="preserve">Plan Provider Directory Review; 
</v>
      </c>
      <c r="CE125" s="254" t="str">
        <f>IF(ISNUMBER(FIND(analysismethod2,'III_Plan comp 438.68 {Plan 10}'!X$15)),"",'III_Plan comp 438.68 {Plan 10}'!X$15&amp;analysismethod2)</f>
        <v xml:space="preserve">Plan Provider Directory Review; 
</v>
      </c>
      <c r="CF125" s="254" t="str">
        <f>IF(ISNUMBER(FIND(analysismethod2,'III_Plan comp 438.68 {Plan 10}'!Y$15)),"",'III_Plan comp 438.68 {Plan 10}'!Y$15&amp;analysismethod2)</f>
        <v xml:space="preserve">Plan Provider Directory Review; 
</v>
      </c>
      <c r="CG125" s="254" t="str">
        <f>IF(ISNUMBER(FIND(analysismethod2,'III_Plan comp 438.68 {Plan 10}'!Z$15)),"",'III_Plan comp 438.68 {Plan 10}'!Z$15&amp;analysismethod2)</f>
        <v xml:space="preserve">Plan Provider Directory Review; 
</v>
      </c>
      <c r="CH125" s="254" t="str">
        <f>IF(ISNUMBER(FIND(analysismethod2,'III_Plan comp 438.68 {Plan 10}'!AA$15)),"",'III_Plan comp 438.68 {Plan 10}'!AA$15&amp;analysismethod2)</f>
        <v xml:space="preserve">Plan Provider Directory Review; 
</v>
      </c>
      <c r="CI125" s="254" t="str">
        <f>IF(ISNUMBER(FIND(analysismethod2,'III_Plan comp 438.68 {Plan 10}'!AB$15)),"",'III_Plan comp 438.68 {Plan 10}'!AB$15&amp;analysismethod2)</f>
        <v xml:space="preserve">Plan Provider Directory Review; 
</v>
      </c>
      <c r="CJ125" s="254" t="str">
        <f>IF(ISNUMBER(FIND(analysismethod2,'III_Plan comp 438.68 {Plan 10}'!AC$15)),"",'III_Plan comp 438.68 {Plan 10}'!AC$15&amp;analysismethod2)</f>
        <v xml:space="preserve">Plan Provider Directory Review; 
</v>
      </c>
      <c r="CK125" s="254" t="str">
        <f>IF(ISNUMBER(FIND(analysismethod2,'III_Plan comp 438.68 {Plan 10}'!AD$15)),"",'III_Plan comp 438.68 {Plan 10}'!AD$15&amp;analysismethod2)</f>
        <v xml:space="preserve">Plan Provider Directory Review; 
</v>
      </c>
      <c r="CL125" s="254" t="str">
        <f>IF(ISNUMBER(FIND(analysismethod2,'III_Plan comp 438.68 {Plan 10}'!AE$15)),"",'III_Plan comp 438.68 {Plan 10}'!AE$15&amp;analysismethod2)</f>
        <v xml:space="preserve">Plan Provider Directory Review; 
</v>
      </c>
      <c r="CM125" s="254" t="str">
        <f>IF(ISNUMBER(FIND(analysismethod2,'III_Plan comp 438.68 {Plan 10}'!AF$15)),"",'III_Plan comp 438.68 {Plan 10}'!AF$15&amp;analysismethod2)</f>
        <v xml:space="preserve">Plan Provider Directory Review; 
</v>
      </c>
      <c r="CN125" s="254" t="str">
        <f>IF(ISNUMBER(FIND(analysismethod2,'III_Plan comp 438.68 {Plan 10}'!AG$15)),"",'III_Plan comp 438.68 {Plan 10}'!AG$15&amp;analysismethod2)</f>
        <v xml:space="preserve">Plan Provider Directory Review; 
</v>
      </c>
      <c r="CO125" s="254" t="str">
        <f>IF(ISNUMBER(FIND(analysismethod2,'III_Plan comp 438.68 {Plan 10}'!AH$15)),"",'III_Plan comp 438.68 {Plan 10}'!AH$15&amp;analysismethod2)</f>
        <v xml:space="preserve">Plan Provider Directory Review; 
</v>
      </c>
      <c r="CP125" s="254" t="str">
        <f>IF(ISNUMBER(FIND(analysismethod2,'III_Plan comp 438.68 {Plan 10}'!AI$15)),"",'III_Plan comp 438.68 {Plan 10}'!AI$15&amp;analysismethod2)</f>
        <v xml:space="preserve">Plan Provider Directory Review; 
</v>
      </c>
      <c r="CQ125" s="254" t="str">
        <f>IF(ISNUMBER(FIND(analysismethod2,'III_Plan comp 438.68 {Plan 10}'!AJ$15)),"",'III_Plan comp 438.68 {Plan 10}'!AJ$15&amp;analysismethod2)</f>
        <v xml:space="preserve">Plan Provider Directory Review; 
</v>
      </c>
      <c r="CR125" s="254" t="str">
        <f>IF(ISNUMBER(FIND(analysismethod2,'III_Plan comp 438.68 {Plan 10}'!AK$15)),"",'III_Plan comp 438.68 {Plan 10}'!AK$15&amp;analysismethod2)</f>
        <v xml:space="preserve">Plan Provider Directory Review; 
</v>
      </c>
      <c r="CS125" s="254" t="str">
        <f>IF(ISNUMBER(FIND(analysismethod2,'III_Plan comp 438.68 {Plan 10}'!AL$15)),"",'III_Plan comp 438.68 {Plan 10}'!AL$15&amp;analysismethod2)</f>
        <v xml:space="preserve">Plan Provider Directory Review; 
</v>
      </c>
      <c r="CT125" s="254" t="str">
        <f>IF(ISNUMBER(FIND(analysismethod2,'III_Plan comp 438.68 {Plan 10}'!AM$15)),"",'III_Plan comp 438.68 {Plan 10}'!AM$15&amp;analysismethod2)</f>
        <v xml:space="preserve">Plan Provider Directory Review; 
</v>
      </c>
      <c r="CU125" s="254" t="str">
        <f>IF(ISNUMBER(FIND(analysismethod2,'III_Plan comp 438.68 {Plan 10}'!AN$15)),"",'III_Plan comp 438.68 {Plan 10}'!AN$15&amp;analysismethod2)</f>
        <v xml:space="preserve">Plan Provider Directory Review; 
</v>
      </c>
      <c r="CV125" s="254" t="str">
        <f>IF(ISNUMBER(FIND(analysismethod2,'III_Plan comp 438.68 {Plan 10}'!AO$15)),"",'III_Plan comp 438.68 {Plan 10}'!AO$15&amp;analysismethod2)</f>
        <v xml:space="preserve">Plan Provider Directory Review; 
</v>
      </c>
      <c r="CW125" s="254" t="str">
        <f>IF(ISNUMBER(FIND(analysismethod2,'III_Plan comp 438.68 {Plan 10}'!AP$15)),"",'III_Plan comp 438.68 {Plan 10}'!AP$15&amp;analysismethod2)</f>
        <v xml:space="preserve">Plan Provider Directory Review; 
</v>
      </c>
      <c r="CX125" s="254" t="str">
        <f>IF(ISNUMBER(FIND(analysismethod2,'III_Plan comp 438.68 {Plan 10}'!AQ$15)),"",'III_Plan comp 438.68 {Plan 10}'!AQ$15&amp;analysismethod2)</f>
        <v xml:space="preserve">Plan Provider Directory Review; 
</v>
      </c>
      <c r="CY125" s="254" t="str">
        <f>IF(ISNUMBER(FIND(analysismethod2,'III_Plan comp 438.68 {Plan 10}'!AR$15)),"",'III_Plan comp 438.68 {Plan 10}'!AR$15&amp;analysismethod2)</f>
        <v xml:space="preserve">Plan Provider Directory Review; 
</v>
      </c>
      <c r="CZ125" s="254" t="str">
        <f>IF(ISNUMBER(FIND(analysismethod2,'III_Plan comp 438.68 {Plan 10}'!AS$15)),"",'III_Plan comp 438.68 {Plan 10}'!AS$15&amp;analysismethod2)</f>
        <v xml:space="preserve">Plan Provider Directory Review; 
</v>
      </c>
      <c r="DA125" s="254" t="str">
        <f>IF(ISNUMBER(FIND(analysismethod2,'III_Plan comp 438.68 {Plan 10}'!AT$15)),"",'III_Plan comp 438.68 {Plan 10}'!AT$15&amp;analysismethod2)</f>
        <v xml:space="preserve">Plan Provider Directory Review; 
</v>
      </c>
      <c r="DB125" s="254" t="str">
        <f>IF(ISNUMBER(FIND(analysismethod2,'III_Plan comp 438.68 {Plan 10}'!AU$15)),"",'III_Plan comp 438.68 {Plan 10}'!AU$15&amp;analysismethod2)</f>
        <v xml:space="preserve">Plan Provider Directory Review; 
</v>
      </c>
      <c r="DC125" s="254" t="str">
        <f>IF(ISNUMBER(FIND(analysismethod2,'III_Plan comp 438.68 {Plan 10}'!AV$15)),"",'III_Plan comp 438.68 {Plan 10}'!AV$15&amp;analysismethod2)</f>
        <v xml:space="preserve">Plan Provider Directory Review; 
</v>
      </c>
      <c r="DD125" s="254" t="str">
        <f>IF(ISNUMBER(FIND(analysismethod2,'III_Plan comp 438.68 {Plan 10}'!AW$15)),"",'III_Plan comp 438.68 {Plan 10}'!AW$15&amp;analysismethod2)</f>
        <v xml:space="preserve">Plan Provider Directory Review; 
</v>
      </c>
      <c r="DE125" s="254" t="str">
        <f>IF(ISNUMBER(FIND(analysismethod2,'III_Plan comp 438.68 {Plan 10}'!AX$15)),"",'III_Plan comp 438.68 {Plan 10}'!AX$15&amp;analysismethod2)</f>
        <v xml:space="preserve">Plan Provider Directory Review; 
</v>
      </c>
      <c r="DF125" s="254" t="str">
        <f>IF(ISNUMBER(FIND(analysismethod2,'III_Plan comp 438.68 {Plan 10}'!AY$15)),"",'III_Plan comp 438.68 {Plan 10}'!AY$15&amp;analysismethod2)</f>
        <v xml:space="preserve">Plan Provider Directory Review; 
</v>
      </c>
      <c r="DG125" s="254" t="str">
        <f>IF(ISNUMBER(FIND(analysismethod2,'III_Plan comp 438.68 {Plan 10}'!AZ$15)),"",'III_Plan comp 438.68 {Plan 10}'!AZ$15&amp;analysismethod2)</f>
        <v xml:space="preserve">Plan Provider Directory Review; 
</v>
      </c>
      <c r="DH125" s="254" t="str">
        <f>IF(ISNUMBER(FIND(analysismethod2,'III_Plan comp 438.68 {Plan 10}'!BA$15)),"",'III_Plan comp 438.68 {Plan 10}'!BA$15&amp;analysismethod2)</f>
        <v xml:space="preserve">Plan Provider Directory Review; 
</v>
      </c>
      <c r="DI125" s="254" t="str">
        <f>IF(ISNUMBER(FIND(analysismethod2,'III_Plan comp 438.68 {Plan 10}'!BB$15)),"",'III_Plan comp 438.68 {Plan 10}'!BB$15&amp;analysismethod2)</f>
        <v xml:space="preserve">Plan Provider Directory Review; 
</v>
      </c>
      <c r="DJ125" s="254" t="str">
        <f>IF(ISNUMBER(FIND(analysismethod2,'III_Plan comp 438.68 {Plan 10}'!BC$15)),"",'III_Plan comp 438.68 {Plan 10}'!BC$15&amp;analysismethod2)</f>
        <v xml:space="preserve">Plan Provider Directory Review; 
</v>
      </c>
      <c r="DK125" s="254" t="str">
        <f>IF(ISNUMBER(FIND(analysismethod2,'III_Plan comp 438.68 {Plan 10}'!BD$15)),"",'III_Plan comp 438.68 {Plan 10}'!BD$15&amp;analysismethod2)</f>
        <v xml:space="preserve">Plan Provider Directory Review; 
</v>
      </c>
      <c r="DL125" s="254" t="str">
        <f>IF(ISNUMBER(FIND(analysismethod2,'III_Plan comp 438.68 {Plan 10}'!BE$15)),"",'III_Plan comp 438.68 {Plan 10}'!BE$15&amp;analysismethod2)</f>
        <v xml:space="preserve">Plan Provider Directory Review; 
</v>
      </c>
      <c r="DM125" s="254" t="str">
        <f>IF(ISNUMBER(FIND(analysismethod2,'III_Plan comp 438.68 {Plan 10}'!BF$15)),"",'III_Plan comp 438.68 {Plan 10}'!BF$15&amp;analysismethod2)</f>
        <v xml:space="preserve">Plan Provider Directory Review; 
</v>
      </c>
      <c r="DN125" s="254" t="str">
        <f>IF(ISNUMBER(FIND(analysismethod2,'III_Plan comp 438.68 {Plan 10}'!BG$15)),"",'III_Plan comp 438.68 {Plan 10}'!BG$15&amp;analysismethod2)</f>
        <v xml:space="preserve">Plan Provider Directory Review; 
</v>
      </c>
      <c r="DO125" s="254" t="str">
        <f>IF(ISNUMBER(FIND(analysismethod2,'III_Plan comp 438.68 {Plan 10}'!BH$15)),"",'III_Plan comp 438.68 {Plan 10}'!BH$15&amp;analysismethod2)</f>
        <v xml:space="preserve">Plan Provider Directory Review; 
</v>
      </c>
      <c r="DP125" s="254" t="str">
        <f>IF(ISNUMBER(FIND(analysismethod2,'III_Plan comp 438.68 {Plan 10}'!BI$15)),"",'III_Plan comp 438.68 {Plan 10}'!BI$15&amp;analysismethod2)</f>
        <v xml:space="preserve">Plan Provider Directory Review; 
</v>
      </c>
      <c r="DQ125" s="254" t="str">
        <f>IF(ISNUMBER(FIND(analysismethod2,'III_Plan comp 438.68 {Plan 10}'!BJ$15)),"",'III_Plan comp 438.68 {Plan 10}'!BJ$15&amp;analysismethod2)</f>
        <v xml:space="preserve">Plan Provider Directory Review; 
</v>
      </c>
      <c r="DR125" s="254" t="str">
        <f>IF(ISNUMBER(FIND(analysismethod2,'III_Plan comp 438.68 {Plan 10}'!BK$15)),"",'III_Plan comp 438.68 {Plan 10}'!BK$15&amp;analysismethod2)</f>
        <v xml:space="preserve">Plan Provider Directory Review; 
</v>
      </c>
      <c r="DS125" s="254" t="str">
        <f>IF(ISNUMBER(FIND(analysismethod2,'III_Plan comp 438.68 {Plan 10}'!BL$15)),"",'III_Plan comp 438.68 {Plan 10}'!BL$15&amp;analysismethod2)</f>
        <v xml:space="preserve">Plan Provider Directory Review; 
</v>
      </c>
      <c r="DT125" s="254" t="str">
        <f>IF(ISNUMBER(FIND(analysismethod2,'III_Plan comp 438.68 {Plan 10}'!BM$15)),"",'III_Plan comp 438.68 {Plan 10}'!BM$15&amp;analysismethod2)</f>
        <v xml:space="preserve">Plan Provider Directory Review; 
</v>
      </c>
      <c r="DU125" s="254" t="str">
        <f>IF(ISNUMBER(FIND(analysismethod2,'III_Plan comp 438.68 {Plan 10}'!BN$15)),"",'III_Plan comp 438.68 {Plan 10}'!BN$15&amp;analysismethod2)</f>
        <v xml:space="preserve">Plan Provider Directory Review; 
</v>
      </c>
      <c r="DV125" s="254" t="str">
        <f>IF(ISNUMBER(FIND(analysismethod2,'III_Plan comp 438.68 {Plan 10}'!BO$15)),"",'III_Plan comp 438.68 {Plan 10}'!BO$15&amp;analysismethod2)</f>
        <v xml:space="preserve">Plan Provider Directory Review; 
</v>
      </c>
      <c r="DW125" s="254" t="str">
        <f>IF(ISNUMBER(FIND(analysismethod2,'III_Plan comp 438.68 {Plan 10}'!BP$15)),"",'III_Plan comp 438.68 {Plan 10}'!BP$15&amp;analysismethod2)</f>
        <v xml:space="preserve">Plan Provider Directory Review; 
</v>
      </c>
      <c r="DX125" s="254" t="str">
        <f>IF(ISNUMBER(FIND(analysismethod2,'III_Plan comp 438.68 {Plan 10}'!BQ$15)),"",'III_Plan comp 438.68 {Plan 10}'!BQ$15&amp;analysismethod2)</f>
        <v xml:space="preserve">Plan Provider Directory Review; 
</v>
      </c>
      <c r="DY125" s="254" t="str">
        <f>IF(ISNUMBER(FIND(analysismethod2,'III_Plan comp 438.68 {Plan 10}'!BR$15)),"",'III_Plan comp 438.68 {Plan 10}'!BR$15&amp;analysismethod2)</f>
        <v xml:space="preserve">Plan Provider Directory Review; 
</v>
      </c>
      <c r="DZ125" s="254" t="str">
        <f>IF(ISNUMBER(FIND(analysismethod2,'III_Plan comp 438.68 {Plan 10}'!BS$15)),"",'III_Plan comp 438.68 {Plan 10}'!BS$15&amp;analysismethod2)</f>
        <v xml:space="preserve">Plan Provider Directory Review; 
</v>
      </c>
      <c r="EA125" s="254" t="str">
        <f>IF(ISNUMBER(FIND(analysismethod2,'III_Plan comp 438.68 {Plan 10}'!BT$15)),"",'III_Plan comp 438.68 {Plan 10}'!BT$15&amp;analysismethod2)</f>
        <v xml:space="preserve">Plan Provider Directory Review; 
</v>
      </c>
      <c r="EB125" s="254" t="str">
        <f>IF(ISNUMBER(FIND(analysismethod2,'III_Plan comp 438.68 {Plan 10}'!BU$15)),"",'III_Plan comp 438.68 {Plan 10}'!BU$15&amp;analysismethod2)</f>
        <v xml:space="preserve">Plan Provider Directory Review; 
</v>
      </c>
      <c r="EC125" s="254" t="str">
        <f>IF(ISNUMBER(FIND(analysismethod2,'III_Plan comp 438.68 {Plan 10}'!BV$15)),"",'III_Plan comp 438.68 {Plan 10}'!BV$15&amp;analysismethod2)</f>
        <v xml:space="preserve">Plan Provider Directory Review; 
</v>
      </c>
      <c r="ED125" s="254" t="str">
        <f>IF(ISNUMBER(FIND(analysismethod2,'III_Plan comp 438.68 {Plan 10}'!BW$15)),"",'III_Plan comp 438.68 {Plan 10}'!BW$15&amp;analysismethod2)</f>
        <v xml:space="preserve">Plan Provider Directory Review; 
</v>
      </c>
      <c r="EE125" s="254" t="str">
        <f>IF(ISNUMBER(FIND(analysismethod2,'III_Plan comp 438.68 {Plan 10}'!BX$15)),"",'III_Plan comp 438.68 {Plan 10}'!BX$15&amp;analysismethod2)</f>
        <v xml:space="preserve">Plan Provider Directory Review; 
</v>
      </c>
      <c r="EF125" s="254" t="str">
        <f>IF(ISNUMBER(FIND(analysismethod2,'III_Plan comp 438.68 {Plan 10}'!BY$15)),"",'III_Plan comp 438.68 {Plan 10}'!BY$15&amp;analysismethod2)</f>
        <v xml:space="preserve">Plan Provider Directory Review; 
</v>
      </c>
      <c r="EG125" s="254" t="str">
        <f>IF(ISNUMBER(FIND(analysismethod2,'III_Plan comp 438.68 {Plan 10}'!BZ$15)),"",'III_Plan comp 438.68 {Plan 10}'!BZ$15&amp;analysismethod2)</f>
        <v xml:space="preserve">Plan Provider Directory Review; 
</v>
      </c>
      <c r="EH125" s="254" t="str">
        <f>IF(ISNUMBER(FIND(analysismethod2,'III_Plan comp 438.68 {Plan 10}'!CA$15)),"",'III_Plan comp 438.68 {Plan 10}'!CA$15&amp;analysismethod2)</f>
        <v xml:space="preserve">Plan Provider Directory Review; 
</v>
      </c>
      <c r="EI125" s="254" t="str">
        <f>IF(ISNUMBER(FIND(analysismethod2,'III_Plan comp 438.68 {Plan 10}'!CB$15)),"",'III_Plan comp 438.68 {Plan 10}'!CB$15&amp;analysismethod2)</f>
        <v xml:space="preserve">Plan Provider Directory Review; 
</v>
      </c>
      <c r="EJ125" s="254" t="str">
        <f>IF(ISNUMBER(FIND(analysismethod2,'III_Plan comp 438.68 {Plan 10}'!CC$15)),"",'III_Plan comp 438.68 {Plan 10}'!CC$15&amp;analysismethod2)</f>
        <v xml:space="preserve">Plan Provider Directory Review; 
</v>
      </c>
      <c r="EK125" s="254" t="str">
        <f>IF(ISNUMBER(FIND(analysismethod2,'III_Plan comp 438.68 {Plan 10}'!CD$15)),"",'III_Plan comp 438.68 {Plan 10}'!CD$15&amp;analysismethod2)</f>
        <v xml:space="preserve">Plan Provider Directory Review; 
</v>
      </c>
      <c r="EL125" s="254" t="str">
        <f>IF(ISNUMBER(FIND(analysismethod2,'III_Plan comp 438.68 {Plan 10}'!CE$15)),"",'III_Plan comp 438.68 {Plan 10}'!CE$15&amp;analysismethod2)</f>
        <v xml:space="preserve">Plan Provider Directory Review; 
</v>
      </c>
      <c r="EM125" s="254" t="str">
        <f>IF(ISNUMBER(FIND(analysismethod2,'III_Plan comp 438.68 {Plan 10}'!CF$15)),"",'III_Plan comp 438.68 {Plan 10}'!CF$15&amp;analysismethod2)</f>
        <v xml:space="preserve">Plan Provider Directory Review; 
</v>
      </c>
      <c r="EN125" s="254" t="str">
        <f>IF(ISNUMBER(FIND(analysismethod2,'III_Plan comp 438.68 {Plan 10}'!CG$15)),"",'III_Plan comp 438.68 {Plan 10}'!CG$15&amp;analysismethod2)</f>
        <v xml:space="preserve">Plan Provider Directory Review; 
</v>
      </c>
      <c r="EO125" s="254" t="str">
        <f>IF(ISNUMBER(FIND(analysismethod2,'III_Plan comp 438.68 {Plan 10}'!CH$15)),"",'III_Plan comp 438.68 {Plan 10}'!CH$15&amp;analysismethod2)</f>
        <v xml:space="preserve">Plan Provider Directory Review; 
</v>
      </c>
      <c r="EP125" s="254" t="str">
        <f>IF(ISNUMBER(FIND(analysismethod2,'III_Plan comp 438.68 {Plan 10}'!CI$15)),"",'III_Plan comp 438.68 {Plan 10}'!CI$15&amp;analysismethod2)</f>
        <v xml:space="preserve">Plan Provider Directory Review; 
</v>
      </c>
      <c r="EQ125" s="254" t="str">
        <f>IF(ISNUMBER(FIND(analysismethod2,'III_Plan comp 438.68 {Plan 10}'!CJ$15)),"",'III_Plan comp 438.68 {Plan 10}'!CJ$15&amp;analysismethod2)</f>
        <v xml:space="preserve">Plan Provider Directory Review; 
</v>
      </c>
      <c r="ER125" s="254" t="str">
        <f>IF(ISNUMBER(FIND(analysismethod2,'III_Plan comp 438.68 {Plan 10}'!CK$15)),"",'III_Plan comp 438.68 {Plan 10}'!CK$15&amp;analysismethod2)</f>
        <v xml:space="preserve">Plan Provider Directory Review; 
</v>
      </c>
      <c r="ES125" s="254" t="str">
        <f>IF(ISNUMBER(FIND(analysismethod2,'III_Plan comp 438.68 {Plan 10}'!CL$15)),"",'III_Plan comp 438.68 {Plan 10}'!CL$15&amp;analysismethod2)</f>
        <v xml:space="preserve">Plan Provider Directory Review; 
</v>
      </c>
      <c r="ET125" s="254" t="str">
        <f>IF(ISNUMBER(FIND(analysismethod2,'III_Plan comp 438.68 {Plan 10}'!CM$15)),"",'III_Plan comp 438.68 {Plan 10}'!CM$15&amp;analysismethod2)</f>
        <v xml:space="preserve">Plan Provider Directory Review; 
</v>
      </c>
      <c r="EU125" s="254" t="str">
        <f>IF(ISNUMBER(FIND(analysismethod2,'III_Plan comp 438.68 {Plan 10}'!CN$15)),"",'III_Plan comp 438.68 {Plan 10}'!CN$15&amp;analysismethod2)</f>
        <v xml:space="preserve">Plan Provider Directory Review; 
</v>
      </c>
      <c r="EV125" s="254" t="str">
        <f>IF(ISNUMBER(FIND(analysismethod2,'III_Plan comp 438.68 {Plan 10}'!CO$15)),"",'III_Plan comp 438.68 {Plan 10}'!CO$15&amp;analysismethod2)</f>
        <v xml:space="preserve">Plan Provider Directory Review; 
</v>
      </c>
      <c r="EW125" s="254" t="str">
        <f>IF(ISNUMBER(FIND(analysismethod2,'III_Plan comp 438.68 {Plan 10}'!CP$15)),"",'III_Plan comp 438.68 {Plan 10}'!CP$15&amp;analysismethod2)</f>
        <v xml:space="preserve">Plan Provider Directory Review; 
</v>
      </c>
      <c r="EX125" s="254" t="str">
        <f>IF(ISNUMBER(FIND(analysismethod2,'III_Plan comp 438.68 {Plan 10}'!CQ$15)),"",'III_Plan comp 438.68 {Plan 10}'!CQ$15&amp;analysismethod2)</f>
        <v xml:space="preserve">Plan Provider Directory Review; 
</v>
      </c>
      <c r="EY125" s="254" t="str">
        <f>IF(ISNUMBER(FIND(analysismethod2,'III_Plan comp 438.68 {Plan 10}'!CR$15)),"",'III_Plan comp 438.68 {Plan 10}'!CR$15&amp;analysismethod2)</f>
        <v xml:space="preserve">Plan Provider Directory Review; 
</v>
      </c>
      <c r="EZ125" s="254" t="str">
        <f>IF(ISNUMBER(FIND(analysismethod2,'III_Plan comp 438.68 {Plan 10}'!CS$15)),"",'III_Plan comp 438.68 {Plan 10}'!CS$15&amp;analysismethod2)</f>
        <v xml:space="preserve">Plan Provider Directory Review; 
</v>
      </c>
      <c r="FA125" s="254" t="str">
        <f>IF(ISNUMBER(FIND(analysismethod2,'III_Plan comp 438.68 {Plan 10}'!CT$15)),"",'III_Plan comp 438.68 {Plan 10}'!CT$15&amp;analysismethod2)</f>
        <v xml:space="preserve">Plan Provider Directory Review; 
</v>
      </c>
      <c r="FB125" s="254" t="str">
        <f>IF(ISNUMBER(FIND(analysismethod2,'III_Plan comp 438.68 {Plan 10}'!CU$15)),"",'III_Plan comp 438.68 {Plan 10}'!CU$15&amp;analysismethod2)</f>
        <v xml:space="preserve">Plan Provider Directory Review; 
</v>
      </c>
      <c r="FC125" s="254" t="str">
        <f>IF(ISNUMBER(FIND(analysismethod2,'III_Plan comp 438.68 {Plan 10}'!CV$15)),"",'III_Plan comp 438.68 {Plan 10}'!CV$15&amp;analysismethod2)</f>
        <v xml:space="preserve">Plan Provider Directory Review; 
</v>
      </c>
      <c r="FD125" s="254" t="str">
        <f>IF(ISNUMBER(FIND(analysismethod2,'III_Plan comp 438.68 {Plan 10}'!CW$15)),"",'III_Plan comp 438.68 {Plan 10}'!CW$15&amp;analysismethod2)</f>
        <v xml:space="preserve">Plan Provider Directory Review; 
</v>
      </c>
      <c r="FE125" s="254" t="str">
        <f>IF(ISNUMBER(FIND(analysismethod2,'III_Plan comp 438.68 {Plan 10}'!CX$15)),"",'III_Plan comp 438.68 {Plan 10}'!CX$15&amp;analysismethod2)</f>
        <v xml:space="preserve">Plan Provider Directory Review; 
</v>
      </c>
      <c r="FF125" s="254" t="str">
        <f>IF(ISNUMBER(FIND(analysismethod2,'III_Plan comp 438.68 {Plan 10}'!CY$15)),"",'III_Plan comp 438.68 {Plan 10}'!CY$15&amp;analysismethod2)</f>
        <v xml:space="preserve">Plan Provider Directory Review; 
</v>
      </c>
      <c r="FG125" s="254" t="str">
        <f>IF(ISNUMBER(FIND(analysismethod2,'III_Plan comp 438.68 {Plan 10}'!CZ$15)),"",'III_Plan comp 438.68 {Plan 10}'!CZ$15&amp;analysismethod2)</f>
        <v xml:space="preserve">Plan Provider Directory Review; 
</v>
      </c>
    </row>
    <row r="126" spans="62:163" x14ac:dyDescent="0.2">
      <c r="BK126" s="253" t="str">
        <f>IF('I_State and program information'!$E$58="Yes","Secret Shopper: Network Participation"&amp;"; "&amp;CHAR(10)&amp;CHAR(10),"")</f>
        <v/>
      </c>
      <c r="BL126" s="254" t="str">
        <f>IF(ISNUMBER(FIND(analysismethod3,'III_Plan comp 438.68 {Plan 10}'!E$15)),"",'III_Plan comp 438.68 {Plan 10}'!E$15&amp;analysismethod3)</f>
        <v/>
      </c>
      <c r="BM126" s="254" t="str">
        <f>IF(ISNUMBER(FIND(analysismethod3,'III_Plan comp 438.68 {Plan 10}'!F$15)),"",'III_Plan comp 438.68 {Plan 10}'!F$15&amp;analysismethod3)</f>
        <v/>
      </c>
      <c r="BN126" s="254" t="str">
        <f>IF(ISNUMBER(FIND(analysismethod3,'III_Plan comp 438.68 {Plan 10}'!G$15)),"",'III_Plan comp 438.68 {Plan 10}'!G$15&amp;analysismethod3)</f>
        <v/>
      </c>
      <c r="BO126" s="254" t="str">
        <f>IF(ISNUMBER(FIND(analysismethod3,'III_Plan comp 438.68 {Plan 10}'!H$15)),"",'III_Plan comp 438.68 {Plan 10}'!H$15&amp;analysismethod3)</f>
        <v/>
      </c>
      <c r="BP126" s="254" t="str">
        <f>IF(ISNUMBER(FIND(analysismethod3,'III_Plan comp 438.68 {Plan 10}'!I$15)),"",'III_Plan comp 438.68 {Plan 10}'!I$15&amp;analysismethod3)</f>
        <v/>
      </c>
      <c r="BQ126" s="254" t="str">
        <f>IF(ISNUMBER(FIND(analysismethod3,'III_Plan comp 438.68 {Plan 10}'!J$15)),"",'III_Plan comp 438.68 {Plan 10}'!J$15&amp;analysismethod3)</f>
        <v/>
      </c>
      <c r="BR126" s="254" t="str">
        <f>IF(ISNUMBER(FIND(analysismethod3,'III_Plan comp 438.68 {Plan 10}'!K$15)),"",'III_Plan comp 438.68 {Plan 10}'!K$15&amp;analysismethod3)</f>
        <v/>
      </c>
      <c r="BS126" s="254" t="str">
        <f>IF(ISNUMBER(FIND(analysismethod3,'III_Plan comp 438.68 {Plan 10}'!L$15)),"",'III_Plan comp 438.68 {Plan 10}'!L$15&amp;analysismethod3)</f>
        <v/>
      </c>
      <c r="BT126" s="254" t="str">
        <f>IF(ISNUMBER(FIND(analysismethod3,'III_Plan comp 438.68 {Plan 10}'!M$15)),"",'III_Plan comp 438.68 {Plan 10}'!M$15&amp;analysismethod3)</f>
        <v/>
      </c>
      <c r="BU126" s="254" t="str">
        <f>IF(ISNUMBER(FIND(analysismethod3,'III_Plan comp 438.68 {Plan 10}'!N$15)),"",'III_Plan comp 438.68 {Plan 10}'!N$15&amp;analysismethod3)</f>
        <v/>
      </c>
      <c r="BV126" s="254" t="str">
        <f>IF(ISNUMBER(FIND(analysismethod3,'III_Plan comp 438.68 {Plan 10}'!O$15)),"",'III_Plan comp 438.68 {Plan 10}'!O$15&amp;analysismethod3)</f>
        <v/>
      </c>
      <c r="BW126" s="254" t="str">
        <f>IF(ISNUMBER(FIND(analysismethod3,'III_Plan comp 438.68 {Plan 10}'!P$15)),"",'III_Plan comp 438.68 {Plan 10}'!P$15&amp;analysismethod3)</f>
        <v/>
      </c>
      <c r="BX126" s="254" t="str">
        <f>IF(ISNUMBER(FIND(analysismethod3,'III_Plan comp 438.68 {Plan 10}'!Q$15)),"",'III_Plan comp 438.68 {Plan 10}'!Q$15&amp;analysismethod3)</f>
        <v/>
      </c>
      <c r="BY126" s="254" t="str">
        <f>IF(ISNUMBER(FIND(analysismethod3,'III_Plan comp 438.68 {Plan 10}'!R$15)),"",'III_Plan comp 438.68 {Plan 10}'!R$15&amp;analysismethod3)</f>
        <v/>
      </c>
      <c r="BZ126" s="254" t="str">
        <f>IF(ISNUMBER(FIND(analysismethod3,'III_Plan comp 438.68 {Plan 10}'!S$15)),"",'III_Plan comp 438.68 {Plan 10}'!S$15&amp;analysismethod3)</f>
        <v/>
      </c>
      <c r="CA126" s="254" t="str">
        <f>IF(ISNUMBER(FIND(analysismethod3,'III_Plan comp 438.68 {Plan 10}'!T$15)),"",'III_Plan comp 438.68 {Plan 10}'!T$15&amp;analysismethod3)</f>
        <v/>
      </c>
      <c r="CB126" s="254" t="str">
        <f>IF(ISNUMBER(FIND(analysismethod3,'III_Plan comp 438.68 {Plan 10}'!U$15)),"",'III_Plan comp 438.68 {Plan 10}'!U$15&amp;analysismethod3)</f>
        <v/>
      </c>
      <c r="CC126" s="254" t="str">
        <f>IF(ISNUMBER(FIND(analysismethod3,'III_Plan comp 438.68 {Plan 10}'!V$15)),"",'III_Plan comp 438.68 {Plan 10}'!V$15&amp;analysismethod3)</f>
        <v/>
      </c>
      <c r="CD126" s="254" t="str">
        <f>IF(ISNUMBER(FIND(analysismethod3,'III_Plan comp 438.68 {Plan 10}'!W$15)),"",'III_Plan comp 438.68 {Plan 10}'!W$15&amp;analysismethod3)</f>
        <v/>
      </c>
      <c r="CE126" s="254" t="str">
        <f>IF(ISNUMBER(FIND(analysismethod3,'III_Plan comp 438.68 {Plan 10}'!X$15)),"",'III_Plan comp 438.68 {Plan 10}'!X$15&amp;analysismethod3)</f>
        <v/>
      </c>
      <c r="CF126" s="254" t="str">
        <f>IF(ISNUMBER(FIND(analysismethod3,'III_Plan comp 438.68 {Plan 10}'!Y$15)),"",'III_Plan comp 438.68 {Plan 10}'!Y$15&amp;analysismethod3)</f>
        <v/>
      </c>
      <c r="CG126" s="254" t="str">
        <f>IF(ISNUMBER(FIND(analysismethod3,'III_Plan comp 438.68 {Plan 10}'!Z$15)),"",'III_Plan comp 438.68 {Plan 10}'!Z$15&amp;analysismethod3)</f>
        <v/>
      </c>
      <c r="CH126" s="254" t="str">
        <f>IF(ISNUMBER(FIND(analysismethod3,'III_Plan comp 438.68 {Plan 10}'!AA$15)),"",'III_Plan comp 438.68 {Plan 10}'!AA$15&amp;analysismethod3)</f>
        <v/>
      </c>
      <c r="CI126" s="254" t="str">
        <f>IF(ISNUMBER(FIND(analysismethod3,'III_Plan comp 438.68 {Plan 10}'!AB$15)),"",'III_Plan comp 438.68 {Plan 10}'!AB$15&amp;analysismethod3)</f>
        <v/>
      </c>
      <c r="CJ126" s="254" t="str">
        <f>IF(ISNUMBER(FIND(analysismethod3,'III_Plan comp 438.68 {Plan 10}'!AC$15)),"",'III_Plan comp 438.68 {Plan 10}'!AC$15&amp;analysismethod3)</f>
        <v/>
      </c>
      <c r="CK126" s="254" t="str">
        <f>IF(ISNUMBER(FIND(analysismethod3,'III_Plan comp 438.68 {Plan 10}'!AD$15)),"",'III_Plan comp 438.68 {Plan 10}'!AD$15&amp;analysismethod3)</f>
        <v/>
      </c>
      <c r="CL126" s="254" t="str">
        <f>IF(ISNUMBER(FIND(analysismethod3,'III_Plan comp 438.68 {Plan 10}'!AE$15)),"",'III_Plan comp 438.68 {Plan 10}'!AE$15&amp;analysismethod3)</f>
        <v/>
      </c>
      <c r="CM126" s="254" t="str">
        <f>IF(ISNUMBER(FIND(analysismethod3,'III_Plan comp 438.68 {Plan 10}'!AF$15)),"",'III_Plan comp 438.68 {Plan 10}'!AF$15&amp;analysismethod3)</f>
        <v/>
      </c>
      <c r="CN126" s="254" t="str">
        <f>IF(ISNUMBER(FIND(analysismethod3,'III_Plan comp 438.68 {Plan 10}'!AG$15)),"",'III_Plan comp 438.68 {Plan 10}'!AG$15&amp;analysismethod3)</f>
        <v/>
      </c>
      <c r="CO126" s="254" t="str">
        <f>IF(ISNUMBER(FIND(analysismethod3,'III_Plan comp 438.68 {Plan 10}'!AH$15)),"",'III_Plan comp 438.68 {Plan 10}'!AH$15&amp;analysismethod3)</f>
        <v/>
      </c>
      <c r="CP126" s="254" t="str">
        <f>IF(ISNUMBER(FIND(analysismethod3,'III_Plan comp 438.68 {Plan 10}'!AI$15)),"",'III_Plan comp 438.68 {Plan 10}'!AI$15&amp;analysismethod3)</f>
        <v/>
      </c>
      <c r="CQ126" s="254" t="str">
        <f>IF(ISNUMBER(FIND(analysismethod3,'III_Plan comp 438.68 {Plan 10}'!AJ$15)),"",'III_Plan comp 438.68 {Plan 10}'!AJ$15&amp;analysismethod3)</f>
        <v/>
      </c>
      <c r="CR126" s="254" t="str">
        <f>IF(ISNUMBER(FIND(analysismethod3,'III_Plan comp 438.68 {Plan 10}'!AK$15)),"",'III_Plan comp 438.68 {Plan 10}'!AK$15&amp;analysismethod3)</f>
        <v/>
      </c>
      <c r="CS126" s="254" t="str">
        <f>IF(ISNUMBER(FIND(analysismethod3,'III_Plan comp 438.68 {Plan 10}'!AL$15)),"",'III_Plan comp 438.68 {Plan 10}'!AL$15&amp;analysismethod3)</f>
        <v/>
      </c>
      <c r="CT126" s="254" t="str">
        <f>IF(ISNUMBER(FIND(analysismethod3,'III_Plan comp 438.68 {Plan 10}'!AM$15)),"",'III_Plan comp 438.68 {Plan 10}'!AM$15&amp;analysismethod3)</f>
        <v/>
      </c>
      <c r="CU126" s="254" t="str">
        <f>IF(ISNUMBER(FIND(analysismethod3,'III_Plan comp 438.68 {Plan 10}'!AN$15)),"",'III_Plan comp 438.68 {Plan 10}'!AN$15&amp;analysismethod3)</f>
        <v/>
      </c>
      <c r="CV126" s="254" t="str">
        <f>IF(ISNUMBER(FIND(analysismethod3,'III_Plan comp 438.68 {Plan 10}'!AO$15)),"",'III_Plan comp 438.68 {Plan 10}'!AO$15&amp;analysismethod3)</f>
        <v/>
      </c>
      <c r="CW126" s="254" t="str">
        <f>IF(ISNUMBER(FIND(analysismethod3,'III_Plan comp 438.68 {Plan 10}'!AP$15)),"",'III_Plan comp 438.68 {Plan 10}'!AP$15&amp;analysismethod3)</f>
        <v/>
      </c>
      <c r="CX126" s="254" t="str">
        <f>IF(ISNUMBER(FIND(analysismethod3,'III_Plan comp 438.68 {Plan 10}'!AQ$15)),"",'III_Plan comp 438.68 {Plan 10}'!AQ$15&amp;analysismethod3)</f>
        <v/>
      </c>
      <c r="CY126" s="254" t="str">
        <f>IF(ISNUMBER(FIND(analysismethod3,'III_Plan comp 438.68 {Plan 10}'!AR$15)),"",'III_Plan comp 438.68 {Plan 10}'!AR$15&amp;analysismethod3)</f>
        <v/>
      </c>
      <c r="CZ126" s="254" t="str">
        <f>IF(ISNUMBER(FIND(analysismethod3,'III_Plan comp 438.68 {Plan 10}'!AS$15)),"",'III_Plan comp 438.68 {Plan 10}'!AS$15&amp;analysismethod3)</f>
        <v/>
      </c>
      <c r="DA126" s="254" t="str">
        <f>IF(ISNUMBER(FIND(analysismethod3,'III_Plan comp 438.68 {Plan 10}'!AT$15)),"",'III_Plan comp 438.68 {Plan 10}'!AT$15&amp;analysismethod3)</f>
        <v/>
      </c>
      <c r="DB126" s="254" t="str">
        <f>IF(ISNUMBER(FIND(analysismethod3,'III_Plan comp 438.68 {Plan 10}'!AU$15)),"",'III_Plan comp 438.68 {Plan 10}'!AU$15&amp;analysismethod3)</f>
        <v/>
      </c>
      <c r="DC126" s="254" t="str">
        <f>IF(ISNUMBER(FIND(analysismethod3,'III_Plan comp 438.68 {Plan 10}'!AV$15)),"",'III_Plan comp 438.68 {Plan 10}'!AV$15&amp;analysismethod3)</f>
        <v/>
      </c>
      <c r="DD126" s="254" t="str">
        <f>IF(ISNUMBER(FIND(analysismethod3,'III_Plan comp 438.68 {Plan 10}'!AW$15)),"",'III_Plan comp 438.68 {Plan 10}'!AW$15&amp;analysismethod3)</f>
        <v/>
      </c>
      <c r="DE126" s="254" t="str">
        <f>IF(ISNUMBER(FIND(analysismethod3,'III_Plan comp 438.68 {Plan 10}'!AX$15)),"",'III_Plan comp 438.68 {Plan 10}'!AX$15&amp;analysismethod3)</f>
        <v/>
      </c>
      <c r="DF126" s="254" t="str">
        <f>IF(ISNUMBER(FIND(analysismethod3,'III_Plan comp 438.68 {Plan 10}'!AY$15)),"",'III_Plan comp 438.68 {Plan 10}'!AY$15&amp;analysismethod3)</f>
        <v/>
      </c>
      <c r="DG126" s="254" t="str">
        <f>IF(ISNUMBER(FIND(analysismethod3,'III_Plan comp 438.68 {Plan 10}'!AZ$15)),"",'III_Plan comp 438.68 {Plan 10}'!AZ$15&amp;analysismethod3)</f>
        <v/>
      </c>
      <c r="DH126" s="254" t="str">
        <f>IF(ISNUMBER(FIND(analysismethod3,'III_Plan comp 438.68 {Plan 10}'!BA$15)),"",'III_Plan comp 438.68 {Plan 10}'!BA$15&amp;analysismethod3)</f>
        <v/>
      </c>
      <c r="DI126" s="254" t="str">
        <f>IF(ISNUMBER(FIND(analysismethod3,'III_Plan comp 438.68 {Plan 10}'!BB$15)),"",'III_Plan comp 438.68 {Plan 10}'!BB$15&amp;analysismethod3)</f>
        <v/>
      </c>
      <c r="DJ126" s="254" t="str">
        <f>IF(ISNUMBER(FIND(analysismethod3,'III_Plan comp 438.68 {Plan 10}'!BC$15)),"",'III_Plan comp 438.68 {Plan 10}'!BC$15&amp;analysismethod3)</f>
        <v/>
      </c>
      <c r="DK126" s="254" t="str">
        <f>IF(ISNUMBER(FIND(analysismethod3,'III_Plan comp 438.68 {Plan 10}'!BD$15)),"",'III_Plan comp 438.68 {Plan 10}'!BD$15&amp;analysismethod3)</f>
        <v/>
      </c>
      <c r="DL126" s="254" t="str">
        <f>IF(ISNUMBER(FIND(analysismethod3,'III_Plan comp 438.68 {Plan 10}'!BE$15)),"",'III_Plan comp 438.68 {Plan 10}'!BE$15&amp;analysismethod3)</f>
        <v/>
      </c>
      <c r="DM126" s="254" t="str">
        <f>IF(ISNUMBER(FIND(analysismethod3,'III_Plan comp 438.68 {Plan 10}'!BF$15)),"",'III_Plan comp 438.68 {Plan 10}'!BF$15&amp;analysismethod3)</f>
        <v/>
      </c>
      <c r="DN126" s="254" t="str">
        <f>IF(ISNUMBER(FIND(analysismethod3,'III_Plan comp 438.68 {Plan 10}'!BG$15)),"",'III_Plan comp 438.68 {Plan 10}'!BG$15&amp;analysismethod3)</f>
        <v/>
      </c>
      <c r="DO126" s="254" t="str">
        <f>IF(ISNUMBER(FIND(analysismethod3,'III_Plan comp 438.68 {Plan 10}'!BH$15)),"",'III_Plan comp 438.68 {Plan 10}'!BH$15&amp;analysismethod3)</f>
        <v/>
      </c>
      <c r="DP126" s="254" t="str">
        <f>IF(ISNUMBER(FIND(analysismethod3,'III_Plan comp 438.68 {Plan 10}'!BI$15)),"",'III_Plan comp 438.68 {Plan 10}'!BI$15&amp;analysismethod3)</f>
        <v/>
      </c>
      <c r="DQ126" s="254" t="str">
        <f>IF(ISNUMBER(FIND(analysismethod3,'III_Plan comp 438.68 {Plan 10}'!BJ$15)),"",'III_Plan comp 438.68 {Plan 10}'!BJ$15&amp;analysismethod3)</f>
        <v/>
      </c>
      <c r="DR126" s="254" t="str">
        <f>IF(ISNUMBER(FIND(analysismethod3,'III_Plan comp 438.68 {Plan 10}'!BK$15)),"",'III_Plan comp 438.68 {Plan 10}'!BK$15&amp;analysismethod3)</f>
        <v/>
      </c>
      <c r="DS126" s="254" t="str">
        <f>IF(ISNUMBER(FIND(analysismethod3,'III_Plan comp 438.68 {Plan 10}'!BL$15)),"",'III_Plan comp 438.68 {Plan 10}'!BL$15&amp;analysismethod3)</f>
        <v/>
      </c>
      <c r="DT126" s="254" t="str">
        <f>IF(ISNUMBER(FIND(analysismethod3,'III_Plan comp 438.68 {Plan 10}'!BM$15)),"",'III_Plan comp 438.68 {Plan 10}'!BM$15&amp;analysismethod3)</f>
        <v/>
      </c>
      <c r="DU126" s="254" t="str">
        <f>IF(ISNUMBER(FIND(analysismethod3,'III_Plan comp 438.68 {Plan 10}'!BN$15)),"",'III_Plan comp 438.68 {Plan 10}'!BN$15&amp;analysismethod3)</f>
        <v/>
      </c>
      <c r="DV126" s="254" t="str">
        <f>IF(ISNUMBER(FIND(analysismethod3,'III_Plan comp 438.68 {Plan 10}'!BO$15)),"",'III_Plan comp 438.68 {Plan 10}'!BO$15&amp;analysismethod3)</f>
        <v/>
      </c>
      <c r="DW126" s="254" t="str">
        <f>IF(ISNUMBER(FIND(analysismethod3,'III_Plan comp 438.68 {Plan 10}'!BP$15)),"",'III_Plan comp 438.68 {Plan 10}'!BP$15&amp;analysismethod3)</f>
        <v/>
      </c>
      <c r="DX126" s="254" t="str">
        <f>IF(ISNUMBER(FIND(analysismethod3,'III_Plan comp 438.68 {Plan 10}'!BQ$15)),"",'III_Plan comp 438.68 {Plan 10}'!BQ$15&amp;analysismethod3)</f>
        <v/>
      </c>
      <c r="DY126" s="254" t="str">
        <f>IF(ISNUMBER(FIND(analysismethod3,'III_Plan comp 438.68 {Plan 10}'!BR$15)),"",'III_Plan comp 438.68 {Plan 10}'!BR$15&amp;analysismethod3)</f>
        <v/>
      </c>
      <c r="DZ126" s="254" t="str">
        <f>IF(ISNUMBER(FIND(analysismethod3,'III_Plan comp 438.68 {Plan 10}'!BS$15)),"",'III_Plan comp 438.68 {Plan 10}'!BS$15&amp;analysismethod3)</f>
        <v/>
      </c>
      <c r="EA126" s="254" t="str">
        <f>IF(ISNUMBER(FIND(analysismethod3,'III_Plan comp 438.68 {Plan 10}'!BT$15)),"",'III_Plan comp 438.68 {Plan 10}'!BT$15&amp;analysismethod3)</f>
        <v/>
      </c>
      <c r="EB126" s="254" t="str">
        <f>IF(ISNUMBER(FIND(analysismethod3,'III_Plan comp 438.68 {Plan 10}'!BU$15)),"",'III_Plan comp 438.68 {Plan 10}'!BU$15&amp;analysismethod3)</f>
        <v/>
      </c>
      <c r="EC126" s="254" t="str">
        <f>IF(ISNUMBER(FIND(analysismethod3,'III_Plan comp 438.68 {Plan 10}'!BV$15)),"",'III_Plan comp 438.68 {Plan 10}'!BV$15&amp;analysismethod3)</f>
        <v/>
      </c>
      <c r="ED126" s="254" t="str">
        <f>IF(ISNUMBER(FIND(analysismethod3,'III_Plan comp 438.68 {Plan 10}'!BW$15)),"",'III_Plan comp 438.68 {Plan 10}'!BW$15&amp;analysismethod3)</f>
        <v/>
      </c>
      <c r="EE126" s="254" t="str">
        <f>IF(ISNUMBER(FIND(analysismethod3,'III_Plan comp 438.68 {Plan 10}'!BX$15)),"",'III_Plan comp 438.68 {Plan 10}'!BX$15&amp;analysismethod3)</f>
        <v/>
      </c>
      <c r="EF126" s="254" t="str">
        <f>IF(ISNUMBER(FIND(analysismethod3,'III_Plan comp 438.68 {Plan 10}'!BY$15)),"",'III_Plan comp 438.68 {Plan 10}'!BY$15&amp;analysismethod3)</f>
        <v/>
      </c>
      <c r="EG126" s="254" t="str">
        <f>IF(ISNUMBER(FIND(analysismethod3,'III_Plan comp 438.68 {Plan 10}'!BZ$15)),"",'III_Plan comp 438.68 {Plan 10}'!BZ$15&amp;analysismethod3)</f>
        <v/>
      </c>
      <c r="EH126" s="254" t="str">
        <f>IF(ISNUMBER(FIND(analysismethod3,'III_Plan comp 438.68 {Plan 10}'!CA$15)),"",'III_Plan comp 438.68 {Plan 10}'!CA$15&amp;analysismethod3)</f>
        <v/>
      </c>
      <c r="EI126" s="254" t="str">
        <f>IF(ISNUMBER(FIND(analysismethod3,'III_Plan comp 438.68 {Plan 10}'!CB$15)),"",'III_Plan comp 438.68 {Plan 10}'!CB$15&amp;analysismethod3)</f>
        <v/>
      </c>
      <c r="EJ126" s="254" t="str">
        <f>IF(ISNUMBER(FIND(analysismethod3,'III_Plan comp 438.68 {Plan 10}'!CC$15)),"",'III_Plan comp 438.68 {Plan 10}'!CC$15&amp;analysismethod3)</f>
        <v/>
      </c>
      <c r="EK126" s="254" t="str">
        <f>IF(ISNUMBER(FIND(analysismethod3,'III_Plan comp 438.68 {Plan 10}'!CD$15)),"",'III_Plan comp 438.68 {Plan 10}'!CD$15&amp;analysismethod3)</f>
        <v/>
      </c>
      <c r="EL126" s="254" t="str">
        <f>IF(ISNUMBER(FIND(analysismethod3,'III_Plan comp 438.68 {Plan 10}'!CE$15)),"",'III_Plan comp 438.68 {Plan 10}'!CE$15&amp;analysismethod3)</f>
        <v/>
      </c>
      <c r="EM126" s="254" t="str">
        <f>IF(ISNUMBER(FIND(analysismethod3,'III_Plan comp 438.68 {Plan 10}'!CF$15)),"",'III_Plan comp 438.68 {Plan 10}'!CF$15&amp;analysismethod3)</f>
        <v/>
      </c>
      <c r="EN126" s="254" t="str">
        <f>IF(ISNUMBER(FIND(analysismethod3,'III_Plan comp 438.68 {Plan 10}'!CG$15)),"",'III_Plan comp 438.68 {Plan 10}'!CG$15&amp;analysismethod3)</f>
        <v/>
      </c>
      <c r="EO126" s="254" t="str">
        <f>IF(ISNUMBER(FIND(analysismethod3,'III_Plan comp 438.68 {Plan 10}'!CH$15)),"",'III_Plan comp 438.68 {Plan 10}'!CH$15&amp;analysismethod3)</f>
        <v/>
      </c>
      <c r="EP126" s="254" t="str">
        <f>IF(ISNUMBER(FIND(analysismethod3,'III_Plan comp 438.68 {Plan 10}'!CI$15)),"",'III_Plan comp 438.68 {Plan 10}'!CI$15&amp;analysismethod3)</f>
        <v/>
      </c>
      <c r="EQ126" s="254" t="str">
        <f>IF(ISNUMBER(FIND(analysismethod3,'III_Plan comp 438.68 {Plan 10}'!CJ$15)),"",'III_Plan comp 438.68 {Plan 10}'!CJ$15&amp;analysismethod3)</f>
        <v/>
      </c>
      <c r="ER126" s="254" t="str">
        <f>IF(ISNUMBER(FIND(analysismethod3,'III_Plan comp 438.68 {Plan 10}'!CK$15)),"",'III_Plan comp 438.68 {Plan 10}'!CK$15&amp;analysismethod3)</f>
        <v/>
      </c>
      <c r="ES126" s="254" t="str">
        <f>IF(ISNUMBER(FIND(analysismethod3,'III_Plan comp 438.68 {Plan 10}'!CL$15)),"",'III_Plan comp 438.68 {Plan 10}'!CL$15&amp;analysismethod3)</f>
        <v/>
      </c>
      <c r="ET126" s="254" t="str">
        <f>IF(ISNUMBER(FIND(analysismethod3,'III_Plan comp 438.68 {Plan 10}'!CM$15)),"",'III_Plan comp 438.68 {Plan 10}'!CM$15&amp;analysismethod3)</f>
        <v/>
      </c>
      <c r="EU126" s="254" t="str">
        <f>IF(ISNUMBER(FIND(analysismethod3,'III_Plan comp 438.68 {Plan 10}'!CN$15)),"",'III_Plan comp 438.68 {Plan 10}'!CN$15&amp;analysismethod3)</f>
        <v/>
      </c>
      <c r="EV126" s="254" t="str">
        <f>IF(ISNUMBER(FIND(analysismethod3,'III_Plan comp 438.68 {Plan 10}'!CO$15)),"",'III_Plan comp 438.68 {Plan 10}'!CO$15&amp;analysismethod3)</f>
        <v/>
      </c>
      <c r="EW126" s="254" t="str">
        <f>IF(ISNUMBER(FIND(analysismethod3,'III_Plan comp 438.68 {Plan 10}'!CP$15)),"",'III_Plan comp 438.68 {Plan 10}'!CP$15&amp;analysismethod3)</f>
        <v/>
      </c>
      <c r="EX126" s="254" t="str">
        <f>IF(ISNUMBER(FIND(analysismethod3,'III_Plan comp 438.68 {Plan 10}'!CQ$15)),"",'III_Plan comp 438.68 {Plan 10}'!CQ$15&amp;analysismethod3)</f>
        <v/>
      </c>
      <c r="EY126" s="254" t="str">
        <f>IF(ISNUMBER(FIND(analysismethod3,'III_Plan comp 438.68 {Plan 10}'!CR$15)),"",'III_Plan comp 438.68 {Plan 10}'!CR$15&amp;analysismethod3)</f>
        <v/>
      </c>
      <c r="EZ126" s="254" t="str">
        <f>IF(ISNUMBER(FIND(analysismethod3,'III_Plan comp 438.68 {Plan 10}'!CS$15)),"",'III_Plan comp 438.68 {Plan 10}'!CS$15&amp;analysismethod3)</f>
        <v/>
      </c>
      <c r="FA126" s="254" t="str">
        <f>IF(ISNUMBER(FIND(analysismethod3,'III_Plan comp 438.68 {Plan 10}'!CT$15)),"",'III_Plan comp 438.68 {Plan 10}'!CT$15&amp;analysismethod3)</f>
        <v/>
      </c>
      <c r="FB126" s="254" t="str">
        <f>IF(ISNUMBER(FIND(analysismethod3,'III_Plan comp 438.68 {Plan 10}'!CU$15)),"",'III_Plan comp 438.68 {Plan 10}'!CU$15&amp;analysismethod3)</f>
        <v/>
      </c>
      <c r="FC126" s="254" t="str">
        <f>IF(ISNUMBER(FIND(analysismethod3,'III_Plan comp 438.68 {Plan 10}'!CV$15)),"",'III_Plan comp 438.68 {Plan 10}'!CV$15&amp;analysismethod3)</f>
        <v/>
      </c>
      <c r="FD126" s="254" t="str">
        <f>IF(ISNUMBER(FIND(analysismethod3,'III_Plan comp 438.68 {Plan 10}'!CW$15)),"",'III_Plan comp 438.68 {Plan 10}'!CW$15&amp;analysismethod3)</f>
        <v/>
      </c>
      <c r="FE126" s="254" t="str">
        <f>IF(ISNUMBER(FIND(analysismethod3,'III_Plan comp 438.68 {Plan 10}'!CX$15)),"",'III_Plan comp 438.68 {Plan 10}'!CX$15&amp;analysismethod3)</f>
        <v/>
      </c>
      <c r="FF126" s="254" t="str">
        <f>IF(ISNUMBER(FIND(analysismethod3,'III_Plan comp 438.68 {Plan 10}'!CY$15)),"",'III_Plan comp 438.68 {Plan 10}'!CY$15&amp;analysismethod3)</f>
        <v/>
      </c>
      <c r="FG126" s="254" t="str">
        <f>IF(ISNUMBER(FIND(analysismethod3,'III_Plan comp 438.68 {Plan 10}'!CZ$15)),"",'III_Plan comp 438.68 {Plan 10}'!CZ$15&amp;analysismethod3)</f>
        <v/>
      </c>
    </row>
    <row r="127" spans="62:163" x14ac:dyDescent="0.2">
      <c r="BK127" s="253" t="str">
        <f>IF('I_State and program information'!$E$62="Yes","Secret Shopper: Appointment Availability"&amp;"; "&amp;CHAR(10)&amp;CHAR(10),"")</f>
        <v/>
      </c>
      <c r="BL127" s="254" t="str">
        <f>IF(ISNUMBER(FIND(analysismethod4,'III_Plan comp 438.68 {Plan 10}'!E$15)),"",'III_Plan comp 438.68 {Plan 10}'!E$15&amp;analysismethod4)</f>
        <v/>
      </c>
      <c r="BM127" s="254" t="str">
        <f>IF(ISNUMBER(FIND(analysismethod4,'III_Plan comp 438.68 {Plan 10}'!F$15)),"",'III_Plan comp 438.68 {Plan 10}'!F$15&amp;analysismethod4)</f>
        <v/>
      </c>
      <c r="BN127" s="254" t="str">
        <f>IF(ISNUMBER(FIND(analysismethod4,'III_Plan comp 438.68 {Plan 10}'!G$15)),"",'III_Plan comp 438.68 {Plan 10}'!G$15&amp;analysismethod4)</f>
        <v/>
      </c>
      <c r="BO127" s="254" t="str">
        <f>IF(ISNUMBER(FIND(analysismethod4,'III_Plan comp 438.68 {Plan 10}'!H$15)),"",'III_Plan comp 438.68 {Plan 10}'!H$15&amp;analysismethod4)</f>
        <v/>
      </c>
      <c r="BP127" s="254" t="str">
        <f>IF(ISNUMBER(FIND(analysismethod4,'III_Plan comp 438.68 {Plan 10}'!I$15)),"",'III_Plan comp 438.68 {Plan 10}'!I$15&amp;analysismethod4)</f>
        <v/>
      </c>
      <c r="BQ127" s="254" t="str">
        <f>IF(ISNUMBER(FIND(analysismethod4,'III_Plan comp 438.68 {Plan 10}'!J$15)),"",'III_Plan comp 438.68 {Plan 10}'!J$15&amp;analysismethod4)</f>
        <v/>
      </c>
      <c r="BR127" s="254" t="str">
        <f>IF(ISNUMBER(FIND(analysismethod4,'III_Plan comp 438.68 {Plan 10}'!K$15)),"",'III_Plan comp 438.68 {Plan 10}'!K$15&amp;analysismethod4)</f>
        <v/>
      </c>
      <c r="BS127" s="254" t="str">
        <f>IF(ISNUMBER(FIND(analysismethod4,'III_Plan comp 438.68 {Plan 10}'!L$15)),"",'III_Plan comp 438.68 {Plan 10}'!L$15&amp;analysismethod4)</f>
        <v/>
      </c>
      <c r="BT127" s="254" t="str">
        <f>IF(ISNUMBER(FIND(analysismethod4,'III_Plan comp 438.68 {Plan 10}'!M$15)),"",'III_Plan comp 438.68 {Plan 10}'!M$15&amp;analysismethod4)</f>
        <v/>
      </c>
      <c r="BU127" s="254" t="str">
        <f>IF(ISNUMBER(FIND(analysismethod4,'III_Plan comp 438.68 {Plan 10}'!N$15)),"",'III_Plan comp 438.68 {Plan 10}'!N$15&amp;analysismethod4)</f>
        <v/>
      </c>
      <c r="BV127" s="254" t="str">
        <f>IF(ISNUMBER(FIND(analysismethod4,'III_Plan comp 438.68 {Plan 10}'!O$15)),"",'III_Plan comp 438.68 {Plan 10}'!O$15&amp;analysismethod4)</f>
        <v/>
      </c>
      <c r="BW127" s="254" t="str">
        <f>IF(ISNUMBER(FIND(analysismethod4,'III_Plan comp 438.68 {Plan 10}'!P$15)),"",'III_Plan comp 438.68 {Plan 10}'!P$15&amp;analysismethod4)</f>
        <v/>
      </c>
      <c r="BX127" s="254" t="str">
        <f>IF(ISNUMBER(FIND(analysismethod4,'III_Plan comp 438.68 {Plan 10}'!Q$15)),"",'III_Plan comp 438.68 {Plan 10}'!Q$15&amp;analysismethod4)</f>
        <v/>
      </c>
      <c r="BY127" s="254" t="str">
        <f>IF(ISNUMBER(FIND(analysismethod4,'III_Plan comp 438.68 {Plan 10}'!R$15)),"",'III_Plan comp 438.68 {Plan 10}'!R$15&amp;analysismethod4)</f>
        <v/>
      </c>
      <c r="BZ127" s="254" t="str">
        <f>IF(ISNUMBER(FIND(analysismethod4,'III_Plan comp 438.68 {Plan 10}'!S$15)),"",'III_Plan comp 438.68 {Plan 10}'!S$15&amp;analysismethod4)</f>
        <v/>
      </c>
      <c r="CA127" s="254" t="str">
        <f>IF(ISNUMBER(FIND(analysismethod4,'III_Plan comp 438.68 {Plan 10}'!T$15)),"",'III_Plan comp 438.68 {Plan 10}'!T$15&amp;analysismethod4)</f>
        <v/>
      </c>
      <c r="CB127" s="254" t="str">
        <f>IF(ISNUMBER(FIND(analysismethod4,'III_Plan comp 438.68 {Plan 10}'!U$15)),"",'III_Plan comp 438.68 {Plan 10}'!U$15&amp;analysismethod4)</f>
        <v/>
      </c>
      <c r="CC127" s="254" t="str">
        <f>IF(ISNUMBER(FIND(analysismethod4,'III_Plan comp 438.68 {Plan 10}'!V$15)),"",'III_Plan comp 438.68 {Plan 10}'!V$15&amp;analysismethod4)</f>
        <v/>
      </c>
      <c r="CD127" s="254" t="str">
        <f>IF(ISNUMBER(FIND(analysismethod4,'III_Plan comp 438.68 {Plan 10}'!W$15)),"",'III_Plan comp 438.68 {Plan 10}'!W$15&amp;analysismethod4)</f>
        <v/>
      </c>
      <c r="CE127" s="254" t="str">
        <f>IF(ISNUMBER(FIND(analysismethod4,'III_Plan comp 438.68 {Plan 10}'!X$15)),"",'III_Plan comp 438.68 {Plan 10}'!X$15&amp;analysismethod4)</f>
        <v/>
      </c>
      <c r="CF127" s="254" t="str">
        <f>IF(ISNUMBER(FIND(analysismethod4,'III_Plan comp 438.68 {Plan 10}'!Y$15)),"",'III_Plan comp 438.68 {Plan 10}'!Y$15&amp;analysismethod4)</f>
        <v/>
      </c>
      <c r="CG127" s="254" t="str">
        <f>IF(ISNUMBER(FIND(analysismethod4,'III_Plan comp 438.68 {Plan 10}'!Z$15)),"",'III_Plan comp 438.68 {Plan 10}'!Z$15&amp;analysismethod4)</f>
        <v/>
      </c>
      <c r="CH127" s="254" t="str">
        <f>IF(ISNUMBER(FIND(analysismethod4,'III_Plan comp 438.68 {Plan 10}'!AA$15)),"",'III_Plan comp 438.68 {Plan 10}'!AA$15&amp;analysismethod4)</f>
        <v/>
      </c>
      <c r="CI127" s="254" t="str">
        <f>IF(ISNUMBER(FIND(analysismethod4,'III_Plan comp 438.68 {Plan 10}'!AB$15)),"",'III_Plan comp 438.68 {Plan 10}'!AB$15&amp;analysismethod4)</f>
        <v/>
      </c>
      <c r="CJ127" s="254" t="str">
        <f>IF(ISNUMBER(FIND(analysismethod4,'III_Plan comp 438.68 {Plan 10}'!AC$15)),"",'III_Plan comp 438.68 {Plan 10}'!AC$15&amp;analysismethod4)</f>
        <v/>
      </c>
      <c r="CK127" s="254" t="str">
        <f>IF(ISNUMBER(FIND(analysismethod4,'III_Plan comp 438.68 {Plan 10}'!AD$15)),"",'III_Plan comp 438.68 {Plan 10}'!AD$15&amp;analysismethod4)</f>
        <v/>
      </c>
      <c r="CL127" s="254" t="str">
        <f>IF(ISNUMBER(FIND(analysismethod4,'III_Plan comp 438.68 {Plan 10}'!AE$15)),"",'III_Plan comp 438.68 {Plan 10}'!AE$15&amp;analysismethod4)</f>
        <v/>
      </c>
      <c r="CM127" s="254" t="str">
        <f>IF(ISNUMBER(FIND(analysismethod4,'III_Plan comp 438.68 {Plan 10}'!AF$15)),"",'III_Plan comp 438.68 {Plan 10}'!AF$15&amp;analysismethod4)</f>
        <v/>
      </c>
      <c r="CN127" s="254" t="str">
        <f>IF(ISNUMBER(FIND(analysismethod4,'III_Plan comp 438.68 {Plan 10}'!AG$15)),"",'III_Plan comp 438.68 {Plan 10}'!AG$15&amp;analysismethod4)</f>
        <v/>
      </c>
      <c r="CO127" s="254" t="str">
        <f>IF(ISNUMBER(FIND(analysismethod4,'III_Plan comp 438.68 {Plan 10}'!AH$15)),"",'III_Plan comp 438.68 {Plan 10}'!AH$15&amp;analysismethod4)</f>
        <v/>
      </c>
      <c r="CP127" s="254" t="str">
        <f>IF(ISNUMBER(FIND(analysismethod4,'III_Plan comp 438.68 {Plan 10}'!AI$15)),"",'III_Plan comp 438.68 {Plan 10}'!AI$15&amp;analysismethod4)</f>
        <v/>
      </c>
      <c r="CQ127" s="254" t="str">
        <f>IF(ISNUMBER(FIND(analysismethod4,'III_Plan comp 438.68 {Plan 10}'!AJ$15)),"",'III_Plan comp 438.68 {Plan 10}'!AJ$15&amp;analysismethod4)</f>
        <v/>
      </c>
      <c r="CR127" s="254" t="str">
        <f>IF(ISNUMBER(FIND(analysismethod4,'III_Plan comp 438.68 {Plan 10}'!AK$15)),"",'III_Plan comp 438.68 {Plan 10}'!AK$15&amp;analysismethod4)</f>
        <v/>
      </c>
      <c r="CS127" s="254" t="str">
        <f>IF(ISNUMBER(FIND(analysismethod4,'III_Plan comp 438.68 {Plan 10}'!AL$15)),"",'III_Plan comp 438.68 {Plan 10}'!AL$15&amp;analysismethod4)</f>
        <v/>
      </c>
      <c r="CT127" s="254" t="str">
        <f>IF(ISNUMBER(FIND(analysismethod4,'III_Plan comp 438.68 {Plan 10}'!AM$15)),"",'III_Plan comp 438.68 {Plan 10}'!AM$15&amp;analysismethod4)</f>
        <v/>
      </c>
      <c r="CU127" s="254" t="str">
        <f>IF(ISNUMBER(FIND(analysismethod4,'III_Plan comp 438.68 {Plan 10}'!AN$15)),"",'III_Plan comp 438.68 {Plan 10}'!AN$15&amp;analysismethod4)</f>
        <v/>
      </c>
      <c r="CV127" s="254" t="str">
        <f>IF(ISNUMBER(FIND(analysismethod4,'III_Plan comp 438.68 {Plan 10}'!AO$15)),"",'III_Plan comp 438.68 {Plan 10}'!AO$15&amp;analysismethod4)</f>
        <v/>
      </c>
      <c r="CW127" s="254" t="str">
        <f>IF(ISNUMBER(FIND(analysismethod4,'III_Plan comp 438.68 {Plan 10}'!AP$15)),"",'III_Plan comp 438.68 {Plan 10}'!AP$15&amp;analysismethod4)</f>
        <v/>
      </c>
      <c r="CX127" s="254" t="str">
        <f>IF(ISNUMBER(FIND(analysismethod4,'III_Plan comp 438.68 {Plan 10}'!AQ$15)),"",'III_Plan comp 438.68 {Plan 10}'!AQ$15&amp;analysismethod4)</f>
        <v/>
      </c>
      <c r="CY127" s="254" t="str">
        <f>IF(ISNUMBER(FIND(analysismethod4,'III_Plan comp 438.68 {Plan 10}'!AR$15)),"",'III_Plan comp 438.68 {Plan 10}'!AR$15&amp;analysismethod4)</f>
        <v/>
      </c>
      <c r="CZ127" s="254" t="str">
        <f>IF(ISNUMBER(FIND(analysismethod4,'III_Plan comp 438.68 {Plan 10}'!AS$15)),"",'III_Plan comp 438.68 {Plan 10}'!AS$15&amp;analysismethod4)</f>
        <v/>
      </c>
      <c r="DA127" s="254" t="str">
        <f>IF(ISNUMBER(FIND(analysismethod4,'III_Plan comp 438.68 {Plan 10}'!AT$15)),"",'III_Plan comp 438.68 {Plan 10}'!AT$15&amp;analysismethod4)</f>
        <v/>
      </c>
      <c r="DB127" s="254" t="str">
        <f>IF(ISNUMBER(FIND(analysismethod4,'III_Plan comp 438.68 {Plan 10}'!AU$15)),"",'III_Plan comp 438.68 {Plan 10}'!AU$15&amp;analysismethod4)</f>
        <v/>
      </c>
      <c r="DC127" s="254" t="str">
        <f>IF(ISNUMBER(FIND(analysismethod4,'III_Plan comp 438.68 {Plan 10}'!AV$15)),"",'III_Plan comp 438.68 {Plan 10}'!AV$15&amp;analysismethod4)</f>
        <v/>
      </c>
      <c r="DD127" s="254" t="str">
        <f>IF(ISNUMBER(FIND(analysismethod4,'III_Plan comp 438.68 {Plan 10}'!AW$15)),"",'III_Plan comp 438.68 {Plan 10}'!AW$15&amp;analysismethod4)</f>
        <v/>
      </c>
      <c r="DE127" s="254" t="str">
        <f>IF(ISNUMBER(FIND(analysismethod4,'III_Plan comp 438.68 {Plan 10}'!AX$15)),"",'III_Plan comp 438.68 {Plan 10}'!AX$15&amp;analysismethod4)</f>
        <v/>
      </c>
      <c r="DF127" s="254" t="str">
        <f>IF(ISNUMBER(FIND(analysismethod4,'III_Plan comp 438.68 {Plan 10}'!AY$15)),"",'III_Plan comp 438.68 {Plan 10}'!AY$15&amp;analysismethod4)</f>
        <v/>
      </c>
      <c r="DG127" s="254" t="str">
        <f>IF(ISNUMBER(FIND(analysismethod4,'III_Plan comp 438.68 {Plan 10}'!AZ$15)),"",'III_Plan comp 438.68 {Plan 10}'!AZ$15&amp;analysismethod4)</f>
        <v/>
      </c>
      <c r="DH127" s="254" t="str">
        <f>IF(ISNUMBER(FIND(analysismethod4,'III_Plan comp 438.68 {Plan 10}'!BA$15)),"",'III_Plan comp 438.68 {Plan 10}'!BA$15&amp;analysismethod4)</f>
        <v/>
      </c>
      <c r="DI127" s="254" t="str">
        <f>IF(ISNUMBER(FIND(analysismethod4,'III_Plan comp 438.68 {Plan 10}'!BB$15)),"",'III_Plan comp 438.68 {Plan 10}'!BB$15&amp;analysismethod4)</f>
        <v/>
      </c>
      <c r="DJ127" s="254" t="str">
        <f>IF(ISNUMBER(FIND(analysismethod4,'III_Plan comp 438.68 {Plan 10}'!BC$15)),"",'III_Plan comp 438.68 {Plan 10}'!BC$15&amp;analysismethod4)</f>
        <v/>
      </c>
      <c r="DK127" s="254" t="str">
        <f>IF(ISNUMBER(FIND(analysismethod4,'III_Plan comp 438.68 {Plan 10}'!BD$15)),"",'III_Plan comp 438.68 {Plan 10}'!BD$15&amp;analysismethod4)</f>
        <v/>
      </c>
      <c r="DL127" s="254" t="str">
        <f>IF(ISNUMBER(FIND(analysismethod4,'III_Plan comp 438.68 {Plan 10}'!BE$15)),"",'III_Plan comp 438.68 {Plan 10}'!BE$15&amp;analysismethod4)</f>
        <v/>
      </c>
      <c r="DM127" s="254" t="str">
        <f>IF(ISNUMBER(FIND(analysismethod4,'III_Plan comp 438.68 {Plan 10}'!BF$15)),"",'III_Plan comp 438.68 {Plan 10}'!BF$15&amp;analysismethod4)</f>
        <v/>
      </c>
      <c r="DN127" s="254" t="str">
        <f>IF(ISNUMBER(FIND(analysismethod4,'III_Plan comp 438.68 {Plan 10}'!BG$15)),"",'III_Plan comp 438.68 {Plan 10}'!BG$15&amp;analysismethod4)</f>
        <v/>
      </c>
      <c r="DO127" s="254" t="str">
        <f>IF(ISNUMBER(FIND(analysismethod4,'III_Plan comp 438.68 {Plan 10}'!BH$15)),"",'III_Plan comp 438.68 {Plan 10}'!BH$15&amp;analysismethod4)</f>
        <v/>
      </c>
      <c r="DP127" s="254" t="str">
        <f>IF(ISNUMBER(FIND(analysismethod4,'III_Plan comp 438.68 {Plan 10}'!BI$15)),"",'III_Plan comp 438.68 {Plan 10}'!BI$15&amp;analysismethod4)</f>
        <v/>
      </c>
      <c r="DQ127" s="254" t="str">
        <f>IF(ISNUMBER(FIND(analysismethod4,'III_Plan comp 438.68 {Plan 10}'!BJ$15)),"",'III_Plan comp 438.68 {Plan 10}'!BJ$15&amp;analysismethod4)</f>
        <v/>
      </c>
      <c r="DR127" s="254" t="str">
        <f>IF(ISNUMBER(FIND(analysismethod4,'III_Plan comp 438.68 {Plan 10}'!BK$15)),"",'III_Plan comp 438.68 {Plan 10}'!BK$15&amp;analysismethod4)</f>
        <v/>
      </c>
      <c r="DS127" s="254" t="str">
        <f>IF(ISNUMBER(FIND(analysismethod4,'III_Plan comp 438.68 {Plan 10}'!BL$15)),"",'III_Plan comp 438.68 {Plan 10}'!BL$15&amp;analysismethod4)</f>
        <v/>
      </c>
      <c r="DT127" s="254" t="str">
        <f>IF(ISNUMBER(FIND(analysismethod4,'III_Plan comp 438.68 {Plan 10}'!BM$15)),"",'III_Plan comp 438.68 {Plan 10}'!BM$15&amp;analysismethod4)</f>
        <v/>
      </c>
      <c r="DU127" s="254" t="str">
        <f>IF(ISNUMBER(FIND(analysismethod4,'III_Plan comp 438.68 {Plan 10}'!BN$15)),"",'III_Plan comp 438.68 {Plan 10}'!BN$15&amp;analysismethod4)</f>
        <v/>
      </c>
      <c r="DV127" s="254" t="str">
        <f>IF(ISNUMBER(FIND(analysismethod4,'III_Plan comp 438.68 {Plan 10}'!BO$15)),"",'III_Plan comp 438.68 {Plan 10}'!BO$15&amp;analysismethod4)</f>
        <v/>
      </c>
      <c r="DW127" s="254" t="str">
        <f>IF(ISNUMBER(FIND(analysismethod4,'III_Plan comp 438.68 {Plan 10}'!BP$15)),"",'III_Plan comp 438.68 {Plan 10}'!BP$15&amp;analysismethod4)</f>
        <v/>
      </c>
      <c r="DX127" s="254" t="str">
        <f>IF(ISNUMBER(FIND(analysismethod4,'III_Plan comp 438.68 {Plan 10}'!BQ$15)),"",'III_Plan comp 438.68 {Plan 10}'!BQ$15&amp;analysismethod4)</f>
        <v/>
      </c>
      <c r="DY127" s="254" t="str">
        <f>IF(ISNUMBER(FIND(analysismethod4,'III_Plan comp 438.68 {Plan 10}'!BR$15)),"",'III_Plan comp 438.68 {Plan 10}'!BR$15&amp;analysismethod4)</f>
        <v/>
      </c>
      <c r="DZ127" s="254" t="str">
        <f>IF(ISNUMBER(FIND(analysismethod4,'III_Plan comp 438.68 {Plan 10}'!BS$15)),"",'III_Plan comp 438.68 {Plan 10}'!BS$15&amp;analysismethod4)</f>
        <v/>
      </c>
      <c r="EA127" s="254" t="str">
        <f>IF(ISNUMBER(FIND(analysismethod4,'III_Plan comp 438.68 {Plan 10}'!BT$15)),"",'III_Plan comp 438.68 {Plan 10}'!BT$15&amp;analysismethod4)</f>
        <v/>
      </c>
      <c r="EB127" s="254" t="str">
        <f>IF(ISNUMBER(FIND(analysismethod4,'III_Plan comp 438.68 {Plan 10}'!BU$15)),"",'III_Plan comp 438.68 {Plan 10}'!BU$15&amp;analysismethod4)</f>
        <v/>
      </c>
      <c r="EC127" s="254" t="str">
        <f>IF(ISNUMBER(FIND(analysismethod4,'III_Plan comp 438.68 {Plan 10}'!BV$15)),"",'III_Plan comp 438.68 {Plan 10}'!BV$15&amp;analysismethod4)</f>
        <v/>
      </c>
      <c r="ED127" s="254" t="str">
        <f>IF(ISNUMBER(FIND(analysismethod4,'III_Plan comp 438.68 {Plan 10}'!BW$15)),"",'III_Plan comp 438.68 {Plan 10}'!BW$15&amp;analysismethod4)</f>
        <v/>
      </c>
      <c r="EE127" s="254" t="str">
        <f>IF(ISNUMBER(FIND(analysismethod4,'III_Plan comp 438.68 {Plan 10}'!BX$15)),"",'III_Plan comp 438.68 {Plan 10}'!BX$15&amp;analysismethod4)</f>
        <v/>
      </c>
      <c r="EF127" s="254" t="str">
        <f>IF(ISNUMBER(FIND(analysismethod4,'III_Plan comp 438.68 {Plan 10}'!BY$15)),"",'III_Plan comp 438.68 {Plan 10}'!BY$15&amp;analysismethod4)</f>
        <v/>
      </c>
      <c r="EG127" s="254" t="str">
        <f>IF(ISNUMBER(FIND(analysismethod4,'III_Plan comp 438.68 {Plan 10}'!BZ$15)),"",'III_Plan comp 438.68 {Plan 10}'!BZ$15&amp;analysismethod4)</f>
        <v/>
      </c>
      <c r="EH127" s="254" t="str">
        <f>IF(ISNUMBER(FIND(analysismethod4,'III_Plan comp 438.68 {Plan 10}'!CA$15)),"",'III_Plan comp 438.68 {Plan 10}'!CA$15&amp;analysismethod4)</f>
        <v/>
      </c>
      <c r="EI127" s="254" t="str">
        <f>IF(ISNUMBER(FIND(analysismethod4,'III_Plan comp 438.68 {Plan 10}'!CB$15)),"",'III_Plan comp 438.68 {Plan 10}'!CB$15&amp;analysismethod4)</f>
        <v/>
      </c>
      <c r="EJ127" s="254" t="str">
        <f>IF(ISNUMBER(FIND(analysismethod4,'III_Plan comp 438.68 {Plan 10}'!CC$15)),"",'III_Plan comp 438.68 {Plan 10}'!CC$15&amp;analysismethod4)</f>
        <v/>
      </c>
      <c r="EK127" s="254" t="str">
        <f>IF(ISNUMBER(FIND(analysismethod4,'III_Plan comp 438.68 {Plan 10}'!CD$15)),"",'III_Plan comp 438.68 {Plan 10}'!CD$15&amp;analysismethod4)</f>
        <v/>
      </c>
      <c r="EL127" s="254" t="str">
        <f>IF(ISNUMBER(FIND(analysismethod4,'III_Plan comp 438.68 {Plan 10}'!CE$15)),"",'III_Plan comp 438.68 {Plan 10}'!CE$15&amp;analysismethod4)</f>
        <v/>
      </c>
      <c r="EM127" s="254" t="str">
        <f>IF(ISNUMBER(FIND(analysismethod4,'III_Plan comp 438.68 {Plan 10}'!CF$15)),"",'III_Plan comp 438.68 {Plan 10}'!CF$15&amp;analysismethod4)</f>
        <v/>
      </c>
      <c r="EN127" s="254" t="str">
        <f>IF(ISNUMBER(FIND(analysismethod4,'III_Plan comp 438.68 {Plan 10}'!CG$15)),"",'III_Plan comp 438.68 {Plan 10}'!CG$15&amp;analysismethod4)</f>
        <v/>
      </c>
      <c r="EO127" s="254" t="str">
        <f>IF(ISNUMBER(FIND(analysismethod4,'III_Plan comp 438.68 {Plan 10}'!CH$15)),"",'III_Plan comp 438.68 {Plan 10}'!CH$15&amp;analysismethod4)</f>
        <v/>
      </c>
      <c r="EP127" s="254" t="str">
        <f>IF(ISNUMBER(FIND(analysismethod4,'III_Plan comp 438.68 {Plan 10}'!CI$15)),"",'III_Plan comp 438.68 {Plan 10}'!CI$15&amp;analysismethod4)</f>
        <v/>
      </c>
      <c r="EQ127" s="254" t="str">
        <f>IF(ISNUMBER(FIND(analysismethod4,'III_Plan comp 438.68 {Plan 10}'!CJ$15)),"",'III_Plan comp 438.68 {Plan 10}'!CJ$15&amp;analysismethod4)</f>
        <v/>
      </c>
      <c r="ER127" s="254" t="str">
        <f>IF(ISNUMBER(FIND(analysismethod4,'III_Plan comp 438.68 {Plan 10}'!CK$15)),"",'III_Plan comp 438.68 {Plan 10}'!CK$15&amp;analysismethod4)</f>
        <v/>
      </c>
      <c r="ES127" s="254" t="str">
        <f>IF(ISNUMBER(FIND(analysismethod4,'III_Plan comp 438.68 {Plan 10}'!CL$15)),"",'III_Plan comp 438.68 {Plan 10}'!CL$15&amp;analysismethod4)</f>
        <v/>
      </c>
      <c r="ET127" s="254" t="str">
        <f>IF(ISNUMBER(FIND(analysismethod4,'III_Plan comp 438.68 {Plan 10}'!CM$15)),"",'III_Plan comp 438.68 {Plan 10}'!CM$15&amp;analysismethod4)</f>
        <v/>
      </c>
      <c r="EU127" s="254" t="str">
        <f>IF(ISNUMBER(FIND(analysismethod4,'III_Plan comp 438.68 {Plan 10}'!CN$15)),"",'III_Plan comp 438.68 {Plan 10}'!CN$15&amp;analysismethod4)</f>
        <v/>
      </c>
      <c r="EV127" s="254" t="str">
        <f>IF(ISNUMBER(FIND(analysismethod4,'III_Plan comp 438.68 {Plan 10}'!CO$15)),"",'III_Plan comp 438.68 {Plan 10}'!CO$15&amp;analysismethod4)</f>
        <v/>
      </c>
      <c r="EW127" s="254" t="str">
        <f>IF(ISNUMBER(FIND(analysismethod4,'III_Plan comp 438.68 {Plan 10}'!CP$15)),"",'III_Plan comp 438.68 {Plan 10}'!CP$15&amp;analysismethod4)</f>
        <v/>
      </c>
      <c r="EX127" s="254" t="str">
        <f>IF(ISNUMBER(FIND(analysismethod4,'III_Plan comp 438.68 {Plan 10}'!CQ$15)),"",'III_Plan comp 438.68 {Plan 10}'!CQ$15&amp;analysismethod4)</f>
        <v/>
      </c>
      <c r="EY127" s="254" t="str">
        <f>IF(ISNUMBER(FIND(analysismethod4,'III_Plan comp 438.68 {Plan 10}'!CR$15)),"",'III_Plan comp 438.68 {Plan 10}'!CR$15&amp;analysismethod4)</f>
        <v/>
      </c>
      <c r="EZ127" s="254" t="str">
        <f>IF(ISNUMBER(FIND(analysismethod4,'III_Plan comp 438.68 {Plan 10}'!CS$15)),"",'III_Plan comp 438.68 {Plan 10}'!CS$15&amp;analysismethod4)</f>
        <v/>
      </c>
      <c r="FA127" s="254" t="str">
        <f>IF(ISNUMBER(FIND(analysismethod4,'III_Plan comp 438.68 {Plan 10}'!CT$15)),"",'III_Plan comp 438.68 {Plan 10}'!CT$15&amp;analysismethod4)</f>
        <v/>
      </c>
      <c r="FB127" s="254" t="str">
        <f>IF(ISNUMBER(FIND(analysismethod4,'III_Plan comp 438.68 {Plan 10}'!CU$15)),"",'III_Plan comp 438.68 {Plan 10}'!CU$15&amp;analysismethod4)</f>
        <v/>
      </c>
      <c r="FC127" s="254" t="str">
        <f>IF(ISNUMBER(FIND(analysismethod4,'III_Plan comp 438.68 {Plan 10}'!CV$15)),"",'III_Plan comp 438.68 {Plan 10}'!CV$15&amp;analysismethod4)</f>
        <v/>
      </c>
      <c r="FD127" s="254" t="str">
        <f>IF(ISNUMBER(FIND(analysismethod4,'III_Plan comp 438.68 {Plan 10}'!CW$15)),"",'III_Plan comp 438.68 {Plan 10}'!CW$15&amp;analysismethod4)</f>
        <v/>
      </c>
      <c r="FE127" s="254" t="str">
        <f>IF(ISNUMBER(FIND(analysismethod4,'III_Plan comp 438.68 {Plan 10}'!CX$15)),"",'III_Plan comp 438.68 {Plan 10}'!CX$15&amp;analysismethod4)</f>
        <v/>
      </c>
      <c r="FF127" s="254" t="str">
        <f>IF(ISNUMBER(FIND(analysismethod4,'III_Plan comp 438.68 {Plan 10}'!CY$15)),"",'III_Plan comp 438.68 {Plan 10}'!CY$15&amp;analysismethod4)</f>
        <v/>
      </c>
      <c r="FG127" s="254" t="str">
        <f>IF(ISNUMBER(FIND(analysismethod4,'III_Plan comp 438.68 {Plan 10}'!CZ$15)),"",'III_Plan comp 438.68 {Plan 10}'!CZ$15&amp;analysismethod4)</f>
        <v/>
      </c>
    </row>
    <row r="128" spans="62:163" x14ac:dyDescent="0.2">
      <c r="BK128" s="253" t="str">
        <f>IF('I_State and program information'!$E$66="Yes","EVV Data Analysis"&amp;"; "&amp;CHAR(10)&amp;CHAR(10),"")</f>
        <v/>
      </c>
      <c r="BL128" s="254" t="str">
        <f>IF(ISNUMBER(FIND(analysismethod5,'III_Plan comp 438.68 {Plan 10}'!E$15)),"",'III_Plan comp 438.68 {Plan 10}'!E$15&amp;analysismethod5)</f>
        <v/>
      </c>
      <c r="BM128" s="254" t="str">
        <f>IF(ISNUMBER(FIND(analysismethod5,'III_Plan comp 438.68 {Plan 10}'!F$15)),"",'III_Plan comp 438.68 {Plan 10}'!F$15&amp;analysismethod5)</f>
        <v/>
      </c>
      <c r="BN128" s="254" t="str">
        <f>IF(ISNUMBER(FIND(analysismethod5,'III_Plan comp 438.68 {Plan 10}'!G$15)),"",'III_Plan comp 438.68 {Plan 10}'!G$15&amp;analysismethod5)</f>
        <v/>
      </c>
      <c r="BO128" s="254" t="str">
        <f>IF(ISNUMBER(FIND(analysismethod5,'III_Plan comp 438.68 {Plan 10}'!H$15)),"",'III_Plan comp 438.68 {Plan 10}'!H$15&amp;analysismethod5)</f>
        <v/>
      </c>
      <c r="BP128" s="254" t="str">
        <f>IF(ISNUMBER(FIND(analysismethod5,'III_Plan comp 438.68 {Plan 10}'!I$15)),"",'III_Plan comp 438.68 {Plan 10}'!I$15&amp;analysismethod5)</f>
        <v/>
      </c>
      <c r="BQ128" s="254" t="str">
        <f>IF(ISNUMBER(FIND(analysismethod5,'III_Plan comp 438.68 {Plan 10}'!J$15)),"",'III_Plan comp 438.68 {Plan 10}'!J$15&amp;analysismethod5)</f>
        <v/>
      </c>
      <c r="BR128" s="254" t="str">
        <f>IF(ISNUMBER(FIND(analysismethod5,'III_Plan comp 438.68 {Plan 10}'!K$15)),"",'III_Plan comp 438.68 {Plan 10}'!K$15&amp;analysismethod5)</f>
        <v/>
      </c>
      <c r="BS128" s="254" t="str">
        <f>IF(ISNUMBER(FIND(analysismethod5,'III_Plan comp 438.68 {Plan 10}'!L$15)),"",'III_Plan comp 438.68 {Plan 10}'!L$15&amp;analysismethod5)</f>
        <v/>
      </c>
      <c r="BT128" s="254" t="str">
        <f>IF(ISNUMBER(FIND(analysismethod5,'III_Plan comp 438.68 {Plan 10}'!M$15)),"",'III_Plan comp 438.68 {Plan 10}'!M$15&amp;analysismethod5)</f>
        <v/>
      </c>
      <c r="BU128" s="254" t="str">
        <f>IF(ISNUMBER(FIND(analysismethod5,'III_Plan comp 438.68 {Plan 10}'!N$15)),"",'III_Plan comp 438.68 {Plan 10}'!N$15&amp;analysismethod5)</f>
        <v/>
      </c>
      <c r="BV128" s="254" t="str">
        <f>IF(ISNUMBER(FIND(analysismethod5,'III_Plan comp 438.68 {Plan 10}'!O$15)),"",'III_Plan comp 438.68 {Plan 10}'!O$15&amp;analysismethod5)</f>
        <v/>
      </c>
      <c r="BW128" s="254" t="str">
        <f>IF(ISNUMBER(FIND(analysismethod5,'III_Plan comp 438.68 {Plan 10}'!P$15)),"",'III_Plan comp 438.68 {Plan 10}'!P$15&amp;analysismethod5)</f>
        <v/>
      </c>
      <c r="BX128" s="254" t="str">
        <f>IF(ISNUMBER(FIND(analysismethod5,'III_Plan comp 438.68 {Plan 10}'!Q$15)),"",'III_Plan comp 438.68 {Plan 10}'!Q$15&amp;analysismethod5)</f>
        <v/>
      </c>
      <c r="BY128" s="254" t="str">
        <f>IF(ISNUMBER(FIND(analysismethod5,'III_Plan comp 438.68 {Plan 10}'!R$15)),"",'III_Plan comp 438.68 {Plan 10}'!R$15&amp;analysismethod5)</f>
        <v/>
      </c>
      <c r="BZ128" s="254" t="str">
        <f>IF(ISNUMBER(FIND(analysismethod5,'III_Plan comp 438.68 {Plan 10}'!S$15)),"",'III_Plan comp 438.68 {Plan 10}'!S$15&amp;analysismethod5)</f>
        <v/>
      </c>
      <c r="CA128" s="254" t="str">
        <f>IF(ISNUMBER(FIND(analysismethod5,'III_Plan comp 438.68 {Plan 10}'!T$15)),"",'III_Plan comp 438.68 {Plan 10}'!T$15&amp;analysismethod5)</f>
        <v/>
      </c>
      <c r="CB128" s="254" t="str">
        <f>IF(ISNUMBER(FIND(analysismethod5,'III_Plan comp 438.68 {Plan 10}'!U$15)),"",'III_Plan comp 438.68 {Plan 10}'!U$15&amp;analysismethod5)</f>
        <v/>
      </c>
      <c r="CC128" s="254" t="str">
        <f>IF(ISNUMBER(FIND(analysismethod5,'III_Plan comp 438.68 {Plan 10}'!V$15)),"",'III_Plan comp 438.68 {Plan 10}'!V$15&amp;analysismethod5)</f>
        <v/>
      </c>
      <c r="CD128" s="254" t="str">
        <f>IF(ISNUMBER(FIND(analysismethod5,'III_Plan comp 438.68 {Plan 10}'!W$15)),"",'III_Plan comp 438.68 {Plan 10}'!W$15&amp;analysismethod5)</f>
        <v/>
      </c>
      <c r="CE128" s="254" t="str">
        <f>IF(ISNUMBER(FIND(analysismethod5,'III_Plan comp 438.68 {Plan 10}'!X$15)),"",'III_Plan comp 438.68 {Plan 10}'!X$15&amp;analysismethod5)</f>
        <v/>
      </c>
      <c r="CF128" s="254" t="str">
        <f>IF(ISNUMBER(FIND(analysismethod5,'III_Plan comp 438.68 {Plan 10}'!Y$15)),"",'III_Plan comp 438.68 {Plan 10}'!Y$15&amp;analysismethod5)</f>
        <v/>
      </c>
      <c r="CG128" s="254" t="str">
        <f>IF(ISNUMBER(FIND(analysismethod5,'III_Plan comp 438.68 {Plan 10}'!Z$15)),"",'III_Plan comp 438.68 {Plan 10}'!Z$15&amp;analysismethod5)</f>
        <v/>
      </c>
      <c r="CH128" s="254" t="str">
        <f>IF(ISNUMBER(FIND(analysismethod5,'III_Plan comp 438.68 {Plan 10}'!AA$15)),"",'III_Plan comp 438.68 {Plan 10}'!AA$15&amp;analysismethod5)</f>
        <v/>
      </c>
      <c r="CI128" s="254" t="str">
        <f>IF(ISNUMBER(FIND(analysismethod5,'III_Plan comp 438.68 {Plan 10}'!AB$15)),"",'III_Plan comp 438.68 {Plan 10}'!AB$15&amp;analysismethod5)</f>
        <v/>
      </c>
      <c r="CJ128" s="254" t="str">
        <f>IF(ISNUMBER(FIND(analysismethod5,'III_Plan comp 438.68 {Plan 10}'!AC$15)),"",'III_Plan comp 438.68 {Plan 10}'!AC$15&amp;analysismethod5)</f>
        <v/>
      </c>
      <c r="CK128" s="254" t="str">
        <f>IF(ISNUMBER(FIND(analysismethod5,'III_Plan comp 438.68 {Plan 10}'!AD$15)),"",'III_Plan comp 438.68 {Plan 10}'!AD$15&amp;analysismethod5)</f>
        <v/>
      </c>
      <c r="CL128" s="254" t="str">
        <f>IF(ISNUMBER(FIND(analysismethod5,'III_Plan comp 438.68 {Plan 10}'!AE$15)),"",'III_Plan comp 438.68 {Plan 10}'!AE$15&amp;analysismethod5)</f>
        <v/>
      </c>
      <c r="CM128" s="254" t="str">
        <f>IF(ISNUMBER(FIND(analysismethod5,'III_Plan comp 438.68 {Plan 10}'!AF$15)),"",'III_Plan comp 438.68 {Plan 10}'!AF$15&amp;analysismethod5)</f>
        <v/>
      </c>
      <c r="CN128" s="254" t="str">
        <f>IF(ISNUMBER(FIND(analysismethod5,'III_Plan comp 438.68 {Plan 10}'!AG$15)),"",'III_Plan comp 438.68 {Plan 10}'!AG$15&amp;analysismethod5)</f>
        <v/>
      </c>
      <c r="CO128" s="254" t="str">
        <f>IF(ISNUMBER(FIND(analysismethod5,'III_Plan comp 438.68 {Plan 10}'!AH$15)),"",'III_Plan comp 438.68 {Plan 10}'!AH$15&amp;analysismethod5)</f>
        <v/>
      </c>
      <c r="CP128" s="254" t="str">
        <f>IF(ISNUMBER(FIND(analysismethod5,'III_Plan comp 438.68 {Plan 10}'!AI$15)),"",'III_Plan comp 438.68 {Plan 10}'!AI$15&amp;analysismethod5)</f>
        <v/>
      </c>
      <c r="CQ128" s="254" t="str">
        <f>IF(ISNUMBER(FIND(analysismethod5,'III_Plan comp 438.68 {Plan 10}'!AJ$15)),"",'III_Plan comp 438.68 {Plan 10}'!AJ$15&amp;analysismethod5)</f>
        <v/>
      </c>
      <c r="CR128" s="254" t="str">
        <f>IF(ISNUMBER(FIND(analysismethod5,'III_Plan comp 438.68 {Plan 10}'!AK$15)),"",'III_Plan comp 438.68 {Plan 10}'!AK$15&amp;analysismethod5)</f>
        <v/>
      </c>
      <c r="CS128" s="254" t="str">
        <f>IF(ISNUMBER(FIND(analysismethod5,'III_Plan comp 438.68 {Plan 10}'!AL$15)),"",'III_Plan comp 438.68 {Plan 10}'!AL$15&amp;analysismethod5)</f>
        <v/>
      </c>
      <c r="CT128" s="254" t="str">
        <f>IF(ISNUMBER(FIND(analysismethod5,'III_Plan comp 438.68 {Plan 10}'!AM$15)),"",'III_Plan comp 438.68 {Plan 10}'!AM$15&amp;analysismethod5)</f>
        <v/>
      </c>
      <c r="CU128" s="254" t="str">
        <f>IF(ISNUMBER(FIND(analysismethod5,'III_Plan comp 438.68 {Plan 10}'!AN$15)),"",'III_Plan comp 438.68 {Plan 10}'!AN$15&amp;analysismethod5)</f>
        <v/>
      </c>
      <c r="CV128" s="254" t="str">
        <f>IF(ISNUMBER(FIND(analysismethod5,'III_Plan comp 438.68 {Plan 10}'!AO$15)),"",'III_Plan comp 438.68 {Plan 10}'!AO$15&amp;analysismethod5)</f>
        <v/>
      </c>
      <c r="CW128" s="254" t="str">
        <f>IF(ISNUMBER(FIND(analysismethod5,'III_Plan comp 438.68 {Plan 10}'!AP$15)),"",'III_Plan comp 438.68 {Plan 10}'!AP$15&amp;analysismethod5)</f>
        <v/>
      </c>
      <c r="CX128" s="254" t="str">
        <f>IF(ISNUMBER(FIND(analysismethod5,'III_Plan comp 438.68 {Plan 10}'!AQ$15)),"",'III_Plan comp 438.68 {Plan 10}'!AQ$15&amp;analysismethod5)</f>
        <v/>
      </c>
      <c r="CY128" s="254" t="str">
        <f>IF(ISNUMBER(FIND(analysismethod5,'III_Plan comp 438.68 {Plan 10}'!AR$15)),"",'III_Plan comp 438.68 {Plan 10}'!AR$15&amp;analysismethod5)</f>
        <v/>
      </c>
      <c r="CZ128" s="254" t="str">
        <f>IF(ISNUMBER(FIND(analysismethod5,'III_Plan comp 438.68 {Plan 10}'!AS$15)),"",'III_Plan comp 438.68 {Plan 10}'!AS$15&amp;analysismethod5)</f>
        <v/>
      </c>
      <c r="DA128" s="254" t="str">
        <f>IF(ISNUMBER(FIND(analysismethod5,'III_Plan comp 438.68 {Plan 10}'!AT$15)),"",'III_Plan comp 438.68 {Plan 10}'!AT$15&amp;analysismethod5)</f>
        <v/>
      </c>
      <c r="DB128" s="254" t="str">
        <f>IF(ISNUMBER(FIND(analysismethod5,'III_Plan comp 438.68 {Plan 10}'!AU$15)),"",'III_Plan comp 438.68 {Plan 10}'!AU$15&amp;analysismethod5)</f>
        <v/>
      </c>
      <c r="DC128" s="254" t="str">
        <f>IF(ISNUMBER(FIND(analysismethod5,'III_Plan comp 438.68 {Plan 10}'!AV$15)),"",'III_Plan comp 438.68 {Plan 10}'!AV$15&amp;analysismethod5)</f>
        <v/>
      </c>
      <c r="DD128" s="254" t="str">
        <f>IF(ISNUMBER(FIND(analysismethod5,'III_Plan comp 438.68 {Plan 10}'!AW$15)),"",'III_Plan comp 438.68 {Plan 10}'!AW$15&amp;analysismethod5)</f>
        <v/>
      </c>
      <c r="DE128" s="254" t="str">
        <f>IF(ISNUMBER(FIND(analysismethod5,'III_Plan comp 438.68 {Plan 10}'!AX$15)),"",'III_Plan comp 438.68 {Plan 10}'!AX$15&amp;analysismethod5)</f>
        <v/>
      </c>
      <c r="DF128" s="254" t="str">
        <f>IF(ISNUMBER(FIND(analysismethod5,'III_Plan comp 438.68 {Plan 10}'!AY$15)),"",'III_Plan comp 438.68 {Plan 10}'!AY$15&amp;analysismethod5)</f>
        <v/>
      </c>
      <c r="DG128" s="254" t="str">
        <f>IF(ISNUMBER(FIND(analysismethod5,'III_Plan comp 438.68 {Plan 10}'!AZ$15)),"",'III_Plan comp 438.68 {Plan 10}'!AZ$15&amp;analysismethod5)</f>
        <v/>
      </c>
      <c r="DH128" s="254" t="str">
        <f>IF(ISNUMBER(FIND(analysismethod5,'III_Plan comp 438.68 {Plan 10}'!BA$15)),"",'III_Plan comp 438.68 {Plan 10}'!BA$15&amp;analysismethod5)</f>
        <v/>
      </c>
      <c r="DI128" s="254" t="str">
        <f>IF(ISNUMBER(FIND(analysismethod5,'III_Plan comp 438.68 {Plan 10}'!BB$15)),"",'III_Plan comp 438.68 {Plan 10}'!BB$15&amp;analysismethod5)</f>
        <v/>
      </c>
      <c r="DJ128" s="254" t="str">
        <f>IF(ISNUMBER(FIND(analysismethod5,'III_Plan comp 438.68 {Plan 10}'!BC$15)),"",'III_Plan comp 438.68 {Plan 10}'!BC$15&amp;analysismethod5)</f>
        <v/>
      </c>
      <c r="DK128" s="254" t="str">
        <f>IF(ISNUMBER(FIND(analysismethod5,'III_Plan comp 438.68 {Plan 10}'!BD$15)),"",'III_Plan comp 438.68 {Plan 10}'!BD$15&amp;analysismethod5)</f>
        <v/>
      </c>
      <c r="DL128" s="254" t="str">
        <f>IF(ISNUMBER(FIND(analysismethod5,'III_Plan comp 438.68 {Plan 10}'!BE$15)),"",'III_Plan comp 438.68 {Plan 10}'!BE$15&amp;analysismethod5)</f>
        <v/>
      </c>
      <c r="DM128" s="254" t="str">
        <f>IF(ISNUMBER(FIND(analysismethod5,'III_Plan comp 438.68 {Plan 10}'!BF$15)),"",'III_Plan comp 438.68 {Plan 10}'!BF$15&amp;analysismethod5)</f>
        <v/>
      </c>
      <c r="DN128" s="254" t="str">
        <f>IF(ISNUMBER(FIND(analysismethod5,'III_Plan comp 438.68 {Plan 10}'!BG$15)),"",'III_Plan comp 438.68 {Plan 10}'!BG$15&amp;analysismethod5)</f>
        <v/>
      </c>
      <c r="DO128" s="254" t="str">
        <f>IF(ISNUMBER(FIND(analysismethod5,'III_Plan comp 438.68 {Plan 10}'!BH$15)),"",'III_Plan comp 438.68 {Plan 10}'!BH$15&amp;analysismethod5)</f>
        <v/>
      </c>
      <c r="DP128" s="254" t="str">
        <f>IF(ISNUMBER(FIND(analysismethod5,'III_Plan comp 438.68 {Plan 10}'!BI$15)),"",'III_Plan comp 438.68 {Plan 10}'!BI$15&amp;analysismethod5)</f>
        <v/>
      </c>
      <c r="DQ128" s="254" t="str">
        <f>IF(ISNUMBER(FIND(analysismethod5,'III_Plan comp 438.68 {Plan 10}'!BJ$15)),"",'III_Plan comp 438.68 {Plan 10}'!BJ$15&amp;analysismethod5)</f>
        <v/>
      </c>
      <c r="DR128" s="254" t="str">
        <f>IF(ISNUMBER(FIND(analysismethod5,'III_Plan comp 438.68 {Plan 10}'!BK$15)),"",'III_Plan comp 438.68 {Plan 10}'!BK$15&amp;analysismethod5)</f>
        <v/>
      </c>
      <c r="DS128" s="254" t="str">
        <f>IF(ISNUMBER(FIND(analysismethod5,'III_Plan comp 438.68 {Plan 10}'!BL$15)),"",'III_Plan comp 438.68 {Plan 10}'!BL$15&amp;analysismethod5)</f>
        <v/>
      </c>
      <c r="DT128" s="254" t="str">
        <f>IF(ISNUMBER(FIND(analysismethod5,'III_Plan comp 438.68 {Plan 10}'!BM$15)),"",'III_Plan comp 438.68 {Plan 10}'!BM$15&amp;analysismethod5)</f>
        <v/>
      </c>
      <c r="DU128" s="254" t="str">
        <f>IF(ISNUMBER(FIND(analysismethod5,'III_Plan comp 438.68 {Plan 10}'!BN$15)),"",'III_Plan comp 438.68 {Plan 10}'!BN$15&amp;analysismethod5)</f>
        <v/>
      </c>
      <c r="DV128" s="254" t="str">
        <f>IF(ISNUMBER(FIND(analysismethod5,'III_Plan comp 438.68 {Plan 10}'!BO$15)),"",'III_Plan comp 438.68 {Plan 10}'!BO$15&amp;analysismethod5)</f>
        <v/>
      </c>
      <c r="DW128" s="254" t="str">
        <f>IF(ISNUMBER(FIND(analysismethod5,'III_Plan comp 438.68 {Plan 10}'!BP$15)),"",'III_Plan comp 438.68 {Plan 10}'!BP$15&amp;analysismethod5)</f>
        <v/>
      </c>
      <c r="DX128" s="254" t="str">
        <f>IF(ISNUMBER(FIND(analysismethod5,'III_Plan comp 438.68 {Plan 10}'!BQ$15)),"",'III_Plan comp 438.68 {Plan 10}'!BQ$15&amp;analysismethod5)</f>
        <v/>
      </c>
      <c r="DY128" s="254" t="str">
        <f>IF(ISNUMBER(FIND(analysismethod5,'III_Plan comp 438.68 {Plan 10}'!BR$15)),"",'III_Plan comp 438.68 {Plan 10}'!BR$15&amp;analysismethod5)</f>
        <v/>
      </c>
      <c r="DZ128" s="254" t="str">
        <f>IF(ISNUMBER(FIND(analysismethod5,'III_Plan comp 438.68 {Plan 10}'!BS$15)),"",'III_Plan comp 438.68 {Plan 10}'!BS$15&amp;analysismethod5)</f>
        <v/>
      </c>
      <c r="EA128" s="254" t="str">
        <f>IF(ISNUMBER(FIND(analysismethod5,'III_Plan comp 438.68 {Plan 10}'!BT$15)),"",'III_Plan comp 438.68 {Plan 10}'!BT$15&amp;analysismethod5)</f>
        <v/>
      </c>
      <c r="EB128" s="254" t="str">
        <f>IF(ISNUMBER(FIND(analysismethod5,'III_Plan comp 438.68 {Plan 10}'!BU$15)),"",'III_Plan comp 438.68 {Plan 10}'!BU$15&amp;analysismethod5)</f>
        <v/>
      </c>
      <c r="EC128" s="254" t="str">
        <f>IF(ISNUMBER(FIND(analysismethod5,'III_Plan comp 438.68 {Plan 10}'!BV$15)),"",'III_Plan comp 438.68 {Plan 10}'!BV$15&amp;analysismethod5)</f>
        <v/>
      </c>
      <c r="ED128" s="254" t="str">
        <f>IF(ISNUMBER(FIND(analysismethod5,'III_Plan comp 438.68 {Plan 10}'!BW$15)),"",'III_Plan comp 438.68 {Plan 10}'!BW$15&amp;analysismethod5)</f>
        <v/>
      </c>
      <c r="EE128" s="254" t="str">
        <f>IF(ISNUMBER(FIND(analysismethod5,'III_Plan comp 438.68 {Plan 10}'!BX$15)),"",'III_Plan comp 438.68 {Plan 10}'!BX$15&amp;analysismethod5)</f>
        <v/>
      </c>
      <c r="EF128" s="254" t="str">
        <f>IF(ISNUMBER(FIND(analysismethod5,'III_Plan comp 438.68 {Plan 10}'!BY$15)),"",'III_Plan comp 438.68 {Plan 10}'!BY$15&amp;analysismethod5)</f>
        <v/>
      </c>
      <c r="EG128" s="254" t="str">
        <f>IF(ISNUMBER(FIND(analysismethod5,'III_Plan comp 438.68 {Plan 10}'!BZ$15)),"",'III_Plan comp 438.68 {Plan 10}'!BZ$15&amp;analysismethod5)</f>
        <v/>
      </c>
      <c r="EH128" s="254" t="str">
        <f>IF(ISNUMBER(FIND(analysismethod5,'III_Plan comp 438.68 {Plan 10}'!CA$15)),"",'III_Plan comp 438.68 {Plan 10}'!CA$15&amp;analysismethod5)</f>
        <v/>
      </c>
      <c r="EI128" s="254" t="str">
        <f>IF(ISNUMBER(FIND(analysismethod5,'III_Plan comp 438.68 {Plan 10}'!CB$15)),"",'III_Plan comp 438.68 {Plan 10}'!CB$15&amp;analysismethod5)</f>
        <v/>
      </c>
      <c r="EJ128" s="254" t="str">
        <f>IF(ISNUMBER(FIND(analysismethod5,'III_Plan comp 438.68 {Plan 10}'!CC$15)),"",'III_Plan comp 438.68 {Plan 10}'!CC$15&amp;analysismethod5)</f>
        <v/>
      </c>
      <c r="EK128" s="254" t="str">
        <f>IF(ISNUMBER(FIND(analysismethod5,'III_Plan comp 438.68 {Plan 10}'!CD$15)),"",'III_Plan comp 438.68 {Plan 10}'!CD$15&amp;analysismethod5)</f>
        <v/>
      </c>
      <c r="EL128" s="254" t="str">
        <f>IF(ISNUMBER(FIND(analysismethod5,'III_Plan comp 438.68 {Plan 10}'!CE$15)),"",'III_Plan comp 438.68 {Plan 10}'!CE$15&amp;analysismethod5)</f>
        <v/>
      </c>
      <c r="EM128" s="254" t="str">
        <f>IF(ISNUMBER(FIND(analysismethod5,'III_Plan comp 438.68 {Plan 10}'!CF$15)),"",'III_Plan comp 438.68 {Plan 10}'!CF$15&amp;analysismethod5)</f>
        <v/>
      </c>
      <c r="EN128" s="254" t="str">
        <f>IF(ISNUMBER(FIND(analysismethod5,'III_Plan comp 438.68 {Plan 10}'!CG$15)),"",'III_Plan comp 438.68 {Plan 10}'!CG$15&amp;analysismethod5)</f>
        <v/>
      </c>
      <c r="EO128" s="254" t="str">
        <f>IF(ISNUMBER(FIND(analysismethod5,'III_Plan comp 438.68 {Plan 10}'!CH$15)),"",'III_Plan comp 438.68 {Plan 10}'!CH$15&amp;analysismethod5)</f>
        <v/>
      </c>
      <c r="EP128" s="254" t="str">
        <f>IF(ISNUMBER(FIND(analysismethod5,'III_Plan comp 438.68 {Plan 10}'!CI$15)),"",'III_Plan comp 438.68 {Plan 10}'!CI$15&amp;analysismethod5)</f>
        <v/>
      </c>
      <c r="EQ128" s="254" t="str">
        <f>IF(ISNUMBER(FIND(analysismethod5,'III_Plan comp 438.68 {Plan 10}'!CJ$15)),"",'III_Plan comp 438.68 {Plan 10}'!CJ$15&amp;analysismethod5)</f>
        <v/>
      </c>
      <c r="ER128" s="254" t="str">
        <f>IF(ISNUMBER(FIND(analysismethod5,'III_Plan comp 438.68 {Plan 10}'!CK$15)),"",'III_Plan comp 438.68 {Plan 10}'!CK$15&amp;analysismethod5)</f>
        <v/>
      </c>
      <c r="ES128" s="254" t="str">
        <f>IF(ISNUMBER(FIND(analysismethod5,'III_Plan comp 438.68 {Plan 10}'!CL$15)),"",'III_Plan comp 438.68 {Plan 10}'!CL$15&amp;analysismethod5)</f>
        <v/>
      </c>
      <c r="ET128" s="254" t="str">
        <f>IF(ISNUMBER(FIND(analysismethod5,'III_Plan comp 438.68 {Plan 10}'!CM$15)),"",'III_Plan comp 438.68 {Plan 10}'!CM$15&amp;analysismethod5)</f>
        <v/>
      </c>
      <c r="EU128" s="254" t="str">
        <f>IF(ISNUMBER(FIND(analysismethod5,'III_Plan comp 438.68 {Plan 10}'!CN$15)),"",'III_Plan comp 438.68 {Plan 10}'!CN$15&amp;analysismethod5)</f>
        <v/>
      </c>
      <c r="EV128" s="254" t="str">
        <f>IF(ISNUMBER(FIND(analysismethod5,'III_Plan comp 438.68 {Plan 10}'!CO$15)),"",'III_Plan comp 438.68 {Plan 10}'!CO$15&amp;analysismethod5)</f>
        <v/>
      </c>
      <c r="EW128" s="254" t="str">
        <f>IF(ISNUMBER(FIND(analysismethod5,'III_Plan comp 438.68 {Plan 10}'!CP$15)),"",'III_Plan comp 438.68 {Plan 10}'!CP$15&amp;analysismethod5)</f>
        <v/>
      </c>
      <c r="EX128" s="254" t="str">
        <f>IF(ISNUMBER(FIND(analysismethod5,'III_Plan comp 438.68 {Plan 10}'!CQ$15)),"",'III_Plan comp 438.68 {Plan 10}'!CQ$15&amp;analysismethod5)</f>
        <v/>
      </c>
      <c r="EY128" s="254" t="str">
        <f>IF(ISNUMBER(FIND(analysismethod5,'III_Plan comp 438.68 {Plan 10}'!CR$15)),"",'III_Plan comp 438.68 {Plan 10}'!CR$15&amp;analysismethod5)</f>
        <v/>
      </c>
      <c r="EZ128" s="254" t="str">
        <f>IF(ISNUMBER(FIND(analysismethod5,'III_Plan comp 438.68 {Plan 10}'!CS$15)),"",'III_Plan comp 438.68 {Plan 10}'!CS$15&amp;analysismethod5)</f>
        <v/>
      </c>
      <c r="FA128" s="254" t="str">
        <f>IF(ISNUMBER(FIND(analysismethod5,'III_Plan comp 438.68 {Plan 10}'!CT$15)),"",'III_Plan comp 438.68 {Plan 10}'!CT$15&amp;analysismethod5)</f>
        <v/>
      </c>
      <c r="FB128" s="254" t="str">
        <f>IF(ISNUMBER(FIND(analysismethod5,'III_Plan comp 438.68 {Plan 10}'!CU$15)),"",'III_Plan comp 438.68 {Plan 10}'!CU$15&amp;analysismethod5)</f>
        <v/>
      </c>
      <c r="FC128" s="254" t="str">
        <f>IF(ISNUMBER(FIND(analysismethod5,'III_Plan comp 438.68 {Plan 10}'!CV$15)),"",'III_Plan comp 438.68 {Plan 10}'!CV$15&amp;analysismethod5)</f>
        <v/>
      </c>
      <c r="FD128" s="254" t="str">
        <f>IF(ISNUMBER(FIND(analysismethod5,'III_Plan comp 438.68 {Plan 10}'!CW$15)),"",'III_Plan comp 438.68 {Plan 10}'!CW$15&amp;analysismethod5)</f>
        <v/>
      </c>
      <c r="FE128" s="254" t="str">
        <f>IF(ISNUMBER(FIND(analysismethod5,'III_Plan comp 438.68 {Plan 10}'!CX$15)),"",'III_Plan comp 438.68 {Plan 10}'!CX$15&amp;analysismethod5)</f>
        <v/>
      </c>
      <c r="FF128" s="254" t="str">
        <f>IF(ISNUMBER(FIND(analysismethod5,'III_Plan comp 438.68 {Plan 10}'!CY$15)),"",'III_Plan comp 438.68 {Plan 10}'!CY$15&amp;analysismethod5)</f>
        <v/>
      </c>
      <c r="FG128" s="254" t="str">
        <f>IF(ISNUMBER(FIND(analysismethod5,'III_Plan comp 438.68 {Plan 10}'!CZ$15)),"",'III_Plan comp 438.68 {Plan 10}'!CZ$15&amp;analysismethod5)</f>
        <v/>
      </c>
    </row>
    <row r="129" spans="63:163" x14ac:dyDescent="0.2">
      <c r="BK129" s="253" t="str">
        <f>IF('I_State and program information'!$E$70="Yes","Review of Grievances Related to Access"&amp;"; "&amp;CHAR(10)&amp;CHAR(10),"")</f>
        <v xml:space="preserve">Review of Grievances Related to Access; 
</v>
      </c>
      <c r="BL129" s="254" t="str">
        <f>IF(ISNUMBER(FIND(analysismethod6,'III_Plan comp 438.68 {Plan 10}'!E$15)),"",'III_Plan comp 438.68 {Plan 10}'!E$15&amp;analysismethod6)</f>
        <v xml:space="preserve">Review of Grievances Related to Access; 
</v>
      </c>
      <c r="BM129" s="254" t="str">
        <f>IF(ISNUMBER(FIND(analysismethod6,'III_Plan comp 438.68 {Plan 10}'!F$15)),"",'III_Plan comp 438.68 {Plan 10}'!F$15&amp;analysismethod6)</f>
        <v xml:space="preserve">Review of Grievances Related to Access; 
</v>
      </c>
      <c r="BN129" s="254" t="str">
        <f>IF(ISNUMBER(FIND(analysismethod6,'III_Plan comp 438.68 {Plan 10}'!G$15)),"",'III_Plan comp 438.68 {Plan 10}'!G$15&amp;analysismethod6)</f>
        <v xml:space="preserve">Review of Grievances Related to Access; 
</v>
      </c>
      <c r="BO129" s="254" t="str">
        <f>IF(ISNUMBER(FIND(analysismethod6,'III_Plan comp 438.68 {Plan 10}'!H$15)),"",'III_Plan comp 438.68 {Plan 10}'!H$15&amp;analysismethod6)</f>
        <v xml:space="preserve">Review of Grievances Related to Access; 
</v>
      </c>
      <c r="BP129" s="254" t="str">
        <f>IF(ISNUMBER(FIND(analysismethod6,'III_Plan comp 438.68 {Plan 10}'!I$15)),"",'III_Plan comp 438.68 {Plan 10}'!I$15&amp;analysismethod6)</f>
        <v xml:space="preserve">Review of Grievances Related to Access; 
</v>
      </c>
      <c r="BQ129" s="254" t="str">
        <f>IF(ISNUMBER(FIND(analysismethod6,'III_Plan comp 438.68 {Plan 10}'!J$15)),"",'III_Plan comp 438.68 {Plan 10}'!J$15&amp;analysismethod6)</f>
        <v xml:space="preserve">Review of Grievances Related to Access; 
</v>
      </c>
      <c r="BR129" s="254" t="str">
        <f>IF(ISNUMBER(FIND(analysismethod6,'III_Plan comp 438.68 {Plan 10}'!K$15)),"",'III_Plan comp 438.68 {Plan 10}'!K$15&amp;analysismethod6)</f>
        <v xml:space="preserve">Review of Grievances Related to Access; 
</v>
      </c>
      <c r="BS129" s="254" t="str">
        <f>IF(ISNUMBER(FIND(analysismethod6,'III_Plan comp 438.68 {Plan 10}'!L$15)),"",'III_Plan comp 438.68 {Plan 10}'!L$15&amp;analysismethod6)</f>
        <v xml:space="preserve">Review of Grievances Related to Access; 
</v>
      </c>
      <c r="BT129" s="254" t="str">
        <f>IF(ISNUMBER(FIND(analysismethod6,'III_Plan comp 438.68 {Plan 10}'!M$15)),"",'III_Plan comp 438.68 {Plan 10}'!M$15&amp;analysismethod6)</f>
        <v xml:space="preserve">Review of Grievances Related to Access; 
</v>
      </c>
      <c r="BU129" s="254" t="str">
        <f>IF(ISNUMBER(FIND(analysismethod6,'III_Plan comp 438.68 {Plan 10}'!N$15)),"",'III_Plan comp 438.68 {Plan 10}'!N$15&amp;analysismethod6)</f>
        <v xml:space="preserve">Review of Grievances Related to Access; 
</v>
      </c>
      <c r="BV129" s="254" t="str">
        <f>IF(ISNUMBER(FIND(analysismethod6,'III_Plan comp 438.68 {Plan 10}'!O$15)),"",'III_Plan comp 438.68 {Plan 10}'!O$15&amp;analysismethod6)</f>
        <v xml:space="preserve">Review of Grievances Related to Access; 
</v>
      </c>
      <c r="BW129" s="254" t="str">
        <f>IF(ISNUMBER(FIND(analysismethod6,'III_Plan comp 438.68 {Plan 10}'!P$15)),"",'III_Plan comp 438.68 {Plan 10}'!P$15&amp;analysismethod6)</f>
        <v xml:space="preserve">Review of Grievances Related to Access; 
</v>
      </c>
      <c r="BX129" s="254" t="str">
        <f>IF(ISNUMBER(FIND(analysismethod6,'III_Plan comp 438.68 {Plan 10}'!Q$15)),"",'III_Plan comp 438.68 {Plan 10}'!Q$15&amp;analysismethod6)</f>
        <v xml:space="preserve">Review of Grievances Related to Access; 
</v>
      </c>
      <c r="BY129" s="254" t="str">
        <f>IF(ISNUMBER(FIND(analysismethod6,'III_Plan comp 438.68 {Plan 10}'!R$15)),"",'III_Plan comp 438.68 {Plan 10}'!R$15&amp;analysismethod6)</f>
        <v xml:space="preserve">Review of Grievances Related to Access; 
</v>
      </c>
      <c r="BZ129" s="254" t="str">
        <f>IF(ISNUMBER(FIND(analysismethod6,'III_Plan comp 438.68 {Plan 10}'!S$15)),"",'III_Plan comp 438.68 {Plan 10}'!S$15&amp;analysismethod6)</f>
        <v xml:space="preserve">Review of Grievances Related to Access; 
</v>
      </c>
      <c r="CA129" s="254" t="str">
        <f>IF(ISNUMBER(FIND(analysismethod6,'III_Plan comp 438.68 {Plan 10}'!T$15)),"",'III_Plan comp 438.68 {Plan 10}'!T$15&amp;analysismethod6)</f>
        <v xml:space="preserve">Review of Grievances Related to Access; 
</v>
      </c>
      <c r="CB129" s="254" t="str">
        <f>IF(ISNUMBER(FIND(analysismethod6,'III_Plan comp 438.68 {Plan 10}'!U$15)),"",'III_Plan comp 438.68 {Plan 10}'!U$15&amp;analysismethod6)</f>
        <v xml:space="preserve">Review of Grievances Related to Access; 
</v>
      </c>
      <c r="CC129" s="254" t="str">
        <f>IF(ISNUMBER(FIND(analysismethod6,'III_Plan comp 438.68 {Plan 10}'!V$15)),"",'III_Plan comp 438.68 {Plan 10}'!V$15&amp;analysismethod6)</f>
        <v xml:space="preserve">Review of Grievances Related to Access; 
</v>
      </c>
      <c r="CD129" s="254" t="str">
        <f>IF(ISNUMBER(FIND(analysismethod6,'III_Plan comp 438.68 {Plan 10}'!W$15)),"",'III_Plan comp 438.68 {Plan 10}'!W$15&amp;analysismethod6)</f>
        <v xml:space="preserve">Review of Grievances Related to Access; 
</v>
      </c>
      <c r="CE129" s="254" t="str">
        <f>IF(ISNUMBER(FIND(analysismethod6,'III_Plan comp 438.68 {Plan 10}'!X$15)),"",'III_Plan comp 438.68 {Plan 10}'!X$15&amp;analysismethod6)</f>
        <v xml:space="preserve">Review of Grievances Related to Access; 
</v>
      </c>
      <c r="CF129" s="254" t="str">
        <f>IF(ISNUMBER(FIND(analysismethod6,'III_Plan comp 438.68 {Plan 10}'!Y$15)),"",'III_Plan comp 438.68 {Plan 10}'!Y$15&amp;analysismethod6)</f>
        <v xml:space="preserve">Review of Grievances Related to Access; 
</v>
      </c>
      <c r="CG129" s="254" t="str">
        <f>IF(ISNUMBER(FIND(analysismethod6,'III_Plan comp 438.68 {Plan 10}'!Z$15)),"",'III_Plan comp 438.68 {Plan 10}'!Z$15&amp;analysismethod6)</f>
        <v xml:space="preserve">Review of Grievances Related to Access; 
</v>
      </c>
      <c r="CH129" s="254" t="str">
        <f>IF(ISNUMBER(FIND(analysismethod6,'III_Plan comp 438.68 {Plan 10}'!AA$15)),"",'III_Plan comp 438.68 {Plan 10}'!AA$15&amp;analysismethod6)</f>
        <v xml:space="preserve">Review of Grievances Related to Access; 
</v>
      </c>
      <c r="CI129" s="254" t="str">
        <f>IF(ISNUMBER(FIND(analysismethod6,'III_Plan comp 438.68 {Plan 10}'!AB$15)),"",'III_Plan comp 438.68 {Plan 10}'!AB$15&amp;analysismethod6)</f>
        <v xml:space="preserve">Review of Grievances Related to Access; 
</v>
      </c>
      <c r="CJ129" s="254" t="str">
        <f>IF(ISNUMBER(FIND(analysismethod6,'III_Plan comp 438.68 {Plan 10}'!AC$15)),"",'III_Plan comp 438.68 {Plan 10}'!AC$15&amp;analysismethod6)</f>
        <v xml:space="preserve">Review of Grievances Related to Access; 
</v>
      </c>
      <c r="CK129" s="254" t="str">
        <f>IF(ISNUMBER(FIND(analysismethod6,'III_Plan comp 438.68 {Plan 10}'!AD$15)),"",'III_Plan comp 438.68 {Plan 10}'!AD$15&amp;analysismethod6)</f>
        <v xml:space="preserve">Review of Grievances Related to Access; 
</v>
      </c>
      <c r="CL129" s="254" t="str">
        <f>IF(ISNUMBER(FIND(analysismethod6,'III_Plan comp 438.68 {Plan 10}'!AE$15)),"",'III_Plan comp 438.68 {Plan 10}'!AE$15&amp;analysismethod6)</f>
        <v xml:space="preserve">Review of Grievances Related to Access; 
</v>
      </c>
      <c r="CM129" s="254" t="str">
        <f>IF(ISNUMBER(FIND(analysismethod6,'III_Plan comp 438.68 {Plan 10}'!AF$15)),"",'III_Plan comp 438.68 {Plan 10}'!AF$15&amp;analysismethod6)</f>
        <v xml:space="preserve">Review of Grievances Related to Access; 
</v>
      </c>
      <c r="CN129" s="254" t="str">
        <f>IF(ISNUMBER(FIND(analysismethod6,'III_Plan comp 438.68 {Plan 10}'!AG$15)),"",'III_Plan comp 438.68 {Plan 10}'!AG$15&amp;analysismethod6)</f>
        <v xml:space="preserve">Review of Grievances Related to Access; 
</v>
      </c>
      <c r="CO129" s="254" t="str">
        <f>IF(ISNUMBER(FIND(analysismethod6,'III_Plan comp 438.68 {Plan 10}'!AH$15)),"",'III_Plan comp 438.68 {Plan 10}'!AH$15&amp;analysismethod6)</f>
        <v xml:space="preserve">Review of Grievances Related to Access; 
</v>
      </c>
      <c r="CP129" s="254" t="str">
        <f>IF(ISNUMBER(FIND(analysismethod6,'III_Plan comp 438.68 {Plan 10}'!AI$15)),"",'III_Plan comp 438.68 {Plan 10}'!AI$15&amp;analysismethod6)</f>
        <v xml:space="preserve">Review of Grievances Related to Access; 
</v>
      </c>
      <c r="CQ129" s="254" t="str">
        <f>IF(ISNUMBER(FIND(analysismethod6,'III_Plan comp 438.68 {Plan 10}'!AJ$15)),"",'III_Plan comp 438.68 {Plan 10}'!AJ$15&amp;analysismethod6)</f>
        <v xml:space="preserve">Review of Grievances Related to Access; 
</v>
      </c>
      <c r="CR129" s="254" t="str">
        <f>IF(ISNUMBER(FIND(analysismethod6,'III_Plan comp 438.68 {Plan 10}'!AK$15)),"",'III_Plan comp 438.68 {Plan 10}'!AK$15&amp;analysismethod6)</f>
        <v xml:space="preserve">Review of Grievances Related to Access; 
</v>
      </c>
      <c r="CS129" s="254" t="str">
        <f>IF(ISNUMBER(FIND(analysismethod6,'III_Plan comp 438.68 {Plan 10}'!AL$15)),"",'III_Plan comp 438.68 {Plan 10}'!AL$15&amp;analysismethod6)</f>
        <v xml:space="preserve">Review of Grievances Related to Access; 
</v>
      </c>
      <c r="CT129" s="254" t="str">
        <f>IF(ISNUMBER(FIND(analysismethod6,'III_Plan comp 438.68 {Plan 10}'!AM$15)),"",'III_Plan comp 438.68 {Plan 10}'!AM$15&amp;analysismethod6)</f>
        <v xml:space="preserve">Review of Grievances Related to Access; 
</v>
      </c>
      <c r="CU129" s="254" t="str">
        <f>IF(ISNUMBER(FIND(analysismethod6,'III_Plan comp 438.68 {Plan 10}'!AN$15)),"",'III_Plan comp 438.68 {Plan 10}'!AN$15&amp;analysismethod6)</f>
        <v xml:space="preserve">Review of Grievances Related to Access; 
</v>
      </c>
      <c r="CV129" s="254" t="str">
        <f>IF(ISNUMBER(FIND(analysismethod6,'III_Plan comp 438.68 {Plan 10}'!AO$15)),"",'III_Plan comp 438.68 {Plan 10}'!AO$15&amp;analysismethod6)</f>
        <v xml:space="preserve">Review of Grievances Related to Access; 
</v>
      </c>
      <c r="CW129" s="254" t="str">
        <f>IF(ISNUMBER(FIND(analysismethod6,'III_Plan comp 438.68 {Plan 10}'!AP$15)),"",'III_Plan comp 438.68 {Plan 10}'!AP$15&amp;analysismethod6)</f>
        <v xml:space="preserve">Review of Grievances Related to Access; 
</v>
      </c>
      <c r="CX129" s="254" t="str">
        <f>IF(ISNUMBER(FIND(analysismethod6,'III_Plan comp 438.68 {Plan 10}'!AQ$15)),"",'III_Plan comp 438.68 {Plan 10}'!AQ$15&amp;analysismethod6)</f>
        <v xml:space="preserve">Review of Grievances Related to Access; 
</v>
      </c>
      <c r="CY129" s="254" t="str">
        <f>IF(ISNUMBER(FIND(analysismethod6,'III_Plan comp 438.68 {Plan 10}'!AR$15)),"",'III_Plan comp 438.68 {Plan 10}'!AR$15&amp;analysismethod6)</f>
        <v xml:space="preserve">Review of Grievances Related to Access; 
</v>
      </c>
      <c r="CZ129" s="254" t="str">
        <f>IF(ISNUMBER(FIND(analysismethod6,'III_Plan comp 438.68 {Plan 10}'!AS$15)),"",'III_Plan comp 438.68 {Plan 10}'!AS$15&amp;analysismethod6)</f>
        <v xml:space="preserve">Review of Grievances Related to Access; 
</v>
      </c>
      <c r="DA129" s="254" t="str">
        <f>IF(ISNUMBER(FIND(analysismethod6,'III_Plan comp 438.68 {Plan 10}'!AT$15)),"",'III_Plan comp 438.68 {Plan 10}'!AT$15&amp;analysismethod6)</f>
        <v xml:space="preserve">Review of Grievances Related to Access; 
</v>
      </c>
      <c r="DB129" s="254" t="str">
        <f>IF(ISNUMBER(FIND(analysismethod6,'III_Plan comp 438.68 {Plan 10}'!AU$15)),"",'III_Plan comp 438.68 {Plan 10}'!AU$15&amp;analysismethod6)</f>
        <v xml:space="preserve">Review of Grievances Related to Access; 
</v>
      </c>
      <c r="DC129" s="254" t="str">
        <f>IF(ISNUMBER(FIND(analysismethod6,'III_Plan comp 438.68 {Plan 10}'!AV$15)),"",'III_Plan comp 438.68 {Plan 10}'!AV$15&amp;analysismethod6)</f>
        <v xml:space="preserve">Review of Grievances Related to Access; 
</v>
      </c>
      <c r="DD129" s="254" t="str">
        <f>IF(ISNUMBER(FIND(analysismethod6,'III_Plan comp 438.68 {Plan 10}'!AW$15)),"",'III_Plan comp 438.68 {Plan 10}'!AW$15&amp;analysismethod6)</f>
        <v xml:space="preserve">Review of Grievances Related to Access; 
</v>
      </c>
      <c r="DE129" s="254" t="str">
        <f>IF(ISNUMBER(FIND(analysismethod6,'III_Plan comp 438.68 {Plan 10}'!AX$15)),"",'III_Plan comp 438.68 {Plan 10}'!AX$15&amp;analysismethod6)</f>
        <v xml:space="preserve">Review of Grievances Related to Access; 
</v>
      </c>
      <c r="DF129" s="254" t="str">
        <f>IF(ISNUMBER(FIND(analysismethod6,'III_Plan comp 438.68 {Plan 10}'!AY$15)),"",'III_Plan comp 438.68 {Plan 10}'!AY$15&amp;analysismethod6)</f>
        <v xml:space="preserve">Review of Grievances Related to Access; 
</v>
      </c>
      <c r="DG129" s="254" t="str">
        <f>IF(ISNUMBER(FIND(analysismethod6,'III_Plan comp 438.68 {Plan 10}'!AZ$15)),"",'III_Plan comp 438.68 {Plan 10}'!AZ$15&amp;analysismethod6)</f>
        <v xml:space="preserve">Review of Grievances Related to Access; 
</v>
      </c>
      <c r="DH129" s="254" t="str">
        <f>IF(ISNUMBER(FIND(analysismethod6,'III_Plan comp 438.68 {Plan 10}'!BA$15)),"",'III_Plan comp 438.68 {Plan 10}'!BA$15&amp;analysismethod6)</f>
        <v xml:space="preserve">Review of Grievances Related to Access; 
</v>
      </c>
      <c r="DI129" s="254" t="str">
        <f>IF(ISNUMBER(FIND(analysismethod6,'III_Plan comp 438.68 {Plan 10}'!BB$15)),"",'III_Plan comp 438.68 {Plan 10}'!BB$15&amp;analysismethod6)</f>
        <v xml:space="preserve">Review of Grievances Related to Access; 
</v>
      </c>
      <c r="DJ129" s="254" t="str">
        <f>IF(ISNUMBER(FIND(analysismethod6,'III_Plan comp 438.68 {Plan 10}'!BC$15)),"",'III_Plan comp 438.68 {Plan 10}'!BC$15&amp;analysismethod6)</f>
        <v xml:space="preserve">Review of Grievances Related to Access; 
</v>
      </c>
      <c r="DK129" s="254" t="str">
        <f>IF(ISNUMBER(FIND(analysismethod6,'III_Plan comp 438.68 {Plan 10}'!BD$15)),"",'III_Plan comp 438.68 {Plan 10}'!BD$15&amp;analysismethod6)</f>
        <v xml:space="preserve">Review of Grievances Related to Access; 
</v>
      </c>
      <c r="DL129" s="254" t="str">
        <f>IF(ISNUMBER(FIND(analysismethod6,'III_Plan comp 438.68 {Plan 10}'!BE$15)),"",'III_Plan comp 438.68 {Plan 10}'!BE$15&amp;analysismethod6)</f>
        <v xml:space="preserve">Review of Grievances Related to Access; 
</v>
      </c>
      <c r="DM129" s="254" t="str">
        <f>IF(ISNUMBER(FIND(analysismethod6,'III_Plan comp 438.68 {Plan 10}'!BF$15)),"",'III_Plan comp 438.68 {Plan 10}'!BF$15&amp;analysismethod6)</f>
        <v xml:space="preserve">Review of Grievances Related to Access; 
</v>
      </c>
      <c r="DN129" s="254" t="str">
        <f>IF(ISNUMBER(FIND(analysismethod6,'III_Plan comp 438.68 {Plan 10}'!BG$15)),"",'III_Plan comp 438.68 {Plan 10}'!BG$15&amp;analysismethod6)</f>
        <v xml:space="preserve">Review of Grievances Related to Access; 
</v>
      </c>
      <c r="DO129" s="254" t="str">
        <f>IF(ISNUMBER(FIND(analysismethod6,'III_Plan comp 438.68 {Plan 10}'!BH$15)),"",'III_Plan comp 438.68 {Plan 10}'!BH$15&amp;analysismethod6)</f>
        <v xml:space="preserve">Review of Grievances Related to Access; 
</v>
      </c>
      <c r="DP129" s="254" t="str">
        <f>IF(ISNUMBER(FIND(analysismethod6,'III_Plan comp 438.68 {Plan 10}'!BI$15)),"",'III_Plan comp 438.68 {Plan 10}'!BI$15&amp;analysismethod6)</f>
        <v xml:space="preserve">Review of Grievances Related to Access; 
</v>
      </c>
      <c r="DQ129" s="254" t="str">
        <f>IF(ISNUMBER(FIND(analysismethod6,'III_Plan comp 438.68 {Plan 10}'!BJ$15)),"",'III_Plan comp 438.68 {Plan 10}'!BJ$15&amp;analysismethod6)</f>
        <v xml:space="preserve">Review of Grievances Related to Access; 
</v>
      </c>
      <c r="DR129" s="254" t="str">
        <f>IF(ISNUMBER(FIND(analysismethod6,'III_Plan comp 438.68 {Plan 10}'!BK$15)),"",'III_Plan comp 438.68 {Plan 10}'!BK$15&amp;analysismethod6)</f>
        <v xml:space="preserve">Review of Grievances Related to Access; 
</v>
      </c>
      <c r="DS129" s="254" t="str">
        <f>IF(ISNUMBER(FIND(analysismethod6,'III_Plan comp 438.68 {Plan 10}'!BL$15)),"",'III_Plan comp 438.68 {Plan 10}'!BL$15&amp;analysismethod6)</f>
        <v xml:space="preserve">Review of Grievances Related to Access; 
</v>
      </c>
      <c r="DT129" s="254" t="str">
        <f>IF(ISNUMBER(FIND(analysismethod6,'III_Plan comp 438.68 {Plan 10}'!BM$15)),"",'III_Plan comp 438.68 {Plan 10}'!BM$15&amp;analysismethod6)</f>
        <v xml:space="preserve">Review of Grievances Related to Access; 
</v>
      </c>
      <c r="DU129" s="254" t="str">
        <f>IF(ISNUMBER(FIND(analysismethod6,'III_Plan comp 438.68 {Plan 10}'!BN$15)),"",'III_Plan comp 438.68 {Plan 10}'!BN$15&amp;analysismethod6)</f>
        <v xml:space="preserve">Review of Grievances Related to Access; 
</v>
      </c>
      <c r="DV129" s="254" t="str">
        <f>IF(ISNUMBER(FIND(analysismethod6,'III_Plan comp 438.68 {Plan 10}'!BO$15)),"",'III_Plan comp 438.68 {Plan 10}'!BO$15&amp;analysismethod6)</f>
        <v xml:space="preserve">Review of Grievances Related to Access; 
</v>
      </c>
      <c r="DW129" s="254" t="str">
        <f>IF(ISNUMBER(FIND(analysismethod6,'III_Plan comp 438.68 {Plan 10}'!BP$15)),"",'III_Plan comp 438.68 {Plan 10}'!BP$15&amp;analysismethod6)</f>
        <v xml:space="preserve">Review of Grievances Related to Access; 
</v>
      </c>
      <c r="DX129" s="254" t="str">
        <f>IF(ISNUMBER(FIND(analysismethod6,'III_Plan comp 438.68 {Plan 10}'!BQ$15)),"",'III_Plan comp 438.68 {Plan 10}'!BQ$15&amp;analysismethod6)</f>
        <v xml:space="preserve">Review of Grievances Related to Access; 
</v>
      </c>
      <c r="DY129" s="254" t="str">
        <f>IF(ISNUMBER(FIND(analysismethod6,'III_Plan comp 438.68 {Plan 10}'!BR$15)),"",'III_Plan comp 438.68 {Plan 10}'!BR$15&amp;analysismethod6)</f>
        <v xml:space="preserve">Review of Grievances Related to Access; 
</v>
      </c>
      <c r="DZ129" s="254" t="str">
        <f>IF(ISNUMBER(FIND(analysismethod6,'III_Plan comp 438.68 {Plan 10}'!BS$15)),"",'III_Plan comp 438.68 {Plan 10}'!BS$15&amp;analysismethod6)</f>
        <v xml:space="preserve">Review of Grievances Related to Access; 
</v>
      </c>
      <c r="EA129" s="254" t="str">
        <f>IF(ISNUMBER(FIND(analysismethod6,'III_Plan comp 438.68 {Plan 10}'!BT$15)),"",'III_Plan comp 438.68 {Plan 10}'!BT$15&amp;analysismethod6)</f>
        <v xml:space="preserve">Review of Grievances Related to Access; 
</v>
      </c>
      <c r="EB129" s="254" t="str">
        <f>IF(ISNUMBER(FIND(analysismethod6,'III_Plan comp 438.68 {Plan 10}'!BU$15)),"",'III_Plan comp 438.68 {Plan 10}'!BU$15&amp;analysismethod6)</f>
        <v xml:space="preserve">Review of Grievances Related to Access; 
</v>
      </c>
      <c r="EC129" s="254" t="str">
        <f>IF(ISNUMBER(FIND(analysismethod6,'III_Plan comp 438.68 {Plan 10}'!BV$15)),"",'III_Plan comp 438.68 {Plan 10}'!BV$15&amp;analysismethod6)</f>
        <v xml:space="preserve">Review of Grievances Related to Access; 
</v>
      </c>
      <c r="ED129" s="254" t="str">
        <f>IF(ISNUMBER(FIND(analysismethod6,'III_Plan comp 438.68 {Plan 10}'!BW$15)),"",'III_Plan comp 438.68 {Plan 10}'!BW$15&amp;analysismethod6)</f>
        <v xml:space="preserve">Review of Grievances Related to Access; 
</v>
      </c>
      <c r="EE129" s="254" t="str">
        <f>IF(ISNUMBER(FIND(analysismethod6,'III_Plan comp 438.68 {Plan 10}'!BX$15)),"",'III_Plan comp 438.68 {Plan 10}'!BX$15&amp;analysismethod6)</f>
        <v xml:space="preserve">Review of Grievances Related to Access; 
</v>
      </c>
      <c r="EF129" s="254" t="str">
        <f>IF(ISNUMBER(FIND(analysismethod6,'III_Plan comp 438.68 {Plan 10}'!BY$15)),"",'III_Plan comp 438.68 {Plan 10}'!BY$15&amp;analysismethod6)</f>
        <v xml:space="preserve">Review of Grievances Related to Access; 
</v>
      </c>
      <c r="EG129" s="254" t="str">
        <f>IF(ISNUMBER(FIND(analysismethod6,'III_Plan comp 438.68 {Plan 10}'!BZ$15)),"",'III_Plan comp 438.68 {Plan 10}'!BZ$15&amp;analysismethod6)</f>
        <v xml:space="preserve">Review of Grievances Related to Access; 
</v>
      </c>
      <c r="EH129" s="254" t="str">
        <f>IF(ISNUMBER(FIND(analysismethod6,'III_Plan comp 438.68 {Plan 10}'!CA$15)),"",'III_Plan comp 438.68 {Plan 10}'!CA$15&amp;analysismethod6)</f>
        <v xml:space="preserve">Review of Grievances Related to Access; 
</v>
      </c>
      <c r="EI129" s="254" t="str">
        <f>IF(ISNUMBER(FIND(analysismethod6,'III_Plan comp 438.68 {Plan 10}'!CB$15)),"",'III_Plan comp 438.68 {Plan 10}'!CB$15&amp;analysismethod6)</f>
        <v xml:space="preserve">Review of Grievances Related to Access; 
</v>
      </c>
      <c r="EJ129" s="254" t="str">
        <f>IF(ISNUMBER(FIND(analysismethod6,'III_Plan comp 438.68 {Plan 10}'!CC$15)),"",'III_Plan comp 438.68 {Plan 10}'!CC$15&amp;analysismethod6)</f>
        <v xml:space="preserve">Review of Grievances Related to Access; 
</v>
      </c>
      <c r="EK129" s="254" t="str">
        <f>IF(ISNUMBER(FIND(analysismethod6,'III_Plan comp 438.68 {Plan 10}'!CD$15)),"",'III_Plan comp 438.68 {Plan 10}'!CD$15&amp;analysismethod6)</f>
        <v xml:space="preserve">Review of Grievances Related to Access; 
</v>
      </c>
      <c r="EL129" s="254" t="str">
        <f>IF(ISNUMBER(FIND(analysismethod6,'III_Plan comp 438.68 {Plan 10}'!CE$15)),"",'III_Plan comp 438.68 {Plan 10}'!CE$15&amp;analysismethod6)</f>
        <v xml:space="preserve">Review of Grievances Related to Access; 
</v>
      </c>
      <c r="EM129" s="254" t="str">
        <f>IF(ISNUMBER(FIND(analysismethod6,'III_Plan comp 438.68 {Plan 10}'!CF$15)),"",'III_Plan comp 438.68 {Plan 10}'!CF$15&amp;analysismethod6)</f>
        <v xml:space="preserve">Review of Grievances Related to Access; 
</v>
      </c>
      <c r="EN129" s="254" t="str">
        <f>IF(ISNUMBER(FIND(analysismethod6,'III_Plan comp 438.68 {Plan 10}'!CG$15)),"",'III_Plan comp 438.68 {Plan 10}'!CG$15&amp;analysismethod6)</f>
        <v xml:space="preserve">Review of Grievances Related to Access; 
</v>
      </c>
      <c r="EO129" s="254" t="str">
        <f>IF(ISNUMBER(FIND(analysismethod6,'III_Plan comp 438.68 {Plan 10}'!CH$15)),"",'III_Plan comp 438.68 {Plan 10}'!CH$15&amp;analysismethod6)</f>
        <v xml:space="preserve">Review of Grievances Related to Access; 
</v>
      </c>
      <c r="EP129" s="254" t="str">
        <f>IF(ISNUMBER(FIND(analysismethod6,'III_Plan comp 438.68 {Plan 10}'!CI$15)),"",'III_Plan comp 438.68 {Plan 10}'!CI$15&amp;analysismethod6)</f>
        <v xml:space="preserve">Review of Grievances Related to Access; 
</v>
      </c>
      <c r="EQ129" s="254" t="str">
        <f>IF(ISNUMBER(FIND(analysismethod6,'III_Plan comp 438.68 {Plan 10}'!CJ$15)),"",'III_Plan comp 438.68 {Plan 10}'!CJ$15&amp;analysismethod6)</f>
        <v xml:space="preserve">Review of Grievances Related to Access; 
</v>
      </c>
      <c r="ER129" s="254" t="str">
        <f>IF(ISNUMBER(FIND(analysismethod6,'III_Plan comp 438.68 {Plan 10}'!CK$15)),"",'III_Plan comp 438.68 {Plan 10}'!CK$15&amp;analysismethod6)</f>
        <v xml:space="preserve">Review of Grievances Related to Access; 
</v>
      </c>
      <c r="ES129" s="254" t="str">
        <f>IF(ISNUMBER(FIND(analysismethod6,'III_Plan comp 438.68 {Plan 10}'!CL$15)),"",'III_Plan comp 438.68 {Plan 10}'!CL$15&amp;analysismethod6)</f>
        <v xml:space="preserve">Review of Grievances Related to Access; 
</v>
      </c>
      <c r="ET129" s="254" t="str">
        <f>IF(ISNUMBER(FIND(analysismethod6,'III_Plan comp 438.68 {Plan 10}'!CM$15)),"",'III_Plan comp 438.68 {Plan 10}'!CM$15&amp;analysismethod6)</f>
        <v xml:space="preserve">Review of Grievances Related to Access; 
</v>
      </c>
      <c r="EU129" s="254" t="str">
        <f>IF(ISNUMBER(FIND(analysismethod6,'III_Plan comp 438.68 {Plan 10}'!CN$15)),"",'III_Plan comp 438.68 {Plan 10}'!CN$15&amp;analysismethod6)</f>
        <v xml:space="preserve">Review of Grievances Related to Access; 
</v>
      </c>
      <c r="EV129" s="254" t="str">
        <f>IF(ISNUMBER(FIND(analysismethod6,'III_Plan comp 438.68 {Plan 10}'!CO$15)),"",'III_Plan comp 438.68 {Plan 10}'!CO$15&amp;analysismethod6)</f>
        <v xml:space="preserve">Review of Grievances Related to Access; 
</v>
      </c>
      <c r="EW129" s="254" t="str">
        <f>IF(ISNUMBER(FIND(analysismethod6,'III_Plan comp 438.68 {Plan 10}'!CP$15)),"",'III_Plan comp 438.68 {Plan 10}'!CP$15&amp;analysismethod6)</f>
        <v xml:space="preserve">Review of Grievances Related to Access; 
</v>
      </c>
      <c r="EX129" s="254" t="str">
        <f>IF(ISNUMBER(FIND(analysismethod6,'III_Plan comp 438.68 {Plan 10}'!CQ$15)),"",'III_Plan comp 438.68 {Plan 10}'!CQ$15&amp;analysismethod6)</f>
        <v xml:space="preserve">Review of Grievances Related to Access; 
</v>
      </c>
      <c r="EY129" s="254" t="str">
        <f>IF(ISNUMBER(FIND(analysismethod6,'III_Plan comp 438.68 {Plan 10}'!CR$15)),"",'III_Plan comp 438.68 {Plan 10}'!CR$15&amp;analysismethod6)</f>
        <v xml:space="preserve">Review of Grievances Related to Access; 
</v>
      </c>
      <c r="EZ129" s="254" t="str">
        <f>IF(ISNUMBER(FIND(analysismethod6,'III_Plan comp 438.68 {Plan 10}'!CS$15)),"",'III_Plan comp 438.68 {Plan 10}'!CS$15&amp;analysismethod6)</f>
        <v xml:space="preserve">Review of Grievances Related to Access; 
</v>
      </c>
      <c r="FA129" s="254" t="str">
        <f>IF(ISNUMBER(FIND(analysismethod6,'III_Plan comp 438.68 {Plan 10}'!CT$15)),"",'III_Plan comp 438.68 {Plan 10}'!CT$15&amp;analysismethod6)</f>
        <v xml:space="preserve">Review of Grievances Related to Access; 
</v>
      </c>
      <c r="FB129" s="254" t="str">
        <f>IF(ISNUMBER(FIND(analysismethod6,'III_Plan comp 438.68 {Plan 10}'!CU$15)),"",'III_Plan comp 438.68 {Plan 10}'!CU$15&amp;analysismethod6)</f>
        <v xml:space="preserve">Review of Grievances Related to Access; 
</v>
      </c>
      <c r="FC129" s="254" t="str">
        <f>IF(ISNUMBER(FIND(analysismethod6,'III_Plan comp 438.68 {Plan 10}'!CV$15)),"",'III_Plan comp 438.68 {Plan 10}'!CV$15&amp;analysismethod6)</f>
        <v xml:space="preserve">Review of Grievances Related to Access; 
</v>
      </c>
      <c r="FD129" s="254" t="str">
        <f>IF(ISNUMBER(FIND(analysismethod6,'III_Plan comp 438.68 {Plan 10}'!CW$15)),"",'III_Plan comp 438.68 {Plan 10}'!CW$15&amp;analysismethod6)</f>
        <v xml:space="preserve">Review of Grievances Related to Access; 
</v>
      </c>
      <c r="FE129" s="254" t="str">
        <f>IF(ISNUMBER(FIND(analysismethod6,'III_Plan comp 438.68 {Plan 10}'!CX$15)),"",'III_Plan comp 438.68 {Plan 10}'!CX$15&amp;analysismethod6)</f>
        <v xml:space="preserve">Review of Grievances Related to Access; 
</v>
      </c>
      <c r="FF129" s="254" t="str">
        <f>IF(ISNUMBER(FIND(analysismethod6,'III_Plan comp 438.68 {Plan 10}'!CY$15)),"",'III_Plan comp 438.68 {Plan 10}'!CY$15&amp;analysismethod6)</f>
        <v xml:space="preserve">Review of Grievances Related to Access; 
</v>
      </c>
      <c r="FG129" s="254" t="str">
        <f>IF(ISNUMBER(FIND(analysismethod6,'III_Plan comp 438.68 {Plan 10}'!CZ$15)),"",'III_Plan comp 438.68 {Plan 10}'!CZ$15&amp;analysismethod6)</f>
        <v xml:space="preserve">Review of Grievances Related to Access; 
</v>
      </c>
    </row>
    <row r="130" spans="63:163" x14ac:dyDescent="0.2">
      <c r="BK130" s="253" t="str">
        <f>IF('I_State and program information'!$E$74="Yes","Encounter Data Analysis"&amp;"; "&amp;CHAR(10)&amp;CHAR(10),"")</f>
        <v xml:space="preserve">Encounter Data Analysis; 
</v>
      </c>
      <c r="BL130" s="254" t="str">
        <f>IF(ISNUMBER(FIND(analysismethod7,'III_Plan comp 438.68 {Plan 10}'!E$15)),"",'III_Plan comp 438.68 {Plan 10}'!E$15&amp;analysismethod7)</f>
        <v xml:space="preserve">Encounter Data Analysis; 
</v>
      </c>
      <c r="BM130" s="254" t="str">
        <f>IF(ISNUMBER(FIND(analysismethod7,'III_Plan comp 438.68 {Plan 10}'!F$15)),"",'III_Plan comp 438.68 {Plan 10}'!F$15&amp;analysismethod7)</f>
        <v xml:space="preserve">Encounter Data Analysis; 
</v>
      </c>
      <c r="BN130" s="254" t="str">
        <f>IF(ISNUMBER(FIND(analysismethod7,'III_Plan comp 438.68 {Plan 10}'!G$15)),"",'III_Plan comp 438.68 {Plan 10}'!G$15&amp;analysismethod7)</f>
        <v xml:space="preserve">Encounter Data Analysis; 
</v>
      </c>
      <c r="BO130" s="254" t="str">
        <f>IF(ISNUMBER(FIND(analysismethod7,'III_Plan comp 438.68 {Plan 10}'!H$15)),"",'III_Plan comp 438.68 {Plan 10}'!H$15&amp;analysismethod7)</f>
        <v xml:space="preserve">Encounter Data Analysis; 
</v>
      </c>
      <c r="BP130" s="254" t="str">
        <f>IF(ISNUMBER(FIND(analysismethod7,'III_Plan comp 438.68 {Plan 10}'!I$15)),"",'III_Plan comp 438.68 {Plan 10}'!I$15&amp;analysismethod7)</f>
        <v xml:space="preserve">Encounter Data Analysis; 
</v>
      </c>
      <c r="BQ130" s="254" t="str">
        <f>IF(ISNUMBER(FIND(analysismethod7,'III_Plan comp 438.68 {Plan 10}'!J$15)),"",'III_Plan comp 438.68 {Plan 10}'!J$15&amp;analysismethod7)</f>
        <v xml:space="preserve">Encounter Data Analysis; 
</v>
      </c>
      <c r="BR130" s="254" t="str">
        <f>IF(ISNUMBER(FIND(analysismethod7,'III_Plan comp 438.68 {Plan 10}'!K$15)),"",'III_Plan comp 438.68 {Plan 10}'!K$15&amp;analysismethod7)</f>
        <v xml:space="preserve">Encounter Data Analysis; 
</v>
      </c>
      <c r="BS130" s="254" t="str">
        <f>IF(ISNUMBER(FIND(analysismethod7,'III_Plan comp 438.68 {Plan 10}'!L$15)),"",'III_Plan comp 438.68 {Plan 10}'!L$15&amp;analysismethod7)</f>
        <v xml:space="preserve">Encounter Data Analysis; 
</v>
      </c>
      <c r="BT130" s="254" t="str">
        <f>IF(ISNUMBER(FIND(analysismethod7,'III_Plan comp 438.68 {Plan 10}'!M$15)),"",'III_Plan comp 438.68 {Plan 10}'!M$15&amp;analysismethod7)</f>
        <v xml:space="preserve">Encounter Data Analysis; 
</v>
      </c>
      <c r="BU130" s="254" t="str">
        <f>IF(ISNUMBER(FIND(analysismethod7,'III_Plan comp 438.68 {Plan 10}'!N$15)),"",'III_Plan comp 438.68 {Plan 10}'!N$15&amp;analysismethod7)</f>
        <v xml:space="preserve">Encounter Data Analysis; 
</v>
      </c>
      <c r="BV130" s="254" t="str">
        <f>IF(ISNUMBER(FIND(analysismethod7,'III_Plan comp 438.68 {Plan 10}'!O$15)),"",'III_Plan comp 438.68 {Plan 10}'!O$15&amp;analysismethod7)</f>
        <v xml:space="preserve">Encounter Data Analysis; 
</v>
      </c>
      <c r="BW130" s="254" t="str">
        <f>IF(ISNUMBER(FIND(analysismethod7,'III_Plan comp 438.68 {Plan 10}'!P$15)),"",'III_Plan comp 438.68 {Plan 10}'!P$15&amp;analysismethod7)</f>
        <v xml:space="preserve">Encounter Data Analysis; 
</v>
      </c>
      <c r="BX130" s="254" t="str">
        <f>IF(ISNUMBER(FIND(analysismethod7,'III_Plan comp 438.68 {Plan 10}'!Q$15)),"",'III_Plan comp 438.68 {Plan 10}'!Q$15&amp;analysismethod7)</f>
        <v xml:space="preserve">Encounter Data Analysis; 
</v>
      </c>
      <c r="BY130" s="254" t="str">
        <f>IF(ISNUMBER(FIND(analysismethod7,'III_Plan comp 438.68 {Plan 10}'!R$15)),"",'III_Plan comp 438.68 {Plan 10}'!R$15&amp;analysismethod7)</f>
        <v xml:space="preserve">Encounter Data Analysis; 
</v>
      </c>
      <c r="BZ130" s="254" t="str">
        <f>IF(ISNUMBER(FIND(analysismethod7,'III_Plan comp 438.68 {Plan 10}'!S$15)),"",'III_Plan comp 438.68 {Plan 10}'!S$15&amp;analysismethod7)</f>
        <v xml:space="preserve">Encounter Data Analysis; 
</v>
      </c>
      <c r="CA130" s="254" t="str">
        <f>IF(ISNUMBER(FIND(analysismethod7,'III_Plan comp 438.68 {Plan 10}'!T$15)),"",'III_Plan comp 438.68 {Plan 10}'!T$15&amp;analysismethod7)</f>
        <v xml:space="preserve">Encounter Data Analysis; 
</v>
      </c>
      <c r="CB130" s="254" t="str">
        <f>IF(ISNUMBER(FIND(analysismethod7,'III_Plan comp 438.68 {Plan 10}'!U$15)),"",'III_Plan comp 438.68 {Plan 10}'!U$15&amp;analysismethod7)</f>
        <v xml:space="preserve">Encounter Data Analysis; 
</v>
      </c>
      <c r="CC130" s="254" t="str">
        <f>IF(ISNUMBER(FIND(analysismethod7,'III_Plan comp 438.68 {Plan 10}'!V$15)),"",'III_Plan comp 438.68 {Plan 10}'!V$15&amp;analysismethod7)</f>
        <v xml:space="preserve">Encounter Data Analysis; 
</v>
      </c>
      <c r="CD130" s="254" t="str">
        <f>IF(ISNUMBER(FIND(analysismethod7,'III_Plan comp 438.68 {Plan 10}'!W$15)),"",'III_Plan comp 438.68 {Plan 10}'!W$15&amp;analysismethod7)</f>
        <v xml:space="preserve">Encounter Data Analysis; 
</v>
      </c>
      <c r="CE130" s="254" t="str">
        <f>IF(ISNUMBER(FIND(analysismethod7,'III_Plan comp 438.68 {Plan 10}'!X$15)),"",'III_Plan comp 438.68 {Plan 10}'!X$15&amp;analysismethod7)</f>
        <v xml:space="preserve">Encounter Data Analysis; 
</v>
      </c>
      <c r="CF130" s="254" t="str">
        <f>IF(ISNUMBER(FIND(analysismethod7,'III_Plan comp 438.68 {Plan 10}'!Y$15)),"",'III_Plan comp 438.68 {Plan 10}'!Y$15&amp;analysismethod7)</f>
        <v xml:space="preserve">Encounter Data Analysis; 
</v>
      </c>
      <c r="CG130" s="254" t="str">
        <f>IF(ISNUMBER(FIND(analysismethod7,'III_Plan comp 438.68 {Plan 10}'!Z$15)),"",'III_Plan comp 438.68 {Plan 10}'!Z$15&amp;analysismethod7)</f>
        <v xml:space="preserve">Encounter Data Analysis; 
</v>
      </c>
      <c r="CH130" s="254" t="str">
        <f>IF(ISNUMBER(FIND(analysismethod7,'III_Plan comp 438.68 {Plan 10}'!AA$15)),"",'III_Plan comp 438.68 {Plan 10}'!AA$15&amp;analysismethod7)</f>
        <v xml:space="preserve">Encounter Data Analysis; 
</v>
      </c>
      <c r="CI130" s="254" t="str">
        <f>IF(ISNUMBER(FIND(analysismethod7,'III_Plan comp 438.68 {Plan 10}'!AB$15)),"",'III_Plan comp 438.68 {Plan 10}'!AB$15&amp;analysismethod7)</f>
        <v xml:space="preserve">Encounter Data Analysis; 
</v>
      </c>
      <c r="CJ130" s="254" t="str">
        <f>IF(ISNUMBER(FIND(analysismethod7,'III_Plan comp 438.68 {Plan 10}'!AC$15)),"",'III_Plan comp 438.68 {Plan 10}'!AC$15&amp;analysismethod7)</f>
        <v xml:space="preserve">Encounter Data Analysis; 
</v>
      </c>
      <c r="CK130" s="254" t="str">
        <f>IF(ISNUMBER(FIND(analysismethod7,'III_Plan comp 438.68 {Plan 10}'!AD$15)),"",'III_Plan comp 438.68 {Plan 10}'!AD$15&amp;analysismethod7)</f>
        <v xml:space="preserve">Encounter Data Analysis; 
</v>
      </c>
      <c r="CL130" s="254" t="str">
        <f>IF(ISNUMBER(FIND(analysismethod7,'III_Plan comp 438.68 {Plan 10}'!AE$15)),"",'III_Plan comp 438.68 {Plan 10}'!AE$15&amp;analysismethod7)</f>
        <v xml:space="preserve">Encounter Data Analysis; 
</v>
      </c>
      <c r="CM130" s="254" t="str">
        <f>IF(ISNUMBER(FIND(analysismethod7,'III_Plan comp 438.68 {Plan 10}'!AF$15)),"",'III_Plan comp 438.68 {Plan 10}'!AF$15&amp;analysismethod7)</f>
        <v xml:space="preserve">Encounter Data Analysis; 
</v>
      </c>
      <c r="CN130" s="254" t="str">
        <f>IF(ISNUMBER(FIND(analysismethod7,'III_Plan comp 438.68 {Plan 10}'!AG$15)),"",'III_Plan comp 438.68 {Plan 10}'!AG$15&amp;analysismethod7)</f>
        <v xml:space="preserve">Encounter Data Analysis; 
</v>
      </c>
      <c r="CO130" s="254" t="str">
        <f>IF(ISNUMBER(FIND(analysismethod7,'III_Plan comp 438.68 {Plan 10}'!AH$15)),"",'III_Plan comp 438.68 {Plan 10}'!AH$15&amp;analysismethod7)</f>
        <v xml:space="preserve">Encounter Data Analysis; 
</v>
      </c>
      <c r="CP130" s="254" t="str">
        <f>IF(ISNUMBER(FIND(analysismethod7,'III_Plan comp 438.68 {Plan 10}'!AI$15)),"",'III_Plan comp 438.68 {Plan 10}'!AI$15&amp;analysismethod7)</f>
        <v xml:space="preserve">Encounter Data Analysis; 
</v>
      </c>
      <c r="CQ130" s="254" t="str">
        <f>IF(ISNUMBER(FIND(analysismethod7,'III_Plan comp 438.68 {Plan 10}'!AJ$15)),"",'III_Plan comp 438.68 {Plan 10}'!AJ$15&amp;analysismethod7)</f>
        <v xml:space="preserve">Encounter Data Analysis; 
</v>
      </c>
      <c r="CR130" s="254" t="str">
        <f>IF(ISNUMBER(FIND(analysismethod7,'III_Plan comp 438.68 {Plan 10}'!AK$15)),"",'III_Plan comp 438.68 {Plan 10}'!AK$15&amp;analysismethod7)</f>
        <v xml:space="preserve">Encounter Data Analysis; 
</v>
      </c>
      <c r="CS130" s="254" t="str">
        <f>IF(ISNUMBER(FIND(analysismethod7,'III_Plan comp 438.68 {Plan 10}'!AL$15)),"",'III_Plan comp 438.68 {Plan 10}'!AL$15&amp;analysismethod7)</f>
        <v xml:space="preserve">Encounter Data Analysis; 
</v>
      </c>
      <c r="CT130" s="254" t="str">
        <f>IF(ISNUMBER(FIND(analysismethod7,'III_Plan comp 438.68 {Plan 10}'!AM$15)),"",'III_Plan comp 438.68 {Plan 10}'!AM$15&amp;analysismethod7)</f>
        <v xml:space="preserve">Encounter Data Analysis; 
</v>
      </c>
      <c r="CU130" s="254" t="str">
        <f>IF(ISNUMBER(FIND(analysismethod7,'III_Plan comp 438.68 {Plan 10}'!AN$15)),"",'III_Plan comp 438.68 {Plan 10}'!AN$15&amp;analysismethod7)</f>
        <v xml:space="preserve">Encounter Data Analysis; 
</v>
      </c>
      <c r="CV130" s="254" t="str">
        <f>IF(ISNUMBER(FIND(analysismethod7,'III_Plan comp 438.68 {Plan 10}'!AO$15)),"",'III_Plan comp 438.68 {Plan 10}'!AO$15&amp;analysismethod7)</f>
        <v xml:space="preserve">Encounter Data Analysis; 
</v>
      </c>
      <c r="CW130" s="254" t="str">
        <f>IF(ISNUMBER(FIND(analysismethod7,'III_Plan comp 438.68 {Plan 10}'!AP$15)),"",'III_Plan comp 438.68 {Plan 10}'!AP$15&amp;analysismethod7)</f>
        <v xml:space="preserve">Encounter Data Analysis; 
</v>
      </c>
      <c r="CX130" s="254" t="str">
        <f>IF(ISNUMBER(FIND(analysismethod7,'III_Plan comp 438.68 {Plan 10}'!AQ$15)),"",'III_Plan comp 438.68 {Plan 10}'!AQ$15&amp;analysismethod7)</f>
        <v xml:space="preserve">Encounter Data Analysis; 
</v>
      </c>
      <c r="CY130" s="254" t="str">
        <f>IF(ISNUMBER(FIND(analysismethod7,'III_Plan comp 438.68 {Plan 10}'!AR$15)),"",'III_Plan comp 438.68 {Plan 10}'!AR$15&amp;analysismethod7)</f>
        <v xml:space="preserve">Encounter Data Analysis; 
</v>
      </c>
      <c r="CZ130" s="254" t="str">
        <f>IF(ISNUMBER(FIND(analysismethod7,'III_Plan comp 438.68 {Plan 10}'!AS$15)),"",'III_Plan comp 438.68 {Plan 10}'!AS$15&amp;analysismethod7)</f>
        <v xml:space="preserve">Encounter Data Analysis; 
</v>
      </c>
      <c r="DA130" s="254" t="str">
        <f>IF(ISNUMBER(FIND(analysismethod7,'III_Plan comp 438.68 {Plan 10}'!AT$15)),"",'III_Plan comp 438.68 {Plan 10}'!AT$15&amp;analysismethod7)</f>
        <v xml:space="preserve">Encounter Data Analysis; 
</v>
      </c>
      <c r="DB130" s="254" t="str">
        <f>IF(ISNUMBER(FIND(analysismethod7,'III_Plan comp 438.68 {Plan 10}'!AU$15)),"",'III_Plan comp 438.68 {Plan 10}'!AU$15&amp;analysismethod7)</f>
        <v xml:space="preserve">Encounter Data Analysis; 
</v>
      </c>
      <c r="DC130" s="254" t="str">
        <f>IF(ISNUMBER(FIND(analysismethod7,'III_Plan comp 438.68 {Plan 10}'!AV$15)),"",'III_Plan comp 438.68 {Plan 10}'!AV$15&amp;analysismethod7)</f>
        <v xml:space="preserve">Encounter Data Analysis; 
</v>
      </c>
      <c r="DD130" s="254" t="str">
        <f>IF(ISNUMBER(FIND(analysismethod7,'III_Plan comp 438.68 {Plan 10}'!AW$15)),"",'III_Plan comp 438.68 {Plan 10}'!AW$15&amp;analysismethod7)</f>
        <v xml:space="preserve">Encounter Data Analysis; 
</v>
      </c>
      <c r="DE130" s="254" t="str">
        <f>IF(ISNUMBER(FIND(analysismethod7,'III_Plan comp 438.68 {Plan 10}'!AX$15)),"",'III_Plan comp 438.68 {Plan 10}'!AX$15&amp;analysismethod7)</f>
        <v xml:space="preserve">Encounter Data Analysis; 
</v>
      </c>
      <c r="DF130" s="254" t="str">
        <f>IF(ISNUMBER(FIND(analysismethod7,'III_Plan comp 438.68 {Plan 10}'!AY$15)),"",'III_Plan comp 438.68 {Plan 10}'!AY$15&amp;analysismethod7)</f>
        <v xml:space="preserve">Encounter Data Analysis; 
</v>
      </c>
      <c r="DG130" s="254" t="str">
        <f>IF(ISNUMBER(FIND(analysismethod7,'III_Plan comp 438.68 {Plan 10}'!AZ$15)),"",'III_Plan comp 438.68 {Plan 10}'!AZ$15&amp;analysismethod7)</f>
        <v xml:space="preserve">Encounter Data Analysis; 
</v>
      </c>
      <c r="DH130" s="254" t="str">
        <f>IF(ISNUMBER(FIND(analysismethod7,'III_Plan comp 438.68 {Plan 10}'!BA$15)),"",'III_Plan comp 438.68 {Plan 10}'!BA$15&amp;analysismethod7)</f>
        <v xml:space="preserve">Encounter Data Analysis; 
</v>
      </c>
      <c r="DI130" s="254" t="str">
        <f>IF(ISNUMBER(FIND(analysismethod7,'III_Plan comp 438.68 {Plan 10}'!BB$15)),"",'III_Plan comp 438.68 {Plan 10}'!BB$15&amp;analysismethod7)</f>
        <v xml:space="preserve">Encounter Data Analysis; 
</v>
      </c>
      <c r="DJ130" s="254" t="str">
        <f>IF(ISNUMBER(FIND(analysismethod7,'III_Plan comp 438.68 {Plan 10}'!BC$15)),"",'III_Plan comp 438.68 {Plan 10}'!BC$15&amp;analysismethod7)</f>
        <v xml:space="preserve">Encounter Data Analysis; 
</v>
      </c>
      <c r="DK130" s="254" t="str">
        <f>IF(ISNUMBER(FIND(analysismethod7,'III_Plan comp 438.68 {Plan 10}'!BD$15)),"",'III_Plan comp 438.68 {Plan 10}'!BD$15&amp;analysismethod7)</f>
        <v xml:space="preserve">Encounter Data Analysis; 
</v>
      </c>
      <c r="DL130" s="254" t="str">
        <f>IF(ISNUMBER(FIND(analysismethod7,'III_Plan comp 438.68 {Plan 10}'!BE$15)),"",'III_Plan comp 438.68 {Plan 10}'!BE$15&amp;analysismethod7)</f>
        <v xml:space="preserve">Encounter Data Analysis; 
</v>
      </c>
      <c r="DM130" s="254" t="str">
        <f>IF(ISNUMBER(FIND(analysismethod7,'III_Plan comp 438.68 {Plan 10}'!BF$15)),"",'III_Plan comp 438.68 {Plan 10}'!BF$15&amp;analysismethod7)</f>
        <v xml:space="preserve">Encounter Data Analysis; 
</v>
      </c>
      <c r="DN130" s="254" t="str">
        <f>IF(ISNUMBER(FIND(analysismethod7,'III_Plan comp 438.68 {Plan 10}'!BG$15)),"",'III_Plan comp 438.68 {Plan 10}'!BG$15&amp;analysismethod7)</f>
        <v xml:space="preserve">Encounter Data Analysis; 
</v>
      </c>
      <c r="DO130" s="254" t="str">
        <f>IF(ISNUMBER(FIND(analysismethod7,'III_Plan comp 438.68 {Plan 10}'!BH$15)),"",'III_Plan comp 438.68 {Plan 10}'!BH$15&amp;analysismethod7)</f>
        <v xml:space="preserve">Encounter Data Analysis; 
</v>
      </c>
      <c r="DP130" s="254" t="str">
        <f>IF(ISNUMBER(FIND(analysismethod7,'III_Plan comp 438.68 {Plan 10}'!BI$15)),"",'III_Plan comp 438.68 {Plan 10}'!BI$15&amp;analysismethod7)</f>
        <v xml:space="preserve">Encounter Data Analysis; 
</v>
      </c>
      <c r="DQ130" s="254" t="str">
        <f>IF(ISNUMBER(FIND(analysismethod7,'III_Plan comp 438.68 {Plan 10}'!BJ$15)),"",'III_Plan comp 438.68 {Plan 10}'!BJ$15&amp;analysismethod7)</f>
        <v xml:space="preserve">Encounter Data Analysis; 
</v>
      </c>
      <c r="DR130" s="254" t="str">
        <f>IF(ISNUMBER(FIND(analysismethod7,'III_Plan comp 438.68 {Plan 10}'!BK$15)),"",'III_Plan comp 438.68 {Plan 10}'!BK$15&amp;analysismethod7)</f>
        <v xml:space="preserve">Encounter Data Analysis; 
</v>
      </c>
      <c r="DS130" s="254" t="str">
        <f>IF(ISNUMBER(FIND(analysismethod7,'III_Plan comp 438.68 {Plan 10}'!BL$15)),"",'III_Plan comp 438.68 {Plan 10}'!BL$15&amp;analysismethod7)</f>
        <v xml:space="preserve">Encounter Data Analysis; 
</v>
      </c>
      <c r="DT130" s="254" t="str">
        <f>IF(ISNUMBER(FIND(analysismethod7,'III_Plan comp 438.68 {Plan 10}'!BM$15)),"",'III_Plan comp 438.68 {Plan 10}'!BM$15&amp;analysismethod7)</f>
        <v xml:space="preserve">Encounter Data Analysis; 
</v>
      </c>
      <c r="DU130" s="254" t="str">
        <f>IF(ISNUMBER(FIND(analysismethod7,'III_Plan comp 438.68 {Plan 10}'!BN$15)),"",'III_Plan comp 438.68 {Plan 10}'!BN$15&amp;analysismethod7)</f>
        <v xml:space="preserve">Encounter Data Analysis; 
</v>
      </c>
      <c r="DV130" s="254" t="str">
        <f>IF(ISNUMBER(FIND(analysismethod7,'III_Plan comp 438.68 {Plan 10}'!BO$15)),"",'III_Plan comp 438.68 {Plan 10}'!BO$15&amp;analysismethod7)</f>
        <v xml:space="preserve">Encounter Data Analysis; 
</v>
      </c>
      <c r="DW130" s="254" t="str">
        <f>IF(ISNUMBER(FIND(analysismethod7,'III_Plan comp 438.68 {Plan 10}'!BP$15)),"",'III_Plan comp 438.68 {Plan 10}'!BP$15&amp;analysismethod7)</f>
        <v xml:space="preserve">Encounter Data Analysis; 
</v>
      </c>
      <c r="DX130" s="254" t="str">
        <f>IF(ISNUMBER(FIND(analysismethod7,'III_Plan comp 438.68 {Plan 10}'!BQ$15)),"",'III_Plan comp 438.68 {Plan 10}'!BQ$15&amp;analysismethod7)</f>
        <v xml:space="preserve">Encounter Data Analysis; 
</v>
      </c>
      <c r="DY130" s="254" t="str">
        <f>IF(ISNUMBER(FIND(analysismethod7,'III_Plan comp 438.68 {Plan 10}'!BR$15)),"",'III_Plan comp 438.68 {Plan 10}'!BR$15&amp;analysismethod7)</f>
        <v xml:space="preserve">Encounter Data Analysis; 
</v>
      </c>
      <c r="DZ130" s="254" t="str">
        <f>IF(ISNUMBER(FIND(analysismethod7,'III_Plan comp 438.68 {Plan 10}'!BS$15)),"",'III_Plan comp 438.68 {Plan 10}'!BS$15&amp;analysismethod7)</f>
        <v xml:space="preserve">Encounter Data Analysis; 
</v>
      </c>
      <c r="EA130" s="254" t="str">
        <f>IF(ISNUMBER(FIND(analysismethod7,'III_Plan comp 438.68 {Plan 10}'!BT$15)),"",'III_Plan comp 438.68 {Plan 10}'!BT$15&amp;analysismethod7)</f>
        <v xml:space="preserve">Encounter Data Analysis; 
</v>
      </c>
      <c r="EB130" s="254" t="str">
        <f>IF(ISNUMBER(FIND(analysismethod7,'III_Plan comp 438.68 {Plan 10}'!BU$15)),"",'III_Plan comp 438.68 {Plan 10}'!BU$15&amp;analysismethod7)</f>
        <v xml:space="preserve">Encounter Data Analysis; 
</v>
      </c>
      <c r="EC130" s="254" t="str">
        <f>IF(ISNUMBER(FIND(analysismethod7,'III_Plan comp 438.68 {Plan 10}'!BV$15)),"",'III_Plan comp 438.68 {Plan 10}'!BV$15&amp;analysismethod7)</f>
        <v xml:space="preserve">Encounter Data Analysis; 
</v>
      </c>
      <c r="ED130" s="254" t="str">
        <f>IF(ISNUMBER(FIND(analysismethod7,'III_Plan comp 438.68 {Plan 10}'!BW$15)),"",'III_Plan comp 438.68 {Plan 10}'!BW$15&amp;analysismethod7)</f>
        <v xml:space="preserve">Encounter Data Analysis; 
</v>
      </c>
      <c r="EE130" s="254" t="str">
        <f>IF(ISNUMBER(FIND(analysismethod7,'III_Plan comp 438.68 {Plan 10}'!BX$15)),"",'III_Plan comp 438.68 {Plan 10}'!BX$15&amp;analysismethod7)</f>
        <v xml:space="preserve">Encounter Data Analysis; 
</v>
      </c>
      <c r="EF130" s="254" t="str">
        <f>IF(ISNUMBER(FIND(analysismethod7,'III_Plan comp 438.68 {Plan 10}'!BY$15)),"",'III_Plan comp 438.68 {Plan 10}'!BY$15&amp;analysismethod7)</f>
        <v xml:space="preserve">Encounter Data Analysis; 
</v>
      </c>
      <c r="EG130" s="254" t="str">
        <f>IF(ISNUMBER(FIND(analysismethod7,'III_Plan comp 438.68 {Plan 10}'!BZ$15)),"",'III_Plan comp 438.68 {Plan 10}'!BZ$15&amp;analysismethod7)</f>
        <v xml:space="preserve">Encounter Data Analysis; 
</v>
      </c>
      <c r="EH130" s="254" t="str">
        <f>IF(ISNUMBER(FIND(analysismethod7,'III_Plan comp 438.68 {Plan 10}'!CA$15)),"",'III_Plan comp 438.68 {Plan 10}'!CA$15&amp;analysismethod7)</f>
        <v xml:space="preserve">Encounter Data Analysis; 
</v>
      </c>
      <c r="EI130" s="254" t="str">
        <f>IF(ISNUMBER(FIND(analysismethod7,'III_Plan comp 438.68 {Plan 10}'!CB$15)),"",'III_Plan comp 438.68 {Plan 10}'!CB$15&amp;analysismethod7)</f>
        <v xml:space="preserve">Encounter Data Analysis; 
</v>
      </c>
      <c r="EJ130" s="254" t="str">
        <f>IF(ISNUMBER(FIND(analysismethod7,'III_Plan comp 438.68 {Plan 10}'!CC$15)),"",'III_Plan comp 438.68 {Plan 10}'!CC$15&amp;analysismethod7)</f>
        <v xml:space="preserve">Encounter Data Analysis; 
</v>
      </c>
      <c r="EK130" s="254" t="str">
        <f>IF(ISNUMBER(FIND(analysismethod7,'III_Plan comp 438.68 {Plan 10}'!CD$15)),"",'III_Plan comp 438.68 {Plan 10}'!CD$15&amp;analysismethod7)</f>
        <v xml:space="preserve">Encounter Data Analysis; 
</v>
      </c>
      <c r="EL130" s="254" t="str">
        <f>IF(ISNUMBER(FIND(analysismethod7,'III_Plan comp 438.68 {Plan 10}'!CE$15)),"",'III_Plan comp 438.68 {Plan 10}'!CE$15&amp;analysismethod7)</f>
        <v xml:space="preserve">Encounter Data Analysis; 
</v>
      </c>
      <c r="EM130" s="254" t="str">
        <f>IF(ISNUMBER(FIND(analysismethod7,'III_Plan comp 438.68 {Plan 10}'!CF$15)),"",'III_Plan comp 438.68 {Plan 10}'!CF$15&amp;analysismethod7)</f>
        <v xml:space="preserve">Encounter Data Analysis; 
</v>
      </c>
      <c r="EN130" s="254" t="str">
        <f>IF(ISNUMBER(FIND(analysismethod7,'III_Plan comp 438.68 {Plan 10}'!CG$15)),"",'III_Plan comp 438.68 {Plan 10}'!CG$15&amp;analysismethod7)</f>
        <v xml:space="preserve">Encounter Data Analysis; 
</v>
      </c>
      <c r="EO130" s="254" t="str">
        <f>IF(ISNUMBER(FIND(analysismethod7,'III_Plan comp 438.68 {Plan 10}'!CH$15)),"",'III_Plan comp 438.68 {Plan 10}'!CH$15&amp;analysismethod7)</f>
        <v xml:space="preserve">Encounter Data Analysis; 
</v>
      </c>
      <c r="EP130" s="254" t="str">
        <f>IF(ISNUMBER(FIND(analysismethod7,'III_Plan comp 438.68 {Plan 10}'!CI$15)),"",'III_Plan comp 438.68 {Plan 10}'!CI$15&amp;analysismethod7)</f>
        <v xml:space="preserve">Encounter Data Analysis; 
</v>
      </c>
      <c r="EQ130" s="254" t="str">
        <f>IF(ISNUMBER(FIND(analysismethod7,'III_Plan comp 438.68 {Plan 10}'!CJ$15)),"",'III_Plan comp 438.68 {Plan 10}'!CJ$15&amp;analysismethod7)</f>
        <v xml:space="preserve">Encounter Data Analysis; 
</v>
      </c>
      <c r="ER130" s="254" t="str">
        <f>IF(ISNUMBER(FIND(analysismethod7,'III_Plan comp 438.68 {Plan 10}'!CK$15)),"",'III_Plan comp 438.68 {Plan 10}'!CK$15&amp;analysismethod7)</f>
        <v xml:space="preserve">Encounter Data Analysis; 
</v>
      </c>
      <c r="ES130" s="254" t="str">
        <f>IF(ISNUMBER(FIND(analysismethod7,'III_Plan comp 438.68 {Plan 10}'!CL$15)),"",'III_Plan comp 438.68 {Plan 10}'!CL$15&amp;analysismethod7)</f>
        <v xml:space="preserve">Encounter Data Analysis; 
</v>
      </c>
      <c r="ET130" s="254" t="str">
        <f>IF(ISNUMBER(FIND(analysismethod7,'III_Plan comp 438.68 {Plan 10}'!CM$15)),"",'III_Plan comp 438.68 {Plan 10}'!CM$15&amp;analysismethod7)</f>
        <v xml:space="preserve">Encounter Data Analysis; 
</v>
      </c>
      <c r="EU130" s="254" t="str">
        <f>IF(ISNUMBER(FIND(analysismethod7,'III_Plan comp 438.68 {Plan 10}'!CN$15)),"",'III_Plan comp 438.68 {Plan 10}'!CN$15&amp;analysismethod7)</f>
        <v xml:space="preserve">Encounter Data Analysis; 
</v>
      </c>
      <c r="EV130" s="254" t="str">
        <f>IF(ISNUMBER(FIND(analysismethod7,'III_Plan comp 438.68 {Plan 10}'!CO$15)),"",'III_Plan comp 438.68 {Plan 10}'!CO$15&amp;analysismethod7)</f>
        <v xml:space="preserve">Encounter Data Analysis; 
</v>
      </c>
      <c r="EW130" s="254" t="str">
        <f>IF(ISNUMBER(FIND(analysismethod7,'III_Plan comp 438.68 {Plan 10}'!CP$15)),"",'III_Plan comp 438.68 {Plan 10}'!CP$15&amp;analysismethod7)</f>
        <v xml:space="preserve">Encounter Data Analysis; 
</v>
      </c>
      <c r="EX130" s="254" t="str">
        <f>IF(ISNUMBER(FIND(analysismethod7,'III_Plan comp 438.68 {Plan 10}'!CQ$15)),"",'III_Plan comp 438.68 {Plan 10}'!CQ$15&amp;analysismethod7)</f>
        <v xml:space="preserve">Encounter Data Analysis; 
</v>
      </c>
      <c r="EY130" s="254" t="str">
        <f>IF(ISNUMBER(FIND(analysismethod7,'III_Plan comp 438.68 {Plan 10}'!CR$15)),"",'III_Plan comp 438.68 {Plan 10}'!CR$15&amp;analysismethod7)</f>
        <v xml:space="preserve">Encounter Data Analysis; 
</v>
      </c>
      <c r="EZ130" s="254" t="str">
        <f>IF(ISNUMBER(FIND(analysismethod7,'III_Plan comp 438.68 {Plan 10}'!CS$15)),"",'III_Plan comp 438.68 {Plan 10}'!CS$15&amp;analysismethod7)</f>
        <v xml:space="preserve">Encounter Data Analysis; 
</v>
      </c>
      <c r="FA130" s="254" t="str">
        <f>IF(ISNUMBER(FIND(analysismethod7,'III_Plan comp 438.68 {Plan 10}'!CT$15)),"",'III_Plan comp 438.68 {Plan 10}'!CT$15&amp;analysismethod7)</f>
        <v xml:space="preserve">Encounter Data Analysis; 
</v>
      </c>
      <c r="FB130" s="254" t="str">
        <f>IF(ISNUMBER(FIND(analysismethod7,'III_Plan comp 438.68 {Plan 10}'!CU$15)),"",'III_Plan comp 438.68 {Plan 10}'!CU$15&amp;analysismethod7)</f>
        <v xml:space="preserve">Encounter Data Analysis; 
</v>
      </c>
      <c r="FC130" s="254" t="str">
        <f>IF(ISNUMBER(FIND(analysismethod7,'III_Plan comp 438.68 {Plan 10}'!CV$15)),"",'III_Plan comp 438.68 {Plan 10}'!CV$15&amp;analysismethod7)</f>
        <v xml:space="preserve">Encounter Data Analysis; 
</v>
      </c>
      <c r="FD130" s="254" t="str">
        <f>IF(ISNUMBER(FIND(analysismethod7,'III_Plan comp 438.68 {Plan 10}'!CW$15)),"",'III_Plan comp 438.68 {Plan 10}'!CW$15&amp;analysismethod7)</f>
        <v xml:space="preserve">Encounter Data Analysis; 
</v>
      </c>
      <c r="FE130" s="254" t="str">
        <f>IF(ISNUMBER(FIND(analysismethod7,'III_Plan comp 438.68 {Plan 10}'!CX$15)),"",'III_Plan comp 438.68 {Plan 10}'!CX$15&amp;analysismethod7)</f>
        <v xml:space="preserve">Encounter Data Analysis; 
</v>
      </c>
      <c r="FF130" s="254" t="str">
        <f>IF(ISNUMBER(FIND(analysismethod7,'III_Plan comp 438.68 {Plan 10}'!CY$15)),"",'III_Plan comp 438.68 {Plan 10}'!CY$15&amp;analysismethod7)</f>
        <v xml:space="preserve">Encounter Data Analysis; 
</v>
      </c>
      <c r="FG130" s="254" t="str">
        <f>IF(ISNUMBER(FIND(analysismethod7,'III_Plan comp 438.68 {Plan 10}'!CZ$15)),"",'III_Plan comp 438.68 {Plan 10}'!CZ$15&amp;analysismethod7)</f>
        <v xml:space="preserve">Encounter Data Analysis; 
</v>
      </c>
    </row>
    <row r="131" spans="63:163" x14ac:dyDescent="0.2">
      <c r="BK131" s="253" t="str">
        <f>IF('I_State and program information'!$E$79&lt;&gt;"",'I_State and program information'!E200&amp;"; "&amp;CHAR(10)&amp;CHAR(10),"")</f>
        <v/>
      </c>
      <c r="BL131" s="254" t="str">
        <f>IF(ISNUMBER(FIND(analysismethod8,'III_Plan comp 438.68 {Plan 10}'!E$15)),"",'III_Plan comp 438.68 {Plan 10}'!E$15&amp;analysismethod8)</f>
        <v/>
      </c>
      <c r="BM131" s="254" t="str">
        <f>IF(ISNUMBER(FIND(analysismethod8,'III_Plan comp 438.68 {Plan 10}'!F$15)),"",'III_Plan comp 438.68 {Plan 10}'!F$15&amp;analysismethod8)</f>
        <v/>
      </c>
      <c r="BN131" s="254" t="str">
        <f>IF(ISNUMBER(FIND(analysismethod8,'III_Plan comp 438.68 {Plan 10}'!G$15)),"",'III_Plan comp 438.68 {Plan 10}'!G$15&amp;analysismethod8)</f>
        <v/>
      </c>
      <c r="BO131" s="254" t="str">
        <f>IF(ISNUMBER(FIND(analysismethod8,'III_Plan comp 438.68 {Plan 10}'!H$15)),"",'III_Plan comp 438.68 {Plan 10}'!H$15&amp;analysismethod8)</f>
        <v/>
      </c>
      <c r="BP131" s="254" t="str">
        <f>IF(ISNUMBER(FIND(analysismethod8,'III_Plan comp 438.68 {Plan 10}'!I$15)),"",'III_Plan comp 438.68 {Plan 10}'!I$15&amp;analysismethod8)</f>
        <v/>
      </c>
      <c r="BQ131" s="254" t="str">
        <f>IF(ISNUMBER(FIND(analysismethod8,'III_Plan comp 438.68 {Plan 10}'!J$15)),"",'III_Plan comp 438.68 {Plan 10}'!J$15&amp;analysismethod8)</f>
        <v/>
      </c>
      <c r="BR131" s="254" t="str">
        <f>IF(ISNUMBER(FIND(analysismethod8,'III_Plan comp 438.68 {Plan 10}'!K$15)),"",'III_Plan comp 438.68 {Plan 10}'!K$15&amp;analysismethod8)</f>
        <v/>
      </c>
      <c r="BS131" s="254" t="str">
        <f>IF(ISNUMBER(FIND(analysismethod8,'III_Plan comp 438.68 {Plan 10}'!L$15)),"",'III_Plan comp 438.68 {Plan 10}'!L$15&amp;analysismethod8)</f>
        <v/>
      </c>
      <c r="BT131" s="254" t="str">
        <f>IF(ISNUMBER(FIND(analysismethod8,'III_Plan comp 438.68 {Plan 10}'!M$15)),"",'III_Plan comp 438.68 {Plan 10}'!M$15&amp;analysismethod8)</f>
        <v/>
      </c>
      <c r="BU131" s="254" t="str">
        <f>IF(ISNUMBER(FIND(analysismethod8,'III_Plan comp 438.68 {Plan 10}'!N$15)),"",'III_Plan comp 438.68 {Plan 10}'!N$15&amp;analysismethod8)</f>
        <v/>
      </c>
      <c r="BV131" s="254" t="str">
        <f>IF(ISNUMBER(FIND(analysismethod8,'III_Plan comp 438.68 {Plan 10}'!O$15)),"",'III_Plan comp 438.68 {Plan 10}'!O$15&amp;analysismethod8)</f>
        <v/>
      </c>
      <c r="BW131" s="254" t="str">
        <f>IF(ISNUMBER(FIND(analysismethod8,'III_Plan comp 438.68 {Plan 10}'!P$15)),"",'III_Plan comp 438.68 {Plan 10}'!P$15&amp;analysismethod8)</f>
        <v/>
      </c>
      <c r="BX131" s="254" t="str">
        <f>IF(ISNUMBER(FIND(analysismethod8,'III_Plan comp 438.68 {Plan 10}'!Q$15)),"",'III_Plan comp 438.68 {Plan 10}'!Q$15&amp;analysismethod8)</f>
        <v/>
      </c>
      <c r="BY131" s="254" t="str">
        <f>IF(ISNUMBER(FIND(analysismethod8,'III_Plan comp 438.68 {Plan 10}'!R$15)),"",'III_Plan comp 438.68 {Plan 10}'!R$15&amp;analysismethod8)</f>
        <v/>
      </c>
      <c r="BZ131" s="254" t="str">
        <f>IF(ISNUMBER(FIND(analysismethod8,'III_Plan comp 438.68 {Plan 10}'!S$15)),"",'III_Plan comp 438.68 {Plan 10}'!S$15&amp;analysismethod8)</f>
        <v/>
      </c>
      <c r="CA131" s="254" t="str">
        <f>IF(ISNUMBER(FIND(analysismethod8,'III_Plan comp 438.68 {Plan 10}'!T$15)),"",'III_Plan comp 438.68 {Plan 10}'!T$15&amp;analysismethod8)</f>
        <v/>
      </c>
      <c r="CB131" s="254" t="str">
        <f>IF(ISNUMBER(FIND(analysismethod8,'III_Plan comp 438.68 {Plan 10}'!U$15)),"",'III_Plan comp 438.68 {Plan 10}'!U$15&amp;analysismethod8)</f>
        <v/>
      </c>
      <c r="CC131" s="254" t="str">
        <f>IF(ISNUMBER(FIND(analysismethod8,'III_Plan comp 438.68 {Plan 10}'!V$15)),"",'III_Plan comp 438.68 {Plan 10}'!V$15&amp;analysismethod8)</f>
        <v/>
      </c>
      <c r="CD131" s="254" t="str">
        <f>IF(ISNUMBER(FIND(analysismethod8,'III_Plan comp 438.68 {Plan 10}'!W$15)),"",'III_Plan comp 438.68 {Plan 10}'!W$15&amp;analysismethod8)</f>
        <v/>
      </c>
      <c r="CE131" s="254" t="str">
        <f>IF(ISNUMBER(FIND(analysismethod8,'III_Plan comp 438.68 {Plan 10}'!X$15)),"",'III_Plan comp 438.68 {Plan 10}'!X$15&amp;analysismethod8)</f>
        <v/>
      </c>
      <c r="CF131" s="254" t="str">
        <f>IF(ISNUMBER(FIND(analysismethod8,'III_Plan comp 438.68 {Plan 10}'!Y$15)),"",'III_Plan comp 438.68 {Plan 10}'!Y$15&amp;analysismethod8)</f>
        <v/>
      </c>
      <c r="CG131" s="254" t="str">
        <f>IF(ISNUMBER(FIND(analysismethod8,'III_Plan comp 438.68 {Plan 10}'!Z$15)),"",'III_Plan comp 438.68 {Plan 10}'!Z$15&amp;analysismethod8)</f>
        <v/>
      </c>
      <c r="CH131" s="254" t="str">
        <f>IF(ISNUMBER(FIND(analysismethod8,'III_Plan comp 438.68 {Plan 10}'!AA$15)),"",'III_Plan comp 438.68 {Plan 10}'!AA$15&amp;analysismethod8)</f>
        <v/>
      </c>
      <c r="CI131" s="254" t="str">
        <f>IF(ISNUMBER(FIND(analysismethod8,'III_Plan comp 438.68 {Plan 10}'!AB$15)),"",'III_Plan comp 438.68 {Plan 10}'!AB$15&amp;analysismethod8)</f>
        <v/>
      </c>
      <c r="CJ131" s="254" t="str">
        <f>IF(ISNUMBER(FIND(analysismethod8,'III_Plan comp 438.68 {Plan 10}'!AC$15)),"",'III_Plan comp 438.68 {Plan 10}'!AC$15&amp;analysismethod8)</f>
        <v/>
      </c>
      <c r="CK131" s="254" t="str">
        <f>IF(ISNUMBER(FIND(analysismethod8,'III_Plan comp 438.68 {Plan 10}'!AD$15)),"",'III_Plan comp 438.68 {Plan 10}'!AD$15&amp;analysismethod8)</f>
        <v/>
      </c>
      <c r="CL131" s="254" t="str">
        <f>IF(ISNUMBER(FIND(analysismethod8,'III_Plan comp 438.68 {Plan 10}'!AE$15)),"",'III_Plan comp 438.68 {Plan 10}'!AE$15&amp;analysismethod8)</f>
        <v/>
      </c>
      <c r="CM131" s="254" t="str">
        <f>IF(ISNUMBER(FIND(analysismethod8,'III_Plan comp 438.68 {Plan 10}'!AF$15)),"",'III_Plan comp 438.68 {Plan 10}'!AF$15&amp;analysismethod8)</f>
        <v/>
      </c>
      <c r="CN131" s="254" t="str">
        <f>IF(ISNUMBER(FIND(analysismethod8,'III_Plan comp 438.68 {Plan 10}'!AG$15)),"",'III_Plan comp 438.68 {Plan 10}'!AG$15&amp;analysismethod8)</f>
        <v/>
      </c>
      <c r="CO131" s="254" t="str">
        <f>IF(ISNUMBER(FIND(analysismethod8,'III_Plan comp 438.68 {Plan 10}'!AH$15)),"",'III_Plan comp 438.68 {Plan 10}'!AH$15&amp;analysismethod8)</f>
        <v/>
      </c>
      <c r="CP131" s="254" t="str">
        <f>IF(ISNUMBER(FIND(analysismethod8,'III_Plan comp 438.68 {Plan 10}'!AI$15)),"",'III_Plan comp 438.68 {Plan 10}'!AI$15&amp;analysismethod8)</f>
        <v/>
      </c>
      <c r="CQ131" s="254" t="str">
        <f>IF(ISNUMBER(FIND(analysismethod8,'III_Plan comp 438.68 {Plan 10}'!AJ$15)),"",'III_Plan comp 438.68 {Plan 10}'!AJ$15&amp;analysismethod8)</f>
        <v/>
      </c>
      <c r="CR131" s="254" t="str">
        <f>IF(ISNUMBER(FIND(analysismethod8,'III_Plan comp 438.68 {Plan 10}'!AK$15)),"",'III_Plan comp 438.68 {Plan 10}'!AK$15&amp;analysismethod8)</f>
        <v/>
      </c>
      <c r="CS131" s="254" t="str">
        <f>IF(ISNUMBER(FIND(analysismethod8,'III_Plan comp 438.68 {Plan 10}'!AL$15)),"",'III_Plan comp 438.68 {Plan 10}'!AL$15&amp;analysismethod8)</f>
        <v/>
      </c>
      <c r="CT131" s="254" t="str">
        <f>IF(ISNUMBER(FIND(analysismethod8,'III_Plan comp 438.68 {Plan 10}'!AM$15)),"",'III_Plan comp 438.68 {Plan 10}'!AM$15&amp;analysismethod8)</f>
        <v/>
      </c>
      <c r="CU131" s="254" t="str">
        <f>IF(ISNUMBER(FIND(analysismethod8,'III_Plan comp 438.68 {Plan 10}'!AN$15)),"",'III_Plan comp 438.68 {Plan 10}'!AN$15&amp;analysismethod8)</f>
        <v/>
      </c>
      <c r="CV131" s="254" t="str">
        <f>IF(ISNUMBER(FIND(analysismethod8,'III_Plan comp 438.68 {Plan 10}'!AO$15)),"",'III_Plan comp 438.68 {Plan 10}'!AO$15&amp;analysismethod8)</f>
        <v/>
      </c>
      <c r="CW131" s="254" t="str">
        <f>IF(ISNUMBER(FIND(analysismethod8,'III_Plan comp 438.68 {Plan 10}'!AP$15)),"",'III_Plan comp 438.68 {Plan 10}'!AP$15&amp;analysismethod8)</f>
        <v/>
      </c>
      <c r="CX131" s="254" t="str">
        <f>IF(ISNUMBER(FIND(analysismethod8,'III_Plan comp 438.68 {Plan 10}'!AQ$15)),"",'III_Plan comp 438.68 {Plan 10}'!AQ$15&amp;analysismethod8)</f>
        <v/>
      </c>
      <c r="CY131" s="254" t="str">
        <f>IF(ISNUMBER(FIND(analysismethod8,'III_Plan comp 438.68 {Plan 10}'!AR$15)),"",'III_Plan comp 438.68 {Plan 10}'!AR$15&amp;analysismethod8)</f>
        <v/>
      </c>
      <c r="CZ131" s="254" t="str">
        <f>IF(ISNUMBER(FIND(analysismethod8,'III_Plan comp 438.68 {Plan 10}'!AS$15)),"",'III_Plan comp 438.68 {Plan 10}'!AS$15&amp;analysismethod8)</f>
        <v/>
      </c>
      <c r="DA131" s="254" t="str">
        <f>IF(ISNUMBER(FIND(analysismethod8,'III_Plan comp 438.68 {Plan 10}'!AT$15)),"",'III_Plan comp 438.68 {Plan 10}'!AT$15&amp;analysismethod8)</f>
        <v/>
      </c>
      <c r="DB131" s="254" t="str">
        <f>IF(ISNUMBER(FIND(analysismethod8,'III_Plan comp 438.68 {Plan 10}'!AU$15)),"",'III_Plan comp 438.68 {Plan 10}'!AU$15&amp;analysismethod8)</f>
        <v/>
      </c>
      <c r="DC131" s="254" t="str">
        <f>IF(ISNUMBER(FIND(analysismethod8,'III_Plan comp 438.68 {Plan 10}'!AV$15)),"",'III_Plan comp 438.68 {Plan 10}'!AV$15&amp;analysismethod8)</f>
        <v/>
      </c>
      <c r="DD131" s="254" t="str">
        <f>IF(ISNUMBER(FIND(analysismethod8,'III_Plan comp 438.68 {Plan 10}'!AW$15)),"",'III_Plan comp 438.68 {Plan 10}'!AW$15&amp;analysismethod8)</f>
        <v/>
      </c>
      <c r="DE131" s="254" t="str">
        <f>IF(ISNUMBER(FIND(analysismethod8,'III_Plan comp 438.68 {Plan 10}'!AX$15)),"",'III_Plan comp 438.68 {Plan 10}'!AX$15&amp;analysismethod8)</f>
        <v/>
      </c>
      <c r="DF131" s="254" t="str">
        <f>IF(ISNUMBER(FIND(analysismethod8,'III_Plan comp 438.68 {Plan 10}'!AY$15)),"",'III_Plan comp 438.68 {Plan 10}'!AY$15&amp;analysismethod8)</f>
        <v/>
      </c>
      <c r="DG131" s="254" t="str">
        <f>IF(ISNUMBER(FIND(analysismethod8,'III_Plan comp 438.68 {Plan 10}'!AZ$15)),"",'III_Plan comp 438.68 {Plan 10}'!AZ$15&amp;analysismethod8)</f>
        <v/>
      </c>
      <c r="DH131" s="254" t="str">
        <f>IF(ISNUMBER(FIND(analysismethod8,'III_Plan comp 438.68 {Plan 10}'!BA$15)),"",'III_Plan comp 438.68 {Plan 10}'!BA$15&amp;analysismethod8)</f>
        <v/>
      </c>
      <c r="DI131" s="254" t="str">
        <f>IF(ISNUMBER(FIND(analysismethod8,'III_Plan comp 438.68 {Plan 10}'!BB$15)),"",'III_Plan comp 438.68 {Plan 10}'!BB$15&amp;analysismethod8)</f>
        <v/>
      </c>
      <c r="DJ131" s="254" t="str">
        <f>IF(ISNUMBER(FIND(analysismethod8,'III_Plan comp 438.68 {Plan 10}'!BC$15)),"",'III_Plan comp 438.68 {Plan 10}'!BC$15&amp;analysismethod8)</f>
        <v/>
      </c>
      <c r="DK131" s="254" t="str">
        <f>IF(ISNUMBER(FIND(analysismethod8,'III_Plan comp 438.68 {Plan 10}'!BD$15)),"",'III_Plan comp 438.68 {Plan 10}'!BD$15&amp;analysismethod8)</f>
        <v/>
      </c>
      <c r="DL131" s="254" t="str">
        <f>IF(ISNUMBER(FIND(analysismethod8,'III_Plan comp 438.68 {Plan 10}'!BE$15)),"",'III_Plan comp 438.68 {Plan 10}'!BE$15&amp;analysismethod8)</f>
        <v/>
      </c>
      <c r="DM131" s="254" t="str">
        <f>IF(ISNUMBER(FIND(analysismethod8,'III_Plan comp 438.68 {Plan 10}'!BF$15)),"",'III_Plan comp 438.68 {Plan 10}'!BF$15&amp;analysismethod8)</f>
        <v/>
      </c>
      <c r="DN131" s="254" t="str">
        <f>IF(ISNUMBER(FIND(analysismethod8,'III_Plan comp 438.68 {Plan 10}'!BG$15)),"",'III_Plan comp 438.68 {Plan 10}'!BG$15&amp;analysismethod8)</f>
        <v/>
      </c>
      <c r="DO131" s="254" t="str">
        <f>IF(ISNUMBER(FIND(analysismethod8,'III_Plan comp 438.68 {Plan 10}'!BH$15)),"",'III_Plan comp 438.68 {Plan 10}'!BH$15&amp;analysismethod8)</f>
        <v/>
      </c>
      <c r="DP131" s="254" t="str">
        <f>IF(ISNUMBER(FIND(analysismethod8,'III_Plan comp 438.68 {Plan 10}'!BI$15)),"",'III_Plan comp 438.68 {Plan 10}'!BI$15&amp;analysismethod8)</f>
        <v/>
      </c>
      <c r="DQ131" s="254" t="str">
        <f>IF(ISNUMBER(FIND(analysismethod8,'III_Plan comp 438.68 {Plan 10}'!BJ$15)),"",'III_Plan comp 438.68 {Plan 10}'!BJ$15&amp;analysismethod8)</f>
        <v/>
      </c>
      <c r="DR131" s="254" t="str">
        <f>IF(ISNUMBER(FIND(analysismethod8,'III_Plan comp 438.68 {Plan 10}'!BK$15)),"",'III_Plan comp 438.68 {Plan 10}'!BK$15&amp;analysismethod8)</f>
        <v/>
      </c>
      <c r="DS131" s="254" t="str">
        <f>IF(ISNUMBER(FIND(analysismethod8,'III_Plan comp 438.68 {Plan 10}'!BL$15)),"",'III_Plan comp 438.68 {Plan 10}'!BL$15&amp;analysismethod8)</f>
        <v/>
      </c>
      <c r="DT131" s="254" t="str">
        <f>IF(ISNUMBER(FIND(analysismethod8,'III_Plan comp 438.68 {Plan 10}'!BM$15)),"",'III_Plan comp 438.68 {Plan 10}'!BM$15&amp;analysismethod8)</f>
        <v/>
      </c>
      <c r="DU131" s="254" t="str">
        <f>IF(ISNUMBER(FIND(analysismethod8,'III_Plan comp 438.68 {Plan 10}'!BN$15)),"",'III_Plan comp 438.68 {Plan 10}'!BN$15&amp;analysismethod8)</f>
        <v/>
      </c>
      <c r="DV131" s="254" t="str">
        <f>IF(ISNUMBER(FIND(analysismethod8,'III_Plan comp 438.68 {Plan 10}'!BO$15)),"",'III_Plan comp 438.68 {Plan 10}'!BO$15&amp;analysismethod8)</f>
        <v/>
      </c>
      <c r="DW131" s="254" t="str">
        <f>IF(ISNUMBER(FIND(analysismethod8,'III_Plan comp 438.68 {Plan 10}'!BP$15)),"",'III_Plan comp 438.68 {Plan 10}'!BP$15&amp;analysismethod8)</f>
        <v/>
      </c>
      <c r="DX131" s="254" t="str">
        <f>IF(ISNUMBER(FIND(analysismethod8,'III_Plan comp 438.68 {Plan 10}'!BQ$15)),"",'III_Plan comp 438.68 {Plan 10}'!BQ$15&amp;analysismethod8)</f>
        <v/>
      </c>
      <c r="DY131" s="254" t="str">
        <f>IF(ISNUMBER(FIND(analysismethod8,'III_Plan comp 438.68 {Plan 10}'!BR$15)),"",'III_Plan comp 438.68 {Plan 10}'!BR$15&amp;analysismethod8)</f>
        <v/>
      </c>
      <c r="DZ131" s="254" t="str">
        <f>IF(ISNUMBER(FIND(analysismethod8,'III_Plan comp 438.68 {Plan 10}'!BS$15)),"",'III_Plan comp 438.68 {Plan 10}'!BS$15&amp;analysismethod8)</f>
        <v/>
      </c>
      <c r="EA131" s="254" t="str">
        <f>IF(ISNUMBER(FIND(analysismethod8,'III_Plan comp 438.68 {Plan 10}'!BT$15)),"",'III_Plan comp 438.68 {Plan 10}'!BT$15&amp;analysismethod8)</f>
        <v/>
      </c>
      <c r="EB131" s="254" t="str">
        <f>IF(ISNUMBER(FIND(analysismethod8,'III_Plan comp 438.68 {Plan 10}'!BU$15)),"",'III_Plan comp 438.68 {Plan 10}'!BU$15&amp;analysismethod8)</f>
        <v/>
      </c>
      <c r="EC131" s="254" t="str">
        <f>IF(ISNUMBER(FIND(analysismethod8,'III_Plan comp 438.68 {Plan 10}'!BV$15)),"",'III_Plan comp 438.68 {Plan 10}'!BV$15&amp;analysismethod8)</f>
        <v/>
      </c>
      <c r="ED131" s="254" t="str">
        <f>IF(ISNUMBER(FIND(analysismethod8,'III_Plan comp 438.68 {Plan 10}'!BW$15)),"",'III_Plan comp 438.68 {Plan 10}'!BW$15&amp;analysismethod8)</f>
        <v/>
      </c>
      <c r="EE131" s="254" t="str">
        <f>IF(ISNUMBER(FIND(analysismethod8,'III_Plan comp 438.68 {Plan 10}'!BX$15)),"",'III_Plan comp 438.68 {Plan 10}'!BX$15&amp;analysismethod8)</f>
        <v/>
      </c>
      <c r="EF131" s="254" t="str">
        <f>IF(ISNUMBER(FIND(analysismethod8,'III_Plan comp 438.68 {Plan 10}'!BY$15)),"",'III_Plan comp 438.68 {Plan 10}'!BY$15&amp;analysismethod8)</f>
        <v/>
      </c>
      <c r="EG131" s="254" t="str">
        <f>IF(ISNUMBER(FIND(analysismethod8,'III_Plan comp 438.68 {Plan 10}'!BZ$15)),"",'III_Plan comp 438.68 {Plan 10}'!BZ$15&amp;analysismethod8)</f>
        <v/>
      </c>
      <c r="EH131" s="254" t="str">
        <f>IF(ISNUMBER(FIND(analysismethod8,'III_Plan comp 438.68 {Plan 10}'!CA$15)),"",'III_Plan comp 438.68 {Plan 10}'!CA$15&amp;analysismethod8)</f>
        <v/>
      </c>
      <c r="EI131" s="254" t="str">
        <f>IF(ISNUMBER(FIND(analysismethod8,'III_Plan comp 438.68 {Plan 10}'!CB$15)),"",'III_Plan comp 438.68 {Plan 10}'!CB$15&amp;analysismethod8)</f>
        <v/>
      </c>
      <c r="EJ131" s="254" t="str">
        <f>IF(ISNUMBER(FIND(analysismethod8,'III_Plan comp 438.68 {Plan 10}'!CC$15)),"",'III_Plan comp 438.68 {Plan 10}'!CC$15&amp;analysismethod8)</f>
        <v/>
      </c>
      <c r="EK131" s="254" t="str">
        <f>IF(ISNUMBER(FIND(analysismethod8,'III_Plan comp 438.68 {Plan 10}'!CD$15)),"",'III_Plan comp 438.68 {Plan 10}'!CD$15&amp;analysismethod8)</f>
        <v/>
      </c>
      <c r="EL131" s="254" t="str">
        <f>IF(ISNUMBER(FIND(analysismethod8,'III_Plan comp 438.68 {Plan 10}'!CE$15)),"",'III_Plan comp 438.68 {Plan 10}'!CE$15&amp;analysismethod8)</f>
        <v/>
      </c>
      <c r="EM131" s="254" t="str">
        <f>IF(ISNUMBER(FIND(analysismethod8,'III_Plan comp 438.68 {Plan 10}'!CF$15)),"",'III_Plan comp 438.68 {Plan 10}'!CF$15&amp;analysismethod8)</f>
        <v/>
      </c>
      <c r="EN131" s="254" t="str">
        <f>IF(ISNUMBER(FIND(analysismethod8,'III_Plan comp 438.68 {Plan 10}'!CG$15)),"",'III_Plan comp 438.68 {Plan 10}'!CG$15&amp;analysismethod8)</f>
        <v/>
      </c>
      <c r="EO131" s="254" t="str">
        <f>IF(ISNUMBER(FIND(analysismethod8,'III_Plan comp 438.68 {Plan 10}'!CH$15)),"",'III_Plan comp 438.68 {Plan 10}'!CH$15&amp;analysismethod8)</f>
        <v/>
      </c>
      <c r="EP131" s="254" t="str">
        <f>IF(ISNUMBER(FIND(analysismethod8,'III_Plan comp 438.68 {Plan 10}'!CI$15)),"",'III_Plan comp 438.68 {Plan 10}'!CI$15&amp;analysismethod8)</f>
        <v/>
      </c>
      <c r="EQ131" s="254" t="str">
        <f>IF(ISNUMBER(FIND(analysismethod8,'III_Plan comp 438.68 {Plan 10}'!CJ$15)),"",'III_Plan comp 438.68 {Plan 10}'!CJ$15&amp;analysismethod8)</f>
        <v/>
      </c>
      <c r="ER131" s="254" t="str">
        <f>IF(ISNUMBER(FIND(analysismethod8,'III_Plan comp 438.68 {Plan 10}'!CK$15)),"",'III_Plan comp 438.68 {Plan 10}'!CK$15&amp;analysismethod8)</f>
        <v/>
      </c>
      <c r="ES131" s="254" t="str">
        <f>IF(ISNUMBER(FIND(analysismethod8,'III_Plan comp 438.68 {Plan 10}'!CL$15)),"",'III_Plan comp 438.68 {Plan 10}'!CL$15&amp;analysismethod8)</f>
        <v/>
      </c>
      <c r="ET131" s="254" t="str">
        <f>IF(ISNUMBER(FIND(analysismethod8,'III_Plan comp 438.68 {Plan 10}'!CM$15)),"",'III_Plan comp 438.68 {Plan 10}'!CM$15&amp;analysismethod8)</f>
        <v/>
      </c>
      <c r="EU131" s="254" t="str">
        <f>IF(ISNUMBER(FIND(analysismethod8,'III_Plan comp 438.68 {Plan 10}'!CN$15)),"",'III_Plan comp 438.68 {Plan 10}'!CN$15&amp;analysismethod8)</f>
        <v/>
      </c>
      <c r="EV131" s="254" t="str">
        <f>IF(ISNUMBER(FIND(analysismethod8,'III_Plan comp 438.68 {Plan 10}'!CO$15)),"",'III_Plan comp 438.68 {Plan 10}'!CO$15&amp;analysismethod8)</f>
        <v/>
      </c>
      <c r="EW131" s="254" t="str">
        <f>IF(ISNUMBER(FIND(analysismethod8,'III_Plan comp 438.68 {Plan 10}'!CP$15)),"",'III_Plan comp 438.68 {Plan 10}'!CP$15&amp;analysismethod8)</f>
        <v/>
      </c>
      <c r="EX131" s="254" t="str">
        <f>IF(ISNUMBER(FIND(analysismethod8,'III_Plan comp 438.68 {Plan 10}'!CQ$15)),"",'III_Plan comp 438.68 {Plan 10}'!CQ$15&amp;analysismethod8)</f>
        <v/>
      </c>
      <c r="EY131" s="254" t="str">
        <f>IF(ISNUMBER(FIND(analysismethod8,'III_Plan comp 438.68 {Plan 10}'!CR$15)),"",'III_Plan comp 438.68 {Plan 10}'!CR$15&amp;analysismethod8)</f>
        <v/>
      </c>
      <c r="EZ131" s="254" t="str">
        <f>IF(ISNUMBER(FIND(analysismethod8,'III_Plan comp 438.68 {Plan 10}'!CS$15)),"",'III_Plan comp 438.68 {Plan 10}'!CS$15&amp;analysismethod8)</f>
        <v/>
      </c>
      <c r="FA131" s="254" t="str">
        <f>IF(ISNUMBER(FIND(analysismethod8,'III_Plan comp 438.68 {Plan 10}'!CT$15)),"",'III_Plan comp 438.68 {Plan 10}'!CT$15&amp;analysismethod8)</f>
        <v/>
      </c>
      <c r="FB131" s="254" t="str">
        <f>IF(ISNUMBER(FIND(analysismethod8,'III_Plan comp 438.68 {Plan 10}'!CU$15)),"",'III_Plan comp 438.68 {Plan 10}'!CU$15&amp;analysismethod8)</f>
        <v/>
      </c>
      <c r="FC131" s="254" t="str">
        <f>IF(ISNUMBER(FIND(analysismethod8,'III_Plan comp 438.68 {Plan 10}'!CV$15)),"",'III_Plan comp 438.68 {Plan 10}'!CV$15&amp;analysismethod8)</f>
        <v/>
      </c>
      <c r="FD131" s="254" t="str">
        <f>IF(ISNUMBER(FIND(analysismethod8,'III_Plan comp 438.68 {Plan 10}'!CW$15)),"",'III_Plan comp 438.68 {Plan 10}'!CW$15&amp;analysismethod8)</f>
        <v/>
      </c>
      <c r="FE131" s="254" t="str">
        <f>IF(ISNUMBER(FIND(analysismethod8,'III_Plan comp 438.68 {Plan 10}'!CX$15)),"",'III_Plan comp 438.68 {Plan 10}'!CX$15&amp;analysismethod8)</f>
        <v/>
      </c>
      <c r="FF131" s="254" t="str">
        <f>IF(ISNUMBER(FIND(analysismethod8,'III_Plan comp 438.68 {Plan 10}'!CY$15)),"",'III_Plan comp 438.68 {Plan 10}'!CY$15&amp;analysismethod8)</f>
        <v/>
      </c>
      <c r="FG131" s="254" t="str">
        <f>IF(ISNUMBER(FIND(analysismethod8,'III_Plan comp 438.68 {Plan 10}'!CZ$15)),"",'III_Plan comp 438.68 {Plan 10}'!CZ$15&amp;analysismethod8)</f>
        <v/>
      </c>
    </row>
    <row r="132" spans="63:163" x14ac:dyDescent="0.2">
      <c r="BK132" s="253" t="str">
        <f>IF('I_State and program information'!$E$85&lt;&gt;"",'I_State and program information'!E206&amp;"; "&amp;CHAR(10)&amp;CHAR(10),"")</f>
        <v/>
      </c>
      <c r="BL132" s="254" t="str">
        <f>IF(ISNUMBER(FIND(analysismethod9,'III_Plan comp 438.68 {Plan 10}'!E$15)),"",'III_Plan comp 438.68 {Plan 10}'!E$15&amp;analysismethod9)</f>
        <v/>
      </c>
      <c r="BM132" s="254" t="str">
        <f>IF(ISNUMBER(FIND(analysismethod9,'III_Plan comp 438.68 {Plan 10}'!F$15)),"",'III_Plan comp 438.68 {Plan 10}'!F$15&amp;analysismethod9)</f>
        <v/>
      </c>
      <c r="BN132" s="254" t="str">
        <f>IF(ISNUMBER(FIND(analysismethod9,'III_Plan comp 438.68 {Plan 10}'!G$15)),"",'III_Plan comp 438.68 {Plan 10}'!G$15&amp;analysismethod9)</f>
        <v/>
      </c>
      <c r="BO132" s="254" t="str">
        <f>IF(ISNUMBER(FIND(analysismethod9,'III_Plan comp 438.68 {Plan 10}'!H$15)),"",'III_Plan comp 438.68 {Plan 10}'!H$15&amp;analysismethod9)</f>
        <v/>
      </c>
      <c r="BP132" s="254" t="str">
        <f>IF(ISNUMBER(FIND(analysismethod9,'III_Plan comp 438.68 {Plan 10}'!I$15)),"",'III_Plan comp 438.68 {Plan 10}'!I$15&amp;analysismethod9)</f>
        <v/>
      </c>
      <c r="BQ132" s="254" t="str">
        <f>IF(ISNUMBER(FIND(analysismethod9,'III_Plan comp 438.68 {Plan 10}'!J$15)),"",'III_Plan comp 438.68 {Plan 10}'!J$15&amp;analysismethod9)</f>
        <v/>
      </c>
      <c r="BR132" s="254" t="str">
        <f>IF(ISNUMBER(FIND(analysismethod9,'III_Plan comp 438.68 {Plan 10}'!K$15)),"",'III_Plan comp 438.68 {Plan 10}'!K$15&amp;analysismethod9)</f>
        <v/>
      </c>
      <c r="BS132" s="254" t="str">
        <f>IF(ISNUMBER(FIND(analysismethod9,'III_Plan comp 438.68 {Plan 10}'!L$15)),"",'III_Plan comp 438.68 {Plan 10}'!L$15&amp;analysismethod9)</f>
        <v/>
      </c>
      <c r="BT132" s="254" t="str">
        <f>IF(ISNUMBER(FIND(analysismethod9,'III_Plan comp 438.68 {Plan 10}'!M$15)),"",'III_Plan comp 438.68 {Plan 10}'!M$15&amp;analysismethod9)</f>
        <v/>
      </c>
      <c r="BU132" s="254" t="str">
        <f>IF(ISNUMBER(FIND(analysismethod9,'III_Plan comp 438.68 {Plan 10}'!N$15)),"",'III_Plan comp 438.68 {Plan 10}'!N$15&amp;analysismethod9)</f>
        <v/>
      </c>
      <c r="BV132" s="254" t="str">
        <f>IF(ISNUMBER(FIND(analysismethod9,'III_Plan comp 438.68 {Plan 10}'!O$15)),"",'III_Plan comp 438.68 {Plan 10}'!O$15&amp;analysismethod9)</f>
        <v/>
      </c>
      <c r="BW132" s="254" t="str">
        <f>IF(ISNUMBER(FIND(analysismethod9,'III_Plan comp 438.68 {Plan 10}'!P$15)),"",'III_Plan comp 438.68 {Plan 10}'!P$15&amp;analysismethod9)</f>
        <v/>
      </c>
      <c r="BX132" s="254" t="str">
        <f>IF(ISNUMBER(FIND(analysismethod9,'III_Plan comp 438.68 {Plan 10}'!Q$15)),"",'III_Plan comp 438.68 {Plan 10}'!Q$15&amp;analysismethod9)</f>
        <v/>
      </c>
      <c r="BY132" s="254" t="str">
        <f>IF(ISNUMBER(FIND(analysismethod9,'III_Plan comp 438.68 {Plan 10}'!R$15)),"",'III_Plan comp 438.68 {Plan 10}'!R$15&amp;analysismethod9)</f>
        <v/>
      </c>
      <c r="BZ132" s="254" t="str">
        <f>IF(ISNUMBER(FIND(analysismethod9,'III_Plan comp 438.68 {Plan 10}'!S$15)),"",'III_Plan comp 438.68 {Plan 10}'!S$15&amp;analysismethod9)</f>
        <v/>
      </c>
      <c r="CA132" s="254" t="str">
        <f>IF(ISNUMBER(FIND(analysismethod9,'III_Plan comp 438.68 {Plan 10}'!T$15)),"",'III_Plan comp 438.68 {Plan 10}'!T$15&amp;analysismethod9)</f>
        <v/>
      </c>
      <c r="CB132" s="254" t="str">
        <f>IF(ISNUMBER(FIND(analysismethod9,'III_Plan comp 438.68 {Plan 10}'!U$15)),"",'III_Plan comp 438.68 {Plan 10}'!U$15&amp;analysismethod9)</f>
        <v/>
      </c>
      <c r="CC132" s="254" t="str">
        <f>IF(ISNUMBER(FIND(analysismethod9,'III_Plan comp 438.68 {Plan 10}'!V$15)),"",'III_Plan comp 438.68 {Plan 10}'!V$15&amp;analysismethod9)</f>
        <v/>
      </c>
      <c r="CD132" s="254" t="str">
        <f>IF(ISNUMBER(FIND(analysismethod9,'III_Plan comp 438.68 {Plan 10}'!W$15)),"",'III_Plan comp 438.68 {Plan 10}'!W$15&amp;analysismethod9)</f>
        <v/>
      </c>
      <c r="CE132" s="254" t="str">
        <f>IF(ISNUMBER(FIND(analysismethod9,'III_Plan comp 438.68 {Plan 10}'!X$15)),"",'III_Plan comp 438.68 {Plan 10}'!X$15&amp;analysismethod9)</f>
        <v/>
      </c>
      <c r="CF132" s="254" t="str">
        <f>IF(ISNUMBER(FIND(analysismethod9,'III_Plan comp 438.68 {Plan 10}'!Y$15)),"",'III_Plan comp 438.68 {Plan 10}'!Y$15&amp;analysismethod9)</f>
        <v/>
      </c>
      <c r="CG132" s="254" t="str">
        <f>IF(ISNUMBER(FIND(analysismethod9,'III_Plan comp 438.68 {Plan 10}'!Z$15)),"",'III_Plan comp 438.68 {Plan 10}'!Z$15&amp;analysismethod9)</f>
        <v/>
      </c>
      <c r="CH132" s="254" t="str">
        <f>IF(ISNUMBER(FIND(analysismethod9,'III_Plan comp 438.68 {Plan 10}'!AA$15)),"",'III_Plan comp 438.68 {Plan 10}'!AA$15&amp;analysismethod9)</f>
        <v/>
      </c>
      <c r="CI132" s="254" t="str">
        <f>IF(ISNUMBER(FIND(analysismethod9,'III_Plan comp 438.68 {Plan 10}'!AB$15)),"",'III_Plan comp 438.68 {Plan 10}'!AB$15&amp;analysismethod9)</f>
        <v/>
      </c>
      <c r="CJ132" s="254" t="str">
        <f>IF(ISNUMBER(FIND(analysismethod9,'III_Plan comp 438.68 {Plan 10}'!AC$15)),"",'III_Plan comp 438.68 {Plan 10}'!AC$15&amp;analysismethod9)</f>
        <v/>
      </c>
      <c r="CK132" s="254" t="str">
        <f>IF(ISNUMBER(FIND(analysismethod9,'III_Plan comp 438.68 {Plan 10}'!AD$15)),"",'III_Plan comp 438.68 {Plan 10}'!AD$15&amp;analysismethod9)</f>
        <v/>
      </c>
      <c r="CL132" s="254" t="str">
        <f>IF(ISNUMBER(FIND(analysismethod9,'III_Plan comp 438.68 {Plan 10}'!AE$15)),"",'III_Plan comp 438.68 {Plan 10}'!AE$15&amp;analysismethod9)</f>
        <v/>
      </c>
      <c r="CM132" s="254" t="str">
        <f>IF(ISNUMBER(FIND(analysismethod9,'III_Plan comp 438.68 {Plan 10}'!AF$15)),"",'III_Plan comp 438.68 {Plan 10}'!AF$15&amp;analysismethod9)</f>
        <v/>
      </c>
      <c r="CN132" s="254" t="str">
        <f>IF(ISNUMBER(FIND(analysismethod9,'III_Plan comp 438.68 {Plan 10}'!AG$15)),"",'III_Plan comp 438.68 {Plan 10}'!AG$15&amp;analysismethod9)</f>
        <v/>
      </c>
      <c r="CO132" s="254" t="str">
        <f>IF(ISNUMBER(FIND(analysismethod9,'III_Plan comp 438.68 {Plan 10}'!AH$15)),"",'III_Plan comp 438.68 {Plan 10}'!AH$15&amp;analysismethod9)</f>
        <v/>
      </c>
      <c r="CP132" s="254" t="str">
        <f>IF(ISNUMBER(FIND(analysismethod9,'III_Plan comp 438.68 {Plan 10}'!AI$15)),"",'III_Plan comp 438.68 {Plan 10}'!AI$15&amp;analysismethod9)</f>
        <v/>
      </c>
      <c r="CQ132" s="254" t="str">
        <f>IF(ISNUMBER(FIND(analysismethod9,'III_Plan comp 438.68 {Plan 10}'!AJ$15)),"",'III_Plan comp 438.68 {Plan 10}'!AJ$15&amp;analysismethod9)</f>
        <v/>
      </c>
      <c r="CR132" s="254" t="str">
        <f>IF(ISNUMBER(FIND(analysismethod9,'III_Plan comp 438.68 {Plan 10}'!AK$15)),"",'III_Plan comp 438.68 {Plan 10}'!AK$15&amp;analysismethod9)</f>
        <v/>
      </c>
      <c r="CS132" s="254" t="str">
        <f>IF(ISNUMBER(FIND(analysismethod9,'III_Plan comp 438.68 {Plan 10}'!AL$15)),"",'III_Plan comp 438.68 {Plan 10}'!AL$15&amp;analysismethod9)</f>
        <v/>
      </c>
      <c r="CT132" s="254" t="str">
        <f>IF(ISNUMBER(FIND(analysismethod9,'III_Plan comp 438.68 {Plan 10}'!AM$15)),"",'III_Plan comp 438.68 {Plan 10}'!AM$15&amp;analysismethod9)</f>
        <v/>
      </c>
      <c r="CU132" s="254" t="str">
        <f>IF(ISNUMBER(FIND(analysismethod9,'III_Plan comp 438.68 {Plan 10}'!AN$15)),"",'III_Plan comp 438.68 {Plan 10}'!AN$15&amp;analysismethod9)</f>
        <v/>
      </c>
      <c r="CV132" s="254" t="str">
        <f>IF(ISNUMBER(FIND(analysismethod9,'III_Plan comp 438.68 {Plan 10}'!AO$15)),"",'III_Plan comp 438.68 {Plan 10}'!AO$15&amp;analysismethod9)</f>
        <v/>
      </c>
      <c r="CW132" s="254" t="str">
        <f>IF(ISNUMBER(FIND(analysismethod9,'III_Plan comp 438.68 {Plan 10}'!AP$15)),"",'III_Plan comp 438.68 {Plan 10}'!AP$15&amp;analysismethod9)</f>
        <v/>
      </c>
      <c r="CX132" s="254" t="str">
        <f>IF(ISNUMBER(FIND(analysismethod9,'III_Plan comp 438.68 {Plan 10}'!AQ$15)),"",'III_Plan comp 438.68 {Plan 10}'!AQ$15&amp;analysismethod9)</f>
        <v/>
      </c>
      <c r="CY132" s="254" t="str">
        <f>IF(ISNUMBER(FIND(analysismethod9,'III_Plan comp 438.68 {Plan 10}'!AR$15)),"",'III_Plan comp 438.68 {Plan 10}'!AR$15&amp;analysismethod9)</f>
        <v/>
      </c>
      <c r="CZ132" s="254" t="str">
        <f>IF(ISNUMBER(FIND(analysismethod9,'III_Plan comp 438.68 {Plan 10}'!AS$15)),"",'III_Plan comp 438.68 {Plan 10}'!AS$15&amp;analysismethod9)</f>
        <v/>
      </c>
      <c r="DA132" s="254" t="str">
        <f>IF(ISNUMBER(FIND(analysismethod9,'III_Plan comp 438.68 {Plan 10}'!AT$15)),"",'III_Plan comp 438.68 {Plan 10}'!AT$15&amp;analysismethod9)</f>
        <v/>
      </c>
      <c r="DB132" s="254" t="str">
        <f>IF(ISNUMBER(FIND(analysismethod9,'III_Plan comp 438.68 {Plan 10}'!AU$15)),"",'III_Plan comp 438.68 {Plan 10}'!AU$15&amp;analysismethod9)</f>
        <v/>
      </c>
      <c r="DC132" s="254" t="str">
        <f>IF(ISNUMBER(FIND(analysismethod9,'III_Plan comp 438.68 {Plan 10}'!AV$15)),"",'III_Plan comp 438.68 {Plan 10}'!AV$15&amp;analysismethod9)</f>
        <v/>
      </c>
      <c r="DD132" s="254" t="str">
        <f>IF(ISNUMBER(FIND(analysismethod9,'III_Plan comp 438.68 {Plan 10}'!AW$15)),"",'III_Plan comp 438.68 {Plan 10}'!AW$15&amp;analysismethod9)</f>
        <v/>
      </c>
      <c r="DE132" s="254" t="str">
        <f>IF(ISNUMBER(FIND(analysismethod9,'III_Plan comp 438.68 {Plan 10}'!AX$15)),"",'III_Plan comp 438.68 {Plan 10}'!AX$15&amp;analysismethod9)</f>
        <v/>
      </c>
      <c r="DF132" s="254" t="str">
        <f>IF(ISNUMBER(FIND(analysismethod9,'III_Plan comp 438.68 {Plan 10}'!AY$15)),"",'III_Plan comp 438.68 {Plan 10}'!AY$15&amp;analysismethod9)</f>
        <v/>
      </c>
      <c r="DG132" s="254" t="str">
        <f>IF(ISNUMBER(FIND(analysismethod9,'III_Plan comp 438.68 {Plan 10}'!AZ$15)),"",'III_Plan comp 438.68 {Plan 10}'!AZ$15&amp;analysismethod9)</f>
        <v/>
      </c>
      <c r="DH132" s="254" t="str">
        <f>IF(ISNUMBER(FIND(analysismethod9,'III_Plan comp 438.68 {Plan 10}'!BA$15)),"",'III_Plan comp 438.68 {Plan 10}'!BA$15&amp;analysismethod9)</f>
        <v/>
      </c>
      <c r="DI132" s="254" t="str">
        <f>IF(ISNUMBER(FIND(analysismethod9,'III_Plan comp 438.68 {Plan 10}'!BB$15)),"",'III_Plan comp 438.68 {Plan 10}'!BB$15&amp;analysismethod9)</f>
        <v/>
      </c>
      <c r="DJ132" s="254" t="str">
        <f>IF(ISNUMBER(FIND(analysismethod9,'III_Plan comp 438.68 {Plan 10}'!BC$15)),"",'III_Plan comp 438.68 {Plan 10}'!BC$15&amp;analysismethod9)</f>
        <v/>
      </c>
      <c r="DK132" s="254" t="str">
        <f>IF(ISNUMBER(FIND(analysismethod9,'III_Plan comp 438.68 {Plan 10}'!BD$15)),"",'III_Plan comp 438.68 {Plan 10}'!BD$15&amp;analysismethod9)</f>
        <v/>
      </c>
      <c r="DL132" s="254" t="str">
        <f>IF(ISNUMBER(FIND(analysismethod9,'III_Plan comp 438.68 {Plan 10}'!BE$15)),"",'III_Plan comp 438.68 {Plan 10}'!BE$15&amp;analysismethod9)</f>
        <v/>
      </c>
      <c r="DM132" s="254" t="str">
        <f>IF(ISNUMBER(FIND(analysismethod9,'III_Plan comp 438.68 {Plan 10}'!BF$15)),"",'III_Plan comp 438.68 {Plan 10}'!BF$15&amp;analysismethod9)</f>
        <v/>
      </c>
      <c r="DN132" s="254" t="str">
        <f>IF(ISNUMBER(FIND(analysismethod9,'III_Plan comp 438.68 {Plan 10}'!BG$15)),"",'III_Plan comp 438.68 {Plan 10}'!BG$15&amp;analysismethod9)</f>
        <v/>
      </c>
      <c r="DO132" s="254" t="str">
        <f>IF(ISNUMBER(FIND(analysismethod9,'III_Plan comp 438.68 {Plan 10}'!BH$15)),"",'III_Plan comp 438.68 {Plan 10}'!BH$15&amp;analysismethod9)</f>
        <v/>
      </c>
      <c r="DP132" s="254" t="str">
        <f>IF(ISNUMBER(FIND(analysismethod9,'III_Plan comp 438.68 {Plan 10}'!BI$15)),"",'III_Plan comp 438.68 {Plan 10}'!BI$15&amp;analysismethod9)</f>
        <v/>
      </c>
      <c r="DQ132" s="254" t="str">
        <f>IF(ISNUMBER(FIND(analysismethod9,'III_Plan comp 438.68 {Plan 10}'!BJ$15)),"",'III_Plan comp 438.68 {Plan 10}'!BJ$15&amp;analysismethod9)</f>
        <v/>
      </c>
      <c r="DR132" s="254" t="str">
        <f>IF(ISNUMBER(FIND(analysismethod9,'III_Plan comp 438.68 {Plan 10}'!BK$15)),"",'III_Plan comp 438.68 {Plan 10}'!BK$15&amp;analysismethod9)</f>
        <v/>
      </c>
      <c r="DS132" s="254" t="str">
        <f>IF(ISNUMBER(FIND(analysismethod9,'III_Plan comp 438.68 {Plan 10}'!BL$15)),"",'III_Plan comp 438.68 {Plan 10}'!BL$15&amp;analysismethod9)</f>
        <v/>
      </c>
      <c r="DT132" s="254" t="str">
        <f>IF(ISNUMBER(FIND(analysismethod9,'III_Plan comp 438.68 {Plan 10}'!BM$15)),"",'III_Plan comp 438.68 {Plan 10}'!BM$15&amp;analysismethod9)</f>
        <v/>
      </c>
      <c r="DU132" s="254" t="str">
        <f>IF(ISNUMBER(FIND(analysismethod9,'III_Plan comp 438.68 {Plan 10}'!BN$15)),"",'III_Plan comp 438.68 {Plan 10}'!BN$15&amp;analysismethod9)</f>
        <v/>
      </c>
      <c r="DV132" s="254" t="str">
        <f>IF(ISNUMBER(FIND(analysismethod9,'III_Plan comp 438.68 {Plan 10}'!BO$15)),"",'III_Plan comp 438.68 {Plan 10}'!BO$15&amp;analysismethod9)</f>
        <v/>
      </c>
      <c r="DW132" s="254" t="str">
        <f>IF(ISNUMBER(FIND(analysismethod9,'III_Plan comp 438.68 {Plan 10}'!BP$15)),"",'III_Plan comp 438.68 {Plan 10}'!BP$15&amp;analysismethod9)</f>
        <v/>
      </c>
      <c r="DX132" s="254" t="str">
        <f>IF(ISNUMBER(FIND(analysismethod9,'III_Plan comp 438.68 {Plan 10}'!BQ$15)),"",'III_Plan comp 438.68 {Plan 10}'!BQ$15&amp;analysismethod9)</f>
        <v/>
      </c>
      <c r="DY132" s="254" t="str">
        <f>IF(ISNUMBER(FIND(analysismethod9,'III_Plan comp 438.68 {Plan 10}'!BR$15)),"",'III_Plan comp 438.68 {Plan 10}'!BR$15&amp;analysismethod9)</f>
        <v/>
      </c>
      <c r="DZ132" s="254" t="str">
        <f>IF(ISNUMBER(FIND(analysismethod9,'III_Plan comp 438.68 {Plan 10}'!BS$15)),"",'III_Plan comp 438.68 {Plan 10}'!BS$15&amp;analysismethod9)</f>
        <v/>
      </c>
      <c r="EA132" s="254" t="str">
        <f>IF(ISNUMBER(FIND(analysismethod9,'III_Plan comp 438.68 {Plan 10}'!BT$15)),"",'III_Plan comp 438.68 {Plan 10}'!BT$15&amp;analysismethod9)</f>
        <v/>
      </c>
      <c r="EB132" s="254" t="str">
        <f>IF(ISNUMBER(FIND(analysismethod9,'III_Plan comp 438.68 {Plan 10}'!BU$15)),"",'III_Plan comp 438.68 {Plan 10}'!BU$15&amp;analysismethod9)</f>
        <v/>
      </c>
      <c r="EC132" s="254" t="str">
        <f>IF(ISNUMBER(FIND(analysismethod9,'III_Plan comp 438.68 {Plan 10}'!BV$15)),"",'III_Plan comp 438.68 {Plan 10}'!BV$15&amp;analysismethod9)</f>
        <v/>
      </c>
      <c r="ED132" s="254" t="str">
        <f>IF(ISNUMBER(FIND(analysismethod9,'III_Plan comp 438.68 {Plan 10}'!BW$15)),"",'III_Plan comp 438.68 {Plan 10}'!BW$15&amp;analysismethod9)</f>
        <v/>
      </c>
      <c r="EE132" s="254" t="str">
        <f>IF(ISNUMBER(FIND(analysismethod9,'III_Plan comp 438.68 {Plan 10}'!BX$15)),"",'III_Plan comp 438.68 {Plan 10}'!BX$15&amp;analysismethod9)</f>
        <v/>
      </c>
      <c r="EF132" s="254" t="str">
        <f>IF(ISNUMBER(FIND(analysismethod9,'III_Plan comp 438.68 {Plan 10}'!BY$15)),"",'III_Plan comp 438.68 {Plan 10}'!BY$15&amp;analysismethod9)</f>
        <v/>
      </c>
      <c r="EG132" s="254" t="str">
        <f>IF(ISNUMBER(FIND(analysismethod9,'III_Plan comp 438.68 {Plan 10}'!BZ$15)),"",'III_Plan comp 438.68 {Plan 10}'!BZ$15&amp;analysismethod9)</f>
        <v/>
      </c>
      <c r="EH132" s="254" t="str">
        <f>IF(ISNUMBER(FIND(analysismethod9,'III_Plan comp 438.68 {Plan 10}'!CA$15)),"",'III_Plan comp 438.68 {Plan 10}'!CA$15&amp;analysismethod9)</f>
        <v/>
      </c>
      <c r="EI132" s="254" t="str">
        <f>IF(ISNUMBER(FIND(analysismethod9,'III_Plan comp 438.68 {Plan 10}'!CB$15)),"",'III_Plan comp 438.68 {Plan 10}'!CB$15&amp;analysismethod9)</f>
        <v/>
      </c>
      <c r="EJ132" s="254" t="str">
        <f>IF(ISNUMBER(FIND(analysismethod9,'III_Plan comp 438.68 {Plan 10}'!CC$15)),"",'III_Plan comp 438.68 {Plan 10}'!CC$15&amp;analysismethod9)</f>
        <v/>
      </c>
      <c r="EK132" s="254" t="str">
        <f>IF(ISNUMBER(FIND(analysismethod9,'III_Plan comp 438.68 {Plan 10}'!CD$15)),"",'III_Plan comp 438.68 {Plan 10}'!CD$15&amp;analysismethod9)</f>
        <v/>
      </c>
      <c r="EL132" s="254" t="str">
        <f>IF(ISNUMBER(FIND(analysismethod9,'III_Plan comp 438.68 {Plan 10}'!CE$15)),"",'III_Plan comp 438.68 {Plan 10}'!CE$15&amp;analysismethod9)</f>
        <v/>
      </c>
      <c r="EM132" s="254" t="str">
        <f>IF(ISNUMBER(FIND(analysismethod9,'III_Plan comp 438.68 {Plan 10}'!CF$15)),"",'III_Plan comp 438.68 {Plan 10}'!CF$15&amp;analysismethod9)</f>
        <v/>
      </c>
      <c r="EN132" s="254" t="str">
        <f>IF(ISNUMBER(FIND(analysismethod9,'III_Plan comp 438.68 {Plan 10}'!CG$15)),"",'III_Plan comp 438.68 {Plan 10}'!CG$15&amp;analysismethod9)</f>
        <v/>
      </c>
      <c r="EO132" s="254" t="str">
        <f>IF(ISNUMBER(FIND(analysismethod9,'III_Plan comp 438.68 {Plan 10}'!CH$15)),"",'III_Plan comp 438.68 {Plan 10}'!CH$15&amp;analysismethod9)</f>
        <v/>
      </c>
      <c r="EP132" s="254" t="str">
        <f>IF(ISNUMBER(FIND(analysismethod9,'III_Plan comp 438.68 {Plan 10}'!CI$15)),"",'III_Plan comp 438.68 {Plan 10}'!CI$15&amp;analysismethod9)</f>
        <v/>
      </c>
      <c r="EQ132" s="254" t="str">
        <f>IF(ISNUMBER(FIND(analysismethod9,'III_Plan comp 438.68 {Plan 10}'!CJ$15)),"",'III_Plan comp 438.68 {Plan 10}'!CJ$15&amp;analysismethod9)</f>
        <v/>
      </c>
      <c r="ER132" s="254" t="str">
        <f>IF(ISNUMBER(FIND(analysismethod9,'III_Plan comp 438.68 {Plan 10}'!CK$15)),"",'III_Plan comp 438.68 {Plan 10}'!CK$15&amp;analysismethod9)</f>
        <v/>
      </c>
      <c r="ES132" s="254" t="str">
        <f>IF(ISNUMBER(FIND(analysismethod9,'III_Plan comp 438.68 {Plan 10}'!CL$15)),"",'III_Plan comp 438.68 {Plan 10}'!CL$15&amp;analysismethod9)</f>
        <v/>
      </c>
      <c r="ET132" s="254" t="str">
        <f>IF(ISNUMBER(FIND(analysismethod9,'III_Plan comp 438.68 {Plan 10}'!CM$15)),"",'III_Plan comp 438.68 {Plan 10}'!CM$15&amp;analysismethod9)</f>
        <v/>
      </c>
      <c r="EU132" s="254" t="str">
        <f>IF(ISNUMBER(FIND(analysismethod9,'III_Plan comp 438.68 {Plan 10}'!CN$15)),"",'III_Plan comp 438.68 {Plan 10}'!CN$15&amp;analysismethod9)</f>
        <v/>
      </c>
      <c r="EV132" s="254" t="str">
        <f>IF(ISNUMBER(FIND(analysismethod9,'III_Plan comp 438.68 {Plan 10}'!CO$15)),"",'III_Plan comp 438.68 {Plan 10}'!CO$15&amp;analysismethod9)</f>
        <v/>
      </c>
      <c r="EW132" s="254" t="str">
        <f>IF(ISNUMBER(FIND(analysismethod9,'III_Plan comp 438.68 {Plan 10}'!CP$15)),"",'III_Plan comp 438.68 {Plan 10}'!CP$15&amp;analysismethod9)</f>
        <v/>
      </c>
      <c r="EX132" s="254" t="str">
        <f>IF(ISNUMBER(FIND(analysismethod9,'III_Plan comp 438.68 {Plan 10}'!CQ$15)),"",'III_Plan comp 438.68 {Plan 10}'!CQ$15&amp;analysismethod9)</f>
        <v/>
      </c>
      <c r="EY132" s="254" t="str">
        <f>IF(ISNUMBER(FIND(analysismethod9,'III_Plan comp 438.68 {Plan 10}'!CR$15)),"",'III_Plan comp 438.68 {Plan 10}'!CR$15&amp;analysismethod9)</f>
        <v/>
      </c>
      <c r="EZ132" s="254" t="str">
        <f>IF(ISNUMBER(FIND(analysismethod9,'III_Plan comp 438.68 {Plan 10}'!CS$15)),"",'III_Plan comp 438.68 {Plan 10}'!CS$15&amp;analysismethod9)</f>
        <v/>
      </c>
      <c r="FA132" s="254" t="str">
        <f>IF(ISNUMBER(FIND(analysismethod9,'III_Plan comp 438.68 {Plan 10}'!CT$15)),"",'III_Plan comp 438.68 {Plan 10}'!CT$15&amp;analysismethod9)</f>
        <v/>
      </c>
      <c r="FB132" s="254" t="str">
        <f>IF(ISNUMBER(FIND(analysismethod9,'III_Plan comp 438.68 {Plan 10}'!CU$15)),"",'III_Plan comp 438.68 {Plan 10}'!CU$15&amp;analysismethod9)</f>
        <v/>
      </c>
      <c r="FC132" s="254" t="str">
        <f>IF(ISNUMBER(FIND(analysismethod9,'III_Plan comp 438.68 {Plan 10}'!CV$15)),"",'III_Plan comp 438.68 {Plan 10}'!CV$15&amp;analysismethod9)</f>
        <v/>
      </c>
      <c r="FD132" s="254" t="str">
        <f>IF(ISNUMBER(FIND(analysismethod9,'III_Plan comp 438.68 {Plan 10}'!CW$15)),"",'III_Plan comp 438.68 {Plan 10}'!CW$15&amp;analysismethod9)</f>
        <v/>
      </c>
      <c r="FE132" s="254" t="str">
        <f>IF(ISNUMBER(FIND(analysismethod9,'III_Plan comp 438.68 {Plan 10}'!CX$15)),"",'III_Plan comp 438.68 {Plan 10}'!CX$15&amp;analysismethod9)</f>
        <v/>
      </c>
      <c r="FF132" s="254" t="str">
        <f>IF(ISNUMBER(FIND(analysismethod9,'III_Plan comp 438.68 {Plan 10}'!CY$15)),"",'III_Plan comp 438.68 {Plan 10}'!CY$15&amp;analysismethod9)</f>
        <v/>
      </c>
      <c r="FG132" s="254" t="str">
        <f>IF(ISNUMBER(FIND(analysismethod9,'III_Plan comp 438.68 {Plan 10}'!CZ$15)),"",'III_Plan comp 438.68 {Plan 10}'!CZ$15&amp;analysismethod9)</f>
        <v/>
      </c>
    </row>
    <row r="133" spans="63:163" ht="15" thickBot="1" x14ac:dyDescent="0.25">
      <c r="BK133" s="256" t="str">
        <f>IF('I_State and program information'!$E$91&lt;&gt;"",'I_State and program information'!E212&amp;"; "&amp;CHAR(10)&amp;CHAR(10),"")</f>
        <v/>
      </c>
      <c r="BL133" s="257" t="str">
        <f>IF(ISNUMBER(FIND(analysismethod10,'III_Plan comp 438.68 {Plan 10}'!E$15)),"",'III_Plan comp 438.68 {Plan 10}'!E$15&amp;analysismethod10)</f>
        <v/>
      </c>
      <c r="BM133" s="257" t="str">
        <f>IF(ISNUMBER(FIND(analysismethod10,'III_Plan comp 438.68 {Plan 10}'!F$15)),"",'III_Plan comp 438.68 {Plan 10}'!F$15&amp;analysismethod10)</f>
        <v/>
      </c>
      <c r="BN133" s="257" t="str">
        <f>IF(ISNUMBER(FIND(analysismethod10,'III_Plan comp 438.68 {Plan 10}'!G$15)),"",'III_Plan comp 438.68 {Plan 10}'!G$15&amp;analysismethod10)</f>
        <v/>
      </c>
      <c r="BO133" s="257" t="str">
        <f>IF(ISNUMBER(FIND(analysismethod10,'III_Plan comp 438.68 {Plan 10}'!H$15)),"",'III_Plan comp 438.68 {Plan 10}'!H$15&amp;analysismethod10)</f>
        <v/>
      </c>
      <c r="BP133" s="257" t="str">
        <f>IF(ISNUMBER(FIND(analysismethod10,'III_Plan comp 438.68 {Plan 10}'!I$15)),"",'III_Plan comp 438.68 {Plan 10}'!I$15&amp;analysismethod10)</f>
        <v/>
      </c>
      <c r="BQ133" s="257" t="str">
        <f>IF(ISNUMBER(FIND(analysismethod10,'III_Plan comp 438.68 {Plan 10}'!J$15)),"",'III_Plan comp 438.68 {Plan 10}'!J$15&amp;analysismethod10)</f>
        <v/>
      </c>
      <c r="BR133" s="257" t="str">
        <f>IF(ISNUMBER(FIND(analysismethod10,'III_Plan comp 438.68 {Plan 10}'!K$15)),"",'III_Plan comp 438.68 {Plan 10}'!K$15&amp;analysismethod10)</f>
        <v/>
      </c>
      <c r="BS133" s="257" t="str">
        <f>IF(ISNUMBER(FIND(analysismethod10,'III_Plan comp 438.68 {Plan 10}'!L$15)),"",'III_Plan comp 438.68 {Plan 10}'!L$15&amp;analysismethod10)</f>
        <v/>
      </c>
      <c r="BT133" s="257" t="str">
        <f>IF(ISNUMBER(FIND(analysismethod10,'III_Plan comp 438.68 {Plan 10}'!M$15)),"",'III_Plan comp 438.68 {Plan 10}'!M$15&amp;analysismethod10)</f>
        <v/>
      </c>
      <c r="BU133" s="257" t="str">
        <f>IF(ISNUMBER(FIND(analysismethod10,'III_Plan comp 438.68 {Plan 10}'!N$15)),"",'III_Plan comp 438.68 {Plan 10}'!N$15&amp;analysismethod10)</f>
        <v/>
      </c>
      <c r="BV133" s="257" t="str">
        <f>IF(ISNUMBER(FIND(analysismethod10,'III_Plan comp 438.68 {Plan 10}'!O$15)),"",'III_Plan comp 438.68 {Plan 10}'!O$15&amp;analysismethod10)</f>
        <v/>
      </c>
      <c r="BW133" s="257" t="str">
        <f>IF(ISNUMBER(FIND(analysismethod10,'III_Plan comp 438.68 {Plan 10}'!P$15)),"",'III_Plan comp 438.68 {Plan 10}'!P$15&amp;analysismethod10)</f>
        <v/>
      </c>
      <c r="BX133" s="257" t="str">
        <f>IF(ISNUMBER(FIND(analysismethod10,'III_Plan comp 438.68 {Plan 10}'!Q$15)),"",'III_Plan comp 438.68 {Plan 10}'!Q$15&amp;analysismethod10)</f>
        <v/>
      </c>
      <c r="BY133" s="257" t="str">
        <f>IF(ISNUMBER(FIND(analysismethod10,'III_Plan comp 438.68 {Plan 10}'!R$15)),"",'III_Plan comp 438.68 {Plan 10}'!R$15&amp;analysismethod10)</f>
        <v/>
      </c>
      <c r="BZ133" s="257" t="str">
        <f>IF(ISNUMBER(FIND(analysismethod10,'III_Plan comp 438.68 {Plan 10}'!S$15)),"",'III_Plan comp 438.68 {Plan 10}'!S$15&amp;analysismethod10)</f>
        <v/>
      </c>
      <c r="CA133" s="257" t="str">
        <f>IF(ISNUMBER(FIND(analysismethod10,'III_Plan comp 438.68 {Plan 10}'!T$15)),"",'III_Plan comp 438.68 {Plan 10}'!T$15&amp;analysismethod10)</f>
        <v/>
      </c>
      <c r="CB133" s="257" t="str">
        <f>IF(ISNUMBER(FIND(analysismethod10,'III_Plan comp 438.68 {Plan 10}'!U$15)),"",'III_Plan comp 438.68 {Plan 10}'!U$15&amp;analysismethod10)</f>
        <v/>
      </c>
      <c r="CC133" s="257" t="str">
        <f>IF(ISNUMBER(FIND(analysismethod10,'III_Plan comp 438.68 {Plan 10}'!V$15)),"",'III_Plan comp 438.68 {Plan 10}'!V$15&amp;analysismethod10)</f>
        <v/>
      </c>
      <c r="CD133" s="257" t="str">
        <f>IF(ISNUMBER(FIND(analysismethod10,'III_Plan comp 438.68 {Plan 10}'!W$15)),"",'III_Plan comp 438.68 {Plan 10}'!W$15&amp;analysismethod10)</f>
        <v/>
      </c>
      <c r="CE133" s="257" t="str">
        <f>IF(ISNUMBER(FIND(analysismethod10,'III_Plan comp 438.68 {Plan 10}'!X$15)),"",'III_Plan comp 438.68 {Plan 10}'!X$15&amp;analysismethod10)</f>
        <v/>
      </c>
      <c r="CF133" s="257" t="str">
        <f>IF(ISNUMBER(FIND(analysismethod10,'III_Plan comp 438.68 {Plan 10}'!Y$15)),"",'III_Plan comp 438.68 {Plan 10}'!Y$15&amp;analysismethod10)</f>
        <v/>
      </c>
      <c r="CG133" s="257" t="str">
        <f>IF(ISNUMBER(FIND(analysismethod10,'III_Plan comp 438.68 {Plan 10}'!Z$15)),"",'III_Plan comp 438.68 {Plan 10}'!Z$15&amp;analysismethod10)</f>
        <v/>
      </c>
      <c r="CH133" s="257" t="str">
        <f>IF(ISNUMBER(FIND(analysismethod10,'III_Plan comp 438.68 {Plan 10}'!AA$15)),"",'III_Plan comp 438.68 {Plan 10}'!AA$15&amp;analysismethod10)</f>
        <v/>
      </c>
      <c r="CI133" s="257" t="str">
        <f>IF(ISNUMBER(FIND(analysismethod10,'III_Plan comp 438.68 {Plan 10}'!AB$15)),"",'III_Plan comp 438.68 {Plan 10}'!AB$15&amp;analysismethod10)</f>
        <v/>
      </c>
      <c r="CJ133" s="257" t="str">
        <f>IF(ISNUMBER(FIND(analysismethod10,'III_Plan comp 438.68 {Plan 10}'!AC$15)),"",'III_Plan comp 438.68 {Plan 10}'!AC$15&amp;analysismethod10)</f>
        <v/>
      </c>
      <c r="CK133" s="257" t="str">
        <f>IF(ISNUMBER(FIND(analysismethod10,'III_Plan comp 438.68 {Plan 10}'!AD$15)),"",'III_Plan comp 438.68 {Plan 10}'!AD$15&amp;analysismethod10)</f>
        <v/>
      </c>
      <c r="CL133" s="257" t="str">
        <f>IF(ISNUMBER(FIND(analysismethod10,'III_Plan comp 438.68 {Plan 10}'!AE$15)),"",'III_Plan comp 438.68 {Plan 10}'!AE$15&amp;analysismethod10)</f>
        <v/>
      </c>
      <c r="CM133" s="257" t="str">
        <f>IF(ISNUMBER(FIND(analysismethod10,'III_Plan comp 438.68 {Plan 10}'!AF$15)),"",'III_Plan comp 438.68 {Plan 10}'!AF$15&amp;analysismethod10)</f>
        <v/>
      </c>
      <c r="CN133" s="257" t="str">
        <f>IF(ISNUMBER(FIND(analysismethod10,'III_Plan comp 438.68 {Plan 10}'!AG$15)),"",'III_Plan comp 438.68 {Plan 10}'!AG$15&amp;analysismethod10)</f>
        <v/>
      </c>
      <c r="CO133" s="257" t="str">
        <f>IF(ISNUMBER(FIND(analysismethod10,'III_Plan comp 438.68 {Plan 10}'!AH$15)),"",'III_Plan comp 438.68 {Plan 10}'!AH$15&amp;analysismethod10)</f>
        <v/>
      </c>
      <c r="CP133" s="257" t="str">
        <f>IF(ISNUMBER(FIND(analysismethod10,'III_Plan comp 438.68 {Plan 10}'!AI$15)),"",'III_Plan comp 438.68 {Plan 10}'!AI$15&amp;analysismethod10)</f>
        <v/>
      </c>
      <c r="CQ133" s="257" t="str">
        <f>IF(ISNUMBER(FIND(analysismethod10,'III_Plan comp 438.68 {Plan 10}'!AJ$15)),"",'III_Plan comp 438.68 {Plan 10}'!AJ$15&amp;analysismethod10)</f>
        <v/>
      </c>
      <c r="CR133" s="257" t="str">
        <f>IF(ISNUMBER(FIND(analysismethod10,'III_Plan comp 438.68 {Plan 10}'!AK$15)),"",'III_Plan comp 438.68 {Plan 10}'!AK$15&amp;analysismethod10)</f>
        <v/>
      </c>
      <c r="CS133" s="257" t="str">
        <f>IF(ISNUMBER(FIND(analysismethod10,'III_Plan comp 438.68 {Plan 10}'!AL$15)),"",'III_Plan comp 438.68 {Plan 10}'!AL$15&amp;analysismethod10)</f>
        <v/>
      </c>
      <c r="CT133" s="257" t="str">
        <f>IF(ISNUMBER(FIND(analysismethod10,'III_Plan comp 438.68 {Plan 10}'!AM$15)),"",'III_Plan comp 438.68 {Plan 10}'!AM$15&amp;analysismethod10)</f>
        <v/>
      </c>
      <c r="CU133" s="257" t="str">
        <f>IF(ISNUMBER(FIND(analysismethod10,'III_Plan comp 438.68 {Plan 10}'!AN$15)),"",'III_Plan comp 438.68 {Plan 10}'!AN$15&amp;analysismethod10)</f>
        <v/>
      </c>
      <c r="CV133" s="257" t="str">
        <f>IF(ISNUMBER(FIND(analysismethod10,'III_Plan comp 438.68 {Plan 10}'!AO$15)),"",'III_Plan comp 438.68 {Plan 10}'!AO$15&amp;analysismethod10)</f>
        <v/>
      </c>
      <c r="CW133" s="257" t="str">
        <f>IF(ISNUMBER(FIND(analysismethod10,'III_Plan comp 438.68 {Plan 10}'!AP$15)),"",'III_Plan comp 438.68 {Plan 10}'!AP$15&amp;analysismethod10)</f>
        <v/>
      </c>
      <c r="CX133" s="257" t="str">
        <f>IF(ISNUMBER(FIND(analysismethod10,'III_Plan comp 438.68 {Plan 10}'!AQ$15)),"",'III_Plan comp 438.68 {Plan 10}'!AQ$15&amp;analysismethod10)</f>
        <v/>
      </c>
      <c r="CY133" s="257" t="str">
        <f>IF(ISNUMBER(FIND(analysismethod10,'III_Plan comp 438.68 {Plan 10}'!AR$15)),"",'III_Plan comp 438.68 {Plan 10}'!AR$15&amp;analysismethod10)</f>
        <v/>
      </c>
      <c r="CZ133" s="257" t="str">
        <f>IF(ISNUMBER(FIND(analysismethod10,'III_Plan comp 438.68 {Plan 10}'!AS$15)),"",'III_Plan comp 438.68 {Plan 10}'!AS$15&amp;analysismethod10)</f>
        <v/>
      </c>
      <c r="DA133" s="257" t="str">
        <f>IF(ISNUMBER(FIND(analysismethod10,'III_Plan comp 438.68 {Plan 10}'!AT$15)),"",'III_Plan comp 438.68 {Plan 10}'!AT$15&amp;analysismethod10)</f>
        <v/>
      </c>
      <c r="DB133" s="257" t="str">
        <f>IF(ISNUMBER(FIND(analysismethod10,'III_Plan comp 438.68 {Plan 10}'!AU$15)),"",'III_Plan comp 438.68 {Plan 10}'!AU$15&amp;analysismethod10)</f>
        <v/>
      </c>
      <c r="DC133" s="257" t="str">
        <f>IF(ISNUMBER(FIND(analysismethod10,'III_Plan comp 438.68 {Plan 10}'!AV$15)),"",'III_Plan comp 438.68 {Plan 10}'!AV$15&amp;analysismethod10)</f>
        <v/>
      </c>
      <c r="DD133" s="257" t="str">
        <f>IF(ISNUMBER(FIND(analysismethod10,'III_Plan comp 438.68 {Plan 10}'!AW$15)),"",'III_Plan comp 438.68 {Plan 10}'!AW$15&amp;analysismethod10)</f>
        <v/>
      </c>
      <c r="DE133" s="257" t="str">
        <f>IF(ISNUMBER(FIND(analysismethod10,'III_Plan comp 438.68 {Plan 10}'!AX$15)),"",'III_Plan comp 438.68 {Plan 10}'!AX$15&amp;analysismethod10)</f>
        <v/>
      </c>
      <c r="DF133" s="257" t="str">
        <f>IF(ISNUMBER(FIND(analysismethod10,'III_Plan comp 438.68 {Plan 10}'!AY$15)),"",'III_Plan comp 438.68 {Plan 10}'!AY$15&amp;analysismethod10)</f>
        <v/>
      </c>
      <c r="DG133" s="257" t="str">
        <f>IF(ISNUMBER(FIND(analysismethod10,'III_Plan comp 438.68 {Plan 10}'!AZ$15)),"",'III_Plan comp 438.68 {Plan 10}'!AZ$15&amp;analysismethod10)</f>
        <v/>
      </c>
      <c r="DH133" s="257" t="str">
        <f>IF(ISNUMBER(FIND(analysismethod10,'III_Plan comp 438.68 {Plan 10}'!BA$15)),"",'III_Plan comp 438.68 {Plan 10}'!BA$15&amp;analysismethod10)</f>
        <v/>
      </c>
      <c r="DI133" s="257" t="str">
        <f>IF(ISNUMBER(FIND(analysismethod10,'III_Plan comp 438.68 {Plan 10}'!BB$15)),"",'III_Plan comp 438.68 {Plan 10}'!BB$15&amp;analysismethod10)</f>
        <v/>
      </c>
      <c r="DJ133" s="257" t="str">
        <f>IF(ISNUMBER(FIND(analysismethod10,'III_Plan comp 438.68 {Plan 10}'!BC$15)),"",'III_Plan comp 438.68 {Plan 10}'!BC$15&amp;analysismethod10)</f>
        <v/>
      </c>
      <c r="DK133" s="257" t="str">
        <f>IF(ISNUMBER(FIND(analysismethod10,'III_Plan comp 438.68 {Plan 10}'!BD$15)),"",'III_Plan comp 438.68 {Plan 10}'!BD$15&amp;analysismethod10)</f>
        <v/>
      </c>
      <c r="DL133" s="257" t="str">
        <f>IF(ISNUMBER(FIND(analysismethod10,'III_Plan comp 438.68 {Plan 10}'!BE$15)),"",'III_Plan comp 438.68 {Plan 10}'!BE$15&amp;analysismethod10)</f>
        <v/>
      </c>
      <c r="DM133" s="257" t="str">
        <f>IF(ISNUMBER(FIND(analysismethod10,'III_Plan comp 438.68 {Plan 10}'!BF$15)),"",'III_Plan comp 438.68 {Plan 10}'!BF$15&amp;analysismethod10)</f>
        <v/>
      </c>
      <c r="DN133" s="257" t="str">
        <f>IF(ISNUMBER(FIND(analysismethod10,'III_Plan comp 438.68 {Plan 10}'!BG$15)),"",'III_Plan comp 438.68 {Plan 10}'!BG$15&amp;analysismethod10)</f>
        <v/>
      </c>
      <c r="DO133" s="257" t="str">
        <f>IF(ISNUMBER(FIND(analysismethod10,'III_Plan comp 438.68 {Plan 10}'!BH$15)),"",'III_Plan comp 438.68 {Plan 10}'!BH$15&amp;analysismethod10)</f>
        <v/>
      </c>
      <c r="DP133" s="257" t="str">
        <f>IF(ISNUMBER(FIND(analysismethod10,'III_Plan comp 438.68 {Plan 10}'!BI$15)),"",'III_Plan comp 438.68 {Plan 10}'!BI$15&amp;analysismethod10)</f>
        <v/>
      </c>
      <c r="DQ133" s="257" t="str">
        <f>IF(ISNUMBER(FIND(analysismethod10,'III_Plan comp 438.68 {Plan 10}'!BJ$15)),"",'III_Plan comp 438.68 {Plan 10}'!BJ$15&amp;analysismethod10)</f>
        <v/>
      </c>
      <c r="DR133" s="257" t="str">
        <f>IF(ISNUMBER(FIND(analysismethod10,'III_Plan comp 438.68 {Plan 10}'!BK$15)),"",'III_Plan comp 438.68 {Plan 10}'!BK$15&amp;analysismethod10)</f>
        <v/>
      </c>
      <c r="DS133" s="257" t="str">
        <f>IF(ISNUMBER(FIND(analysismethod10,'III_Plan comp 438.68 {Plan 10}'!BL$15)),"",'III_Plan comp 438.68 {Plan 10}'!BL$15&amp;analysismethod10)</f>
        <v/>
      </c>
      <c r="DT133" s="257" t="str">
        <f>IF(ISNUMBER(FIND(analysismethod10,'III_Plan comp 438.68 {Plan 10}'!BM$15)),"",'III_Plan comp 438.68 {Plan 10}'!BM$15&amp;analysismethod10)</f>
        <v/>
      </c>
      <c r="DU133" s="257" t="str">
        <f>IF(ISNUMBER(FIND(analysismethod10,'III_Plan comp 438.68 {Plan 10}'!BN$15)),"",'III_Plan comp 438.68 {Plan 10}'!BN$15&amp;analysismethod10)</f>
        <v/>
      </c>
      <c r="DV133" s="257" t="str">
        <f>IF(ISNUMBER(FIND(analysismethod10,'III_Plan comp 438.68 {Plan 10}'!BO$15)),"",'III_Plan comp 438.68 {Plan 10}'!BO$15&amp;analysismethod10)</f>
        <v/>
      </c>
      <c r="DW133" s="257" t="str">
        <f>IF(ISNUMBER(FIND(analysismethod10,'III_Plan comp 438.68 {Plan 10}'!BP$15)),"",'III_Plan comp 438.68 {Plan 10}'!BP$15&amp;analysismethod10)</f>
        <v/>
      </c>
      <c r="DX133" s="257" t="str">
        <f>IF(ISNUMBER(FIND(analysismethod10,'III_Plan comp 438.68 {Plan 10}'!BQ$15)),"",'III_Plan comp 438.68 {Plan 10}'!BQ$15&amp;analysismethod10)</f>
        <v/>
      </c>
      <c r="DY133" s="257" t="str">
        <f>IF(ISNUMBER(FIND(analysismethod10,'III_Plan comp 438.68 {Plan 10}'!BR$15)),"",'III_Plan comp 438.68 {Plan 10}'!BR$15&amp;analysismethod10)</f>
        <v/>
      </c>
      <c r="DZ133" s="257" t="str">
        <f>IF(ISNUMBER(FIND(analysismethod10,'III_Plan comp 438.68 {Plan 10}'!BS$15)),"",'III_Plan comp 438.68 {Plan 10}'!BS$15&amp;analysismethod10)</f>
        <v/>
      </c>
      <c r="EA133" s="257" t="str">
        <f>IF(ISNUMBER(FIND(analysismethod10,'III_Plan comp 438.68 {Plan 10}'!BT$15)),"",'III_Plan comp 438.68 {Plan 10}'!BT$15&amp;analysismethod10)</f>
        <v/>
      </c>
      <c r="EB133" s="257" t="str">
        <f>IF(ISNUMBER(FIND(analysismethod10,'III_Plan comp 438.68 {Plan 10}'!BU$15)),"",'III_Plan comp 438.68 {Plan 10}'!BU$15&amp;analysismethod10)</f>
        <v/>
      </c>
      <c r="EC133" s="257" t="str">
        <f>IF(ISNUMBER(FIND(analysismethod10,'III_Plan comp 438.68 {Plan 10}'!BV$15)),"",'III_Plan comp 438.68 {Plan 10}'!BV$15&amp;analysismethod10)</f>
        <v/>
      </c>
      <c r="ED133" s="257" t="str">
        <f>IF(ISNUMBER(FIND(analysismethod10,'III_Plan comp 438.68 {Plan 10}'!BW$15)),"",'III_Plan comp 438.68 {Plan 10}'!BW$15&amp;analysismethod10)</f>
        <v/>
      </c>
      <c r="EE133" s="257" t="str">
        <f>IF(ISNUMBER(FIND(analysismethod10,'III_Plan comp 438.68 {Plan 10}'!BX$15)),"",'III_Plan comp 438.68 {Plan 10}'!BX$15&amp;analysismethod10)</f>
        <v/>
      </c>
      <c r="EF133" s="257" t="str">
        <f>IF(ISNUMBER(FIND(analysismethod10,'III_Plan comp 438.68 {Plan 10}'!BY$15)),"",'III_Plan comp 438.68 {Plan 10}'!BY$15&amp;analysismethod10)</f>
        <v/>
      </c>
      <c r="EG133" s="257" t="str">
        <f>IF(ISNUMBER(FIND(analysismethod10,'III_Plan comp 438.68 {Plan 10}'!BZ$15)),"",'III_Plan comp 438.68 {Plan 10}'!BZ$15&amp;analysismethod10)</f>
        <v/>
      </c>
      <c r="EH133" s="257" t="str">
        <f>IF(ISNUMBER(FIND(analysismethod10,'III_Plan comp 438.68 {Plan 10}'!CA$15)),"",'III_Plan comp 438.68 {Plan 10}'!CA$15&amp;analysismethod10)</f>
        <v/>
      </c>
      <c r="EI133" s="257" t="str">
        <f>IF(ISNUMBER(FIND(analysismethod10,'III_Plan comp 438.68 {Plan 10}'!CB$15)),"",'III_Plan comp 438.68 {Plan 10}'!CB$15&amp;analysismethod10)</f>
        <v/>
      </c>
      <c r="EJ133" s="257" t="str">
        <f>IF(ISNUMBER(FIND(analysismethod10,'III_Plan comp 438.68 {Plan 10}'!CC$15)),"",'III_Plan comp 438.68 {Plan 10}'!CC$15&amp;analysismethod10)</f>
        <v/>
      </c>
      <c r="EK133" s="257" t="str">
        <f>IF(ISNUMBER(FIND(analysismethod10,'III_Plan comp 438.68 {Plan 10}'!CD$15)),"",'III_Plan comp 438.68 {Plan 10}'!CD$15&amp;analysismethod10)</f>
        <v/>
      </c>
      <c r="EL133" s="257" t="str">
        <f>IF(ISNUMBER(FIND(analysismethod10,'III_Plan comp 438.68 {Plan 10}'!CE$15)),"",'III_Plan comp 438.68 {Plan 10}'!CE$15&amp;analysismethod10)</f>
        <v/>
      </c>
      <c r="EM133" s="257" t="str">
        <f>IF(ISNUMBER(FIND(analysismethod10,'III_Plan comp 438.68 {Plan 10}'!CF$15)),"",'III_Plan comp 438.68 {Plan 10}'!CF$15&amp;analysismethod10)</f>
        <v/>
      </c>
      <c r="EN133" s="257" t="str">
        <f>IF(ISNUMBER(FIND(analysismethod10,'III_Plan comp 438.68 {Plan 10}'!CG$15)),"",'III_Plan comp 438.68 {Plan 10}'!CG$15&amp;analysismethod10)</f>
        <v/>
      </c>
      <c r="EO133" s="257" t="str">
        <f>IF(ISNUMBER(FIND(analysismethod10,'III_Plan comp 438.68 {Plan 10}'!CH$15)),"",'III_Plan comp 438.68 {Plan 10}'!CH$15&amp;analysismethod10)</f>
        <v/>
      </c>
      <c r="EP133" s="257" t="str">
        <f>IF(ISNUMBER(FIND(analysismethod10,'III_Plan comp 438.68 {Plan 10}'!CI$15)),"",'III_Plan comp 438.68 {Plan 10}'!CI$15&amp;analysismethod10)</f>
        <v/>
      </c>
      <c r="EQ133" s="257" t="str">
        <f>IF(ISNUMBER(FIND(analysismethod10,'III_Plan comp 438.68 {Plan 10}'!CJ$15)),"",'III_Plan comp 438.68 {Plan 10}'!CJ$15&amp;analysismethod10)</f>
        <v/>
      </c>
      <c r="ER133" s="257" t="str">
        <f>IF(ISNUMBER(FIND(analysismethod10,'III_Plan comp 438.68 {Plan 10}'!CK$15)),"",'III_Plan comp 438.68 {Plan 10}'!CK$15&amp;analysismethod10)</f>
        <v/>
      </c>
      <c r="ES133" s="257" t="str">
        <f>IF(ISNUMBER(FIND(analysismethod10,'III_Plan comp 438.68 {Plan 10}'!CL$15)),"",'III_Plan comp 438.68 {Plan 10}'!CL$15&amp;analysismethod10)</f>
        <v/>
      </c>
      <c r="ET133" s="257" t="str">
        <f>IF(ISNUMBER(FIND(analysismethod10,'III_Plan comp 438.68 {Plan 10}'!CM$15)),"",'III_Plan comp 438.68 {Plan 10}'!CM$15&amp;analysismethod10)</f>
        <v/>
      </c>
      <c r="EU133" s="257" t="str">
        <f>IF(ISNUMBER(FIND(analysismethod10,'III_Plan comp 438.68 {Plan 10}'!CN$15)),"",'III_Plan comp 438.68 {Plan 10}'!CN$15&amp;analysismethod10)</f>
        <v/>
      </c>
      <c r="EV133" s="257" t="str">
        <f>IF(ISNUMBER(FIND(analysismethod10,'III_Plan comp 438.68 {Plan 10}'!CO$15)),"",'III_Plan comp 438.68 {Plan 10}'!CO$15&amp;analysismethod10)</f>
        <v/>
      </c>
      <c r="EW133" s="257" t="str">
        <f>IF(ISNUMBER(FIND(analysismethod10,'III_Plan comp 438.68 {Plan 10}'!CP$15)),"",'III_Plan comp 438.68 {Plan 10}'!CP$15&amp;analysismethod10)</f>
        <v/>
      </c>
      <c r="EX133" s="257" t="str">
        <f>IF(ISNUMBER(FIND(analysismethod10,'III_Plan comp 438.68 {Plan 10}'!CQ$15)),"",'III_Plan comp 438.68 {Plan 10}'!CQ$15&amp;analysismethod10)</f>
        <v/>
      </c>
      <c r="EY133" s="257" t="str">
        <f>IF(ISNUMBER(FIND(analysismethod10,'III_Plan comp 438.68 {Plan 10}'!CR$15)),"",'III_Plan comp 438.68 {Plan 10}'!CR$15&amp;analysismethod10)</f>
        <v/>
      </c>
      <c r="EZ133" s="257" t="str">
        <f>IF(ISNUMBER(FIND(analysismethod10,'III_Plan comp 438.68 {Plan 10}'!CS$15)),"",'III_Plan comp 438.68 {Plan 10}'!CS$15&amp;analysismethod10)</f>
        <v/>
      </c>
      <c r="FA133" s="257" t="str">
        <f>IF(ISNUMBER(FIND(analysismethod10,'III_Plan comp 438.68 {Plan 10}'!CT$15)),"",'III_Plan comp 438.68 {Plan 10}'!CT$15&amp;analysismethod10)</f>
        <v/>
      </c>
      <c r="FB133" s="257" t="str">
        <f>IF(ISNUMBER(FIND(analysismethod10,'III_Plan comp 438.68 {Plan 10}'!CU$15)),"",'III_Plan comp 438.68 {Plan 10}'!CU$15&amp;analysismethod10)</f>
        <v/>
      </c>
      <c r="FC133" s="257" t="str">
        <f>IF(ISNUMBER(FIND(analysismethod10,'III_Plan comp 438.68 {Plan 10}'!CV$15)),"",'III_Plan comp 438.68 {Plan 10}'!CV$15&amp;analysismethod10)</f>
        <v/>
      </c>
      <c r="FD133" s="257" t="str">
        <f>IF(ISNUMBER(FIND(analysismethod10,'III_Plan comp 438.68 {Plan 10}'!CW$15)),"",'III_Plan comp 438.68 {Plan 10}'!CW$15&amp;analysismethod10)</f>
        <v/>
      </c>
      <c r="FE133" s="257" t="str">
        <f>IF(ISNUMBER(FIND(analysismethod10,'III_Plan comp 438.68 {Plan 10}'!CX$15)),"",'III_Plan comp 438.68 {Plan 10}'!CX$15&amp;analysismethod10)</f>
        <v/>
      </c>
      <c r="FF133" s="257" t="str">
        <f>IF(ISNUMBER(FIND(analysismethod10,'III_Plan comp 438.68 {Plan 10}'!CY$15)),"",'III_Plan comp 438.68 {Plan 10}'!CY$15&amp;analysismethod10)</f>
        <v/>
      </c>
      <c r="FG133" s="257" t="str">
        <f>IF(ISNUMBER(FIND(analysismethod10,'III_Plan comp 438.68 {Plan 10}'!CZ$15)),"",'III_Plan comp 438.68 {Plan 10}'!CZ$15&amp;analysismethod10)</f>
        <v/>
      </c>
    </row>
    <row r="134" spans="63:163" ht="15" thickTop="1" x14ac:dyDescent="0.2"/>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activeCell="B3" sqref="B3"/>
    </sheetView>
  </sheetViews>
  <sheetFormatPr defaultColWidth="14.42578125" defaultRowHeight="15" customHeight="1" x14ac:dyDescent="0.2"/>
  <cols>
    <col min="1" max="1" width="41.42578125" style="98" customWidth="1"/>
    <col min="2" max="2" width="100.7109375" style="106" customWidth="1"/>
    <col min="3" max="3" width="21.140625" style="2" customWidth="1"/>
    <col min="4" max="5" width="14.42578125" style="2" customWidth="1"/>
    <col min="6" max="1270" width="14.42578125" style="2"/>
    <col min="1271" max="1271" width="14.42578125" style="99"/>
    <col min="1272" max="16384" width="14.42578125" style="38"/>
  </cols>
  <sheetData>
    <row r="1" spans="1:2" s="2" customFormat="1" ht="64.900000000000006" customHeight="1" x14ac:dyDescent="0.3">
      <c r="A1" s="34" t="s">
        <v>215</v>
      </c>
      <c r="B1" s="105"/>
    </row>
    <row r="2" spans="1:2" ht="144.4" customHeight="1" x14ac:dyDescent="0.2">
      <c r="A2" s="102" t="s">
        <v>216</v>
      </c>
      <c r="B2" s="100" t="s">
        <v>558</v>
      </c>
    </row>
    <row r="3" spans="1:2" ht="195.6" customHeight="1" x14ac:dyDescent="0.2">
      <c r="A3" s="102" t="s">
        <v>214</v>
      </c>
      <c r="B3" s="101" t="s">
        <v>685</v>
      </c>
    </row>
    <row r="4" spans="1:2" ht="33" customHeight="1" x14ac:dyDescent="0.2">
      <c r="A4" s="103" t="s">
        <v>217</v>
      </c>
      <c r="B4" s="100" t="s">
        <v>266</v>
      </c>
    </row>
    <row r="5" spans="1:2" ht="80.45" customHeight="1" x14ac:dyDescent="0.2">
      <c r="A5" s="102" t="s">
        <v>218</v>
      </c>
      <c r="B5" s="101" t="s">
        <v>683</v>
      </c>
    </row>
    <row r="6" spans="1:2" ht="45" x14ac:dyDescent="0.2">
      <c r="A6" s="104" t="s">
        <v>219</v>
      </c>
      <c r="B6" s="101" t="s">
        <v>684</v>
      </c>
    </row>
    <row r="7" spans="1:2" ht="15.75" customHeight="1" x14ac:dyDescent="0.2"/>
    <row r="8" spans="1:2" ht="15.75" customHeight="1" x14ac:dyDescent="0.2"/>
    <row r="9" spans="1:2" ht="15.75" customHeight="1" x14ac:dyDescent="0.2"/>
    <row r="10" spans="1:2" ht="15.75" customHeight="1" x14ac:dyDescent="0.2"/>
    <row r="11" spans="1:2" ht="15.75" customHeight="1" x14ac:dyDescent="0.2"/>
    <row r="12" spans="1:2" ht="15.75" customHeight="1" x14ac:dyDescent="0.2"/>
    <row r="13" spans="1:2" ht="15.75" customHeight="1" x14ac:dyDescent="0.2"/>
    <row r="14" spans="1:2" ht="15.75" customHeight="1" x14ac:dyDescent="0.2"/>
    <row r="15" spans="1:2" ht="15.75" customHeight="1" x14ac:dyDescent="0.2"/>
    <row r="16" spans="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87" zoomScaleNormal="87" workbookViewId="0">
      <pane ySplit="1" topLeftCell="A88" activePane="bottomLeft" state="frozen"/>
      <selection activeCell="F8" sqref="F8"/>
      <selection pane="bottomLeft" activeCell="E75" sqref="E75"/>
    </sheetView>
  </sheetViews>
  <sheetFormatPr defaultColWidth="9.28515625" defaultRowHeight="15" x14ac:dyDescent="0.25"/>
  <cols>
    <col min="1" max="1" width="15.28515625" customWidth="1"/>
    <col min="2" max="2" width="48.5703125" customWidth="1"/>
    <col min="3" max="3" width="93.5703125" style="136" customWidth="1"/>
    <col min="4" max="4" width="30.7109375" style="136" customWidth="1"/>
    <col min="5" max="5" width="43" style="136" customWidth="1"/>
    <col min="6" max="6" width="6.7109375" style="136" customWidth="1"/>
    <col min="7" max="18" width="34.42578125" customWidth="1"/>
  </cols>
  <sheetData>
    <row r="1" spans="1:18" s="2" customFormat="1" ht="80.45" customHeight="1" x14ac:dyDescent="0.2">
      <c r="A1" s="34" t="s">
        <v>107</v>
      </c>
      <c r="B1" s="34"/>
      <c r="C1" s="123"/>
      <c r="D1" s="123"/>
      <c r="E1" s="124"/>
      <c r="F1" s="1"/>
    </row>
    <row r="2" spans="1:18" s="2" customFormat="1" ht="76.150000000000006" customHeight="1" x14ac:dyDescent="0.2">
      <c r="A2" s="287" t="s">
        <v>660</v>
      </c>
      <c r="B2" s="288"/>
      <c r="C2" s="289"/>
      <c r="D2" s="219"/>
      <c r="E2" s="220"/>
      <c r="F2" s="41"/>
    </row>
    <row r="3" spans="1:18" s="2" customFormat="1" ht="16.899999999999999" customHeight="1" x14ac:dyDescent="0.25">
      <c r="A3" s="290" t="s">
        <v>224</v>
      </c>
      <c r="B3" s="291"/>
      <c r="C3" s="262"/>
      <c r="D3" s="261"/>
      <c r="E3" s="223"/>
    </row>
    <row r="4" spans="1:18" ht="40.15" customHeight="1" x14ac:dyDescent="0.3">
      <c r="A4" s="24" t="s">
        <v>567</v>
      </c>
      <c r="C4" s="126"/>
      <c r="D4" s="126"/>
      <c r="E4" s="260"/>
      <c r="F4" s="2"/>
      <c r="G4" s="2"/>
      <c r="H4" s="2"/>
      <c r="I4" s="2"/>
      <c r="J4" s="2"/>
      <c r="K4" s="2"/>
      <c r="L4" s="2"/>
      <c r="M4" s="2"/>
      <c r="N4" s="2"/>
      <c r="O4" s="2"/>
      <c r="P4" s="2"/>
      <c r="Q4" s="2"/>
      <c r="R4" s="2"/>
    </row>
    <row r="5" spans="1:18" ht="40.15" customHeight="1" x14ac:dyDescent="0.25">
      <c r="A5" s="292"/>
      <c r="B5" s="293"/>
      <c r="C5" s="294"/>
      <c r="D5" s="221"/>
      <c r="E5" s="127"/>
      <c r="F5" s="2"/>
      <c r="G5" s="2"/>
      <c r="H5" s="2"/>
      <c r="I5" s="2"/>
      <c r="J5" s="2"/>
      <c r="K5" s="2"/>
      <c r="L5" s="2"/>
      <c r="M5" s="2"/>
      <c r="N5" s="2"/>
      <c r="O5" s="2"/>
      <c r="P5" s="2"/>
      <c r="Q5" s="2"/>
      <c r="R5" s="2"/>
    </row>
    <row r="6" spans="1:18" ht="30" customHeight="1" x14ac:dyDescent="0.25">
      <c r="A6" s="238" t="s">
        <v>0</v>
      </c>
      <c r="B6" s="128" t="s">
        <v>1</v>
      </c>
      <c r="C6" s="47" t="s">
        <v>5</v>
      </c>
      <c r="D6" s="47" t="s">
        <v>65</v>
      </c>
      <c r="E6" s="129"/>
      <c r="F6" s="2"/>
      <c r="G6" s="2"/>
      <c r="H6" s="2"/>
      <c r="I6" s="2"/>
      <c r="J6" s="2"/>
      <c r="K6" s="2"/>
      <c r="L6" s="2"/>
      <c r="M6" s="2"/>
      <c r="N6" s="2"/>
      <c r="O6" s="2"/>
      <c r="P6" s="2"/>
      <c r="Q6" s="2"/>
      <c r="R6" s="2"/>
    </row>
    <row r="7" spans="1:18" ht="15" customHeight="1" x14ac:dyDescent="0.25">
      <c r="A7" s="16" t="s">
        <v>588</v>
      </c>
      <c r="B7" s="235" t="s">
        <v>98</v>
      </c>
      <c r="C7" s="15" t="s">
        <v>545</v>
      </c>
      <c r="D7" s="130" t="s">
        <v>2</v>
      </c>
      <c r="E7" s="50" t="s">
        <v>686</v>
      </c>
      <c r="F7" s="2"/>
      <c r="G7" s="2"/>
      <c r="H7" s="2"/>
      <c r="I7" s="2"/>
      <c r="J7" s="2"/>
      <c r="K7" s="2"/>
      <c r="L7" s="2"/>
      <c r="M7" s="2"/>
      <c r="N7" s="2"/>
      <c r="O7" s="2"/>
      <c r="P7" s="2"/>
      <c r="Q7" s="2"/>
      <c r="R7" s="2"/>
    </row>
    <row r="8" spans="1:18" ht="74.45" customHeight="1" x14ac:dyDescent="0.25">
      <c r="A8" s="239" t="s">
        <v>588</v>
      </c>
      <c r="B8" s="285" t="s">
        <v>569</v>
      </c>
      <c r="C8" s="286"/>
      <c r="D8" s="131" t="s">
        <v>99</v>
      </c>
      <c r="E8" s="132"/>
      <c r="F8" s="2"/>
      <c r="G8" s="2"/>
      <c r="H8" s="2"/>
      <c r="I8" s="2"/>
      <c r="J8" s="2"/>
      <c r="K8" s="2"/>
      <c r="L8" s="2"/>
      <c r="M8" s="2"/>
      <c r="N8" s="2"/>
      <c r="O8" s="2"/>
      <c r="P8" s="2"/>
      <c r="Q8" s="2"/>
      <c r="R8" s="2"/>
    </row>
    <row r="9" spans="1:18" ht="15" customHeight="1" x14ac:dyDescent="0.25">
      <c r="A9" s="16" t="s">
        <v>588</v>
      </c>
      <c r="B9" s="236" t="s">
        <v>66</v>
      </c>
      <c r="C9" s="23" t="s">
        <v>225</v>
      </c>
      <c r="D9" s="133" t="s">
        <v>68</v>
      </c>
      <c r="E9" s="51">
        <v>45474</v>
      </c>
      <c r="F9" s="2"/>
      <c r="G9" s="2"/>
      <c r="H9" s="2"/>
      <c r="I9" s="2"/>
      <c r="J9" s="2"/>
      <c r="K9" s="2"/>
      <c r="L9" s="2"/>
      <c r="M9" s="2"/>
      <c r="N9" s="2"/>
      <c r="O9" s="2"/>
      <c r="P9" s="2"/>
      <c r="Q9" s="2"/>
      <c r="R9" s="2"/>
    </row>
    <row r="10" spans="1:18" ht="15" customHeight="1" x14ac:dyDescent="0.25">
      <c r="A10" s="16" t="s">
        <v>588</v>
      </c>
      <c r="B10" s="236" t="s">
        <v>67</v>
      </c>
      <c r="C10" s="15" t="s">
        <v>226</v>
      </c>
      <c r="D10" s="134" t="s">
        <v>68</v>
      </c>
      <c r="E10" s="51">
        <v>45838</v>
      </c>
      <c r="F10" s="2"/>
      <c r="G10" s="2"/>
      <c r="H10" s="2"/>
      <c r="I10" s="2"/>
      <c r="J10" s="2"/>
      <c r="K10" s="2"/>
      <c r="L10" s="2"/>
      <c r="M10" s="2"/>
      <c r="N10" s="2"/>
      <c r="O10" s="2"/>
      <c r="P10" s="2"/>
      <c r="Q10" s="2"/>
      <c r="R10" s="2"/>
    </row>
    <row r="11" spans="1:18" ht="28.5" x14ac:dyDescent="0.25">
      <c r="A11" s="16" t="s">
        <v>588</v>
      </c>
      <c r="B11" s="237" t="s">
        <v>75</v>
      </c>
      <c r="C11" s="15" t="s">
        <v>534</v>
      </c>
      <c r="D11" s="9" t="s">
        <v>108</v>
      </c>
      <c r="E11" s="50" t="s">
        <v>132</v>
      </c>
      <c r="F11" s="2"/>
      <c r="G11" s="2"/>
      <c r="H11" s="2"/>
      <c r="I11" s="2"/>
      <c r="J11" s="2"/>
      <c r="K11" s="2"/>
      <c r="L11" s="2"/>
      <c r="M11" s="2"/>
      <c r="N11" s="2"/>
      <c r="O11" s="2"/>
      <c r="P11" s="2"/>
      <c r="Q11" s="2"/>
      <c r="R11" s="2"/>
    </row>
    <row r="12" spans="1:18" ht="40.15" customHeight="1" x14ac:dyDescent="0.3">
      <c r="A12" s="227" t="s">
        <v>645</v>
      </c>
      <c r="B12" s="227"/>
      <c r="F12" s="2"/>
      <c r="G12" s="2"/>
      <c r="H12" s="2"/>
      <c r="I12" s="2"/>
      <c r="J12" s="2"/>
      <c r="K12" s="2"/>
      <c r="L12" s="2"/>
      <c r="M12" s="2"/>
      <c r="N12" s="2"/>
      <c r="O12" s="2"/>
      <c r="P12" s="2"/>
      <c r="Q12" s="2"/>
      <c r="R12" s="2"/>
    </row>
    <row r="13" spans="1:18" ht="45.6" customHeight="1" x14ac:dyDescent="0.25">
      <c r="A13" s="282" t="s">
        <v>568</v>
      </c>
      <c r="B13" s="283"/>
      <c r="C13" s="284"/>
      <c r="D13" s="138"/>
      <c r="E13" s="139"/>
      <c r="F13" s="2"/>
      <c r="G13" s="2"/>
      <c r="H13" s="2"/>
      <c r="I13" s="2"/>
      <c r="J13" s="2"/>
      <c r="K13" s="2"/>
      <c r="L13" s="2"/>
      <c r="M13" s="2"/>
      <c r="N13" s="2"/>
      <c r="O13" s="2"/>
      <c r="P13" s="2"/>
      <c r="Q13" s="2"/>
      <c r="R13" s="2"/>
    </row>
    <row r="14" spans="1:18" ht="30" customHeight="1" x14ac:dyDescent="0.25">
      <c r="A14" s="49" t="s">
        <v>0</v>
      </c>
      <c r="B14" s="128" t="s">
        <v>1</v>
      </c>
      <c r="C14" s="47" t="s">
        <v>5</v>
      </c>
      <c r="D14" s="47" t="s">
        <v>65</v>
      </c>
      <c r="E14" s="140" t="str">
        <f>IF(E17="","[State]",E17)</f>
        <v>Wyoming</v>
      </c>
      <c r="F14" s="2"/>
      <c r="G14" s="2"/>
      <c r="H14" s="2"/>
      <c r="I14" s="2"/>
      <c r="J14" s="2"/>
      <c r="K14" s="2"/>
      <c r="L14" s="2"/>
      <c r="M14" s="2"/>
      <c r="N14" s="2"/>
      <c r="O14" s="2"/>
      <c r="P14" s="2"/>
      <c r="Q14" s="2"/>
      <c r="R14" s="2"/>
    </row>
    <row r="15" spans="1:18" ht="15" customHeight="1" x14ac:dyDescent="0.25">
      <c r="A15" s="16" t="s">
        <v>571</v>
      </c>
      <c r="B15" s="135" t="s">
        <v>58</v>
      </c>
      <c r="C15" s="9" t="s">
        <v>228</v>
      </c>
      <c r="D15" s="130" t="s">
        <v>2</v>
      </c>
      <c r="E15" s="52" t="s">
        <v>687</v>
      </c>
      <c r="F15" s="2"/>
      <c r="G15" s="2"/>
      <c r="H15" s="2"/>
      <c r="I15" s="2"/>
      <c r="J15" s="2"/>
      <c r="K15" s="2"/>
      <c r="L15" s="2"/>
      <c r="M15" s="2"/>
      <c r="N15" s="2"/>
      <c r="O15" s="2"/>
      <c r="P15" s="2"/>
      <c r="Q15" s="2"/>
      <c r="R15" s="2"/>
    </row>
    <row r="16" spans="1:18" ht="15" customHeight="1" x14ac:dyDescent="0.25">
      <c r="A16" s="16" t="s">
        <v>581</v>
      </c>
      <c r="B16" s="9" t="s">
        <v>59</v>
      </c>
      <c r="C16" s="9" t="s">
        <v>267</v>
      </c>
      <c r="D16" s="130" t="s">
        <v>2</v>
      </c>
      <c r="E16" s="50" t="s">
        <v>688</v>
      </c>
      <c r="F16" s="2"/>
      <c r="G16" s="2"/>
      <c r="H16" s="2"/>
      <c r="I16" s="2"/>
      <c r="J16" s="2"/>
      <c r="K16" s="2"/>
      <c r="L16" s="2"/>
      <c r="M16" s="2"/>
      <c r="N16" s="2"/>
      <c r="O16" s="2"/>
      <c r="P16" s="2"/>
      <c r="Q16" s="2"/>
      <c r="R16" s="2"/>
    </row>
    <row r="17" spans="1:18" ht="15" customHeight="1" x14ac:dyDescent="0.25">
      <c r="A17" s="16" t="s">
        <v>582</v>
      </c>
      <c r="B17" s="135" t="s">
        <v>6</v>
      </c>
      <c r="C17" s="9" t="s">
        <v>97</v>
      </c>
      <c r="D17" s="141" t="s">
        <v>103</v>
      </c>
      <c r="E17" s="50" t="s">
        <v>56</v>
      </c>
      <c r="F17" s="2"/>
      <c r="G17" s="2"/>
      <c r="H17" s="2"/>
      <c r="I17" s="2"/>
      <c r="J17" s="2"/>
      <c r="K17" s="2"/>
      <c r="L17" s="2"/>
      <c r="M17" s="2"/>
      <c r="N17" s="2"/>
      <c r="O17" s="2"/>
      <c r="P17" s="2"/>
      <c r="Q17" s="2"/>
      <c r="R17" s="2"/>
    </row>
    <row r="18" spans="1:18" ht="15" customHeight="1" x14ac:dyDescent="0.25">
      <c r="A18" s="16" t="s">
        <v>583</v>
      </c>
      <c r="B18" s="135" t="s">
        <v>7</v>
      </c>
      <c r="C18" s="9" t="s">
        <v>3</v>
      </c>
      <c r="D18" s="130" t="s">
        <v>68</v>
      </c>
      <c r="E18" s="53"/>
      <c r="F18" s="2"/>
      <c r="G18" s="2"/>
      <c r="H18" s="2"/>
      <c r="I18" s="2"/>
      <c r="J18" s="2"/>
      <c r="K18" s="2"/>
      <c r="L18" s="2"/>
      <c r="M18" s="2"/>
      <c r="N18" s="2"/>
      <c r="O18" s="2"/>
      <c r="P18" s="2"/>
      <c r="Q18" s="2"/>
      <c r="R18" s="2"/>
    </row>
    <row r="19" spans="1:18" ht="240" customHeight="1" x14ac:dyDescent="0.25">
      <c r="A19" s="225" t="s">
        <v>584</v>
      </c>
      <c r="B19" s="16" t="s">
        <v>112</v>
      </c>
      <c r="C19" s="15" t="s">
        <v>229</v>
      </c>
      <c r="D19" s="141" t="s">
        <v>114</v>
      </c>
      <c r="E19" s="54" t="s">
        <v>115</v>
      </c>
      <c r="F19" s="2"/>
      <c r="G19" s="2"/>
      <c r="H19" s="2"/>
      <c r="I19" s="2"/>
      <c r="J19" s="2"/>
      <c r="K19" s="2"/>
      <c r="L19" s="2"/>
      <c r="M19" s="2"/>
      <c r="N19" s="2"/>
      <c r="O19" s="2"/>
      <c r="P19" s="2"/>
      <c r="Q19" s="2"/>
      <c r="R19" s="2"/>
    </row>
    <row r="20" spans="1:18" ht="54.6" customHeight="1" x14ac:dyDescent="0.25">
      <c r="A20" s="16" t="s">
        <v>588</v>
      </c>
      <c r="B20" s="15" t="s">
        <v>171</v>
      </c>
      <c r="C20" s="15" t="s">
        <v>265</v>
      </c>
      <c r="D20" s="141" t="s">
        <v>192</v>
      </c>
      <c r="E20" s="54"/>
      <c r="F20" s="2"/>
      <c r="I20" s="2"/>
      <c r="J20" s="2"/>
      <c r="K20" s="2"/>
      <c r="L20" s="2"/>
      <c r="M20" s="2"/>
      <c r="N20" s="2"/>
      <c r="O20" s="2"/>
      <c r="P20" s="2"/>
      <c r="Q20" s="2"/>
      <c r="R20" s="2"/>
    </row>
    <row r="21" spans="1:18" ht="42.6" customHeight="1" x14ac:dyDescent="0.25">
      <c r="A21" s="16" t="s">
        <v>662</v>
      </c>
      <c r="B21" s="48" t="s">
        <v>121</v>
      </c>
      <c r="C21" s="23" t="s">
        <v>661</v>
      </c>
      <c r="D21" s="133" t="s">
        <v>2</v>
      </c>
      <c r="E21" s="52"/>
      <c r="F21" s="2"/>
      <c r="I21" s="2"/>
      <c r="J21" s="2"/>
      <c r="K21" s="2"/>
      <c r="L21" s="2"/>
      <c r="M21" s="2"/>
      <c r="N21" s="2"/>
      <c r="O21" s="2"/>
      <c r="P21" s="2"/>
      <c r="Q21" s="2"/>
      <c r="R21" s="2"/>
    </row>
    <row r="22" spans="1:18" ht="40.15" customHeight="1" x14ac:dyDescent="0.3">
      <c r="A22" s="24" t="s">
        <v>663</v>
      </c>
      <c r="C22" s="5"/>
      <c r="D22" s="5"/>
      <c r="E22" s="2"/>
      <c r="F22" s="2"/>
      <c r="I22" s="2"/>
      <c r="J22" s="2"/>
      <c r="K22" s="2"/>
      <c r="L22" s="2"/>
      <c r="M22" s="2"/>
      <c r="N22" s="2"/>
      <c r="O22" s="2"/>
      <c r="P22" s="2"/>
      <c r="Q22" s="2"/>
      <c r="R22" s="2"/>
    </row>
    <row r="23" spans="1:18" ht="61.15" customHeight="1" x14ac:dyDescent="0.25">
      <c r="A23" s="281" t="s">
        <v>535</v>
      </c>
      <c r="B23" s="281"/>
      <c r="C23" s="281"/>
      <c r="D23" s="142"/>
      <c r="E23" s="143"/>
      <c r="F23" s="2"/>
      <c r="I23" s="2"/>
      <c r="J23" s="2"/>
      <c r="K23" s="2"/>
      <c r="L23" s="2"/>
      <c r="M23" s="2"/>
      <c r="N23" s="2"/>
      <c r="O23" s="2"/>
      <c r="P23" s="2"/>
      <c r="Q23" s="2"/>
      <c r="R23" s="2"/>
    </row>
    <row r="24" spans="1:18" ht="30" customHeight="1" x14ac:dyDescent="0.25">
      <c r="A24" s="55" t="s">
        <v>0</v>
      </c>
      <c r="B24" s="56" t="s">
        <v>1</v>
      </c>
      <c r="C24" s="56" t="s">
        <v>5</v>
      </c>
      <c r="D24" s="56" t="s">
        <v>65</v>
      </c>
      <c r="E24" s="144" t="s">
        <v>263</v>
      </c>
      <c r="F24" s="2"/>
      <c r="I24" s="2"/>
      <c r="J24" s="2"/>
      <c r="K24" s="2"/>
      <c r="L24" s="2"/>
      <c r="M24" s="2"/>
      <c r="N24" s="2"/>
      <c r="O24" s="2"/>
      <c r="P24" s="2"/>
      <c r="Q24" s="2"/>
      <c r="R24" s="2"/>
    </row>
    <row r="25" spans="1:18" x14ac:dyDescent="0.25">
      <c r="A25" s="16" t="s">
        <v>588</v>
      </c>
      <c r="B25" s="9" t="s">
        <v>151</v>
      </c>
      <c r="C25" s="15" t="s">
        <v>230</v>
      </c>
      <c r="D25" s="130" t="s">
        <v>2</v>
      </c>
      <c r="E25" s="54" t="s">
        <v>689</v>
      </c>
      <c r="F25" s="2"/>
      <c r="I25" s="2"/>
      <c r="J25" s="2"/>
      <c r="K25" s="2"/>
      <c r="L25" s="2"/>
      <c r="M25" s="2"/>
      <c r="N25" s="2"/>
      <c r="O25" s="2"/>
      <c r="P25" s="2"/>
      <c r="Q25" s="2"/>
      <c r="R25" s="2"/>
    </row>
    <row r="26" spans="1:18" x14ac:dyDescent="0.25">
      <c r="A26" s="16" t="s">
        <v>588</v>
      </c>
      <c r="B26" s="9" t="s">
        <v>152</v>
      </c>
      <c r="C26" s="15" t="s">
        <v>230</v>
      </c>
      <c r="D26" s="130" t="s">
        <v>2</v>
      </c>
      <c r="E26" s="54"/>
      <c r="F26" s="2"/>
      <c r="G26" s="2"/>
      <c r="H26" s="2"/>
      <c r="I26" s="2"/>
      <c r="J26" s="2"/>
      <c r="K26" s="2"/>
      <c r="L26" s="2"/>
      <c r="M26" s="2"/>
      <c r="N26" s="2"/>
      <c r="O26" s="2"/>
      <c r="P26" s="2"/>
      <c r="Q26" s="2"/>
      <c r="R26" s="2"/>
    </row>
    <row r="27" spans="1:18" x14ac:dyDescent="0.25">
      <c r="A27" s="16" t="s">
        <v>588</v>
      </c>
      <c r="B27" s="9" t="s">
        <v>153</v>
      </c>
      <c r="C27" s="15" t="s">
        <v>230</v>
      </c>
      <c r="D27" s="130" t="s">
        <v>2</v>
      </c>
      <c r="E27" s="54"/>
      <c r="F27" s="2"/>
      <c r="G27" s="2"/>
      <c r="H27" s="2"/>
      <c r="I27" s="2"/>
      <c r="J27" s="2"/>
      <c r="K27" s="2"/>
      <c r="L27" s="2"/>
      <c r="M27" s="2"/>
      <c r="N27" s="2"/>
      <c r="O27" s="2"/>
      <c r="P27" s="2"/>
      <c r="Q27" s="2"/>
      <c r="R27" s="2"/>
    </row>
    <row r="28" spans="1:18" x14ac:dyDescent="0.25">
      <c r="A28" s="16" t="s">
        <v>588</v>
      </c>
      <c r="B28" s="9" t="s">
        <v>154</v>
      </c>
      <c r="C28" s="15" t="s">
        <v>230</v>
      </c>
      <c r="D28" s="130" t="s">
        <v>2</v>
      </c>
      <c r="E28" s="54"/>
      <c r="F28" s="2"/>
      <c r="G28" s="2"/>
      <c r="H28" s="2"/>
      <c r="I28" s="2"/>
      <c r="J28" s="2"/>
      <c r="K28" s="2"/>
      <c r="L28" s="2"/>
      <c r="M28" s="2"/>
      <c r="N28" s="2"/>
      <c r="O28" s="2"/>
      <c r="P28" s="2"/>
      <c r="Q28" s="2"/>
      <c r="R28" s="2"/>
    </row>
    <row r="29" spans="1:18" x14ac:dyDescent="0.25">
      <c r="A29" s="16" t="s">
        <v>588</v>
      </c>
      <c r="B29" s="9" t="s">
        <v>155</v>
      </c>
      <c r="C29" s="15" t="s">
        <v>230</v>
      </c>
      <c r="D29" s="130" t="s">
        <v>2</v>
      </c>
      <c r="E29" s="54"/>
      <c r="F29" s="2"/>
      <c r="G29" s="2"/>
      <c r="H29" s="2"/>
      <c r="I29" s="2"/>
      <c r="J29" s="2"/>
      <c r="K29" s="2"/>
      <c r="L29" s="2"/>
      <c r="M29" s="2"/>
      <c r="N29" s="2"/>
      <c r="O29" s="2"/>
      <c r="P29" s="2"/>
      <c r="Q29" s="2"/>
      <c r="R29" s="2"/>
    </row>
    <row r="30" spans="1:18" x14ac:dyDescent="0.25">
      <c r="A30" s="16" t="s">
        <v>588</v>
      </c>
      <c r="B30" s="9" t="s">
        <v>156</v>
      </c>
      <c r="C30" s="15" t="s">
        <v>230</v>
      </c>
      <c r="D30" s="130" t="s">
        <v>2</v>
      </c>
      <c r="E30" s="54"/>
      <c r="F30" s="2"/>
      <c r="G30" s="2"/>
      <c r="H30" s="2"/>
      <c r="I30" s="2"/>
      <c r="J30" s="2"/>
      <c r="K30" s="2"/>
      <c r="L30" s="2"/>
      <c r="M30" s="2"/>
      <c r="N30" s="2"/>
      <c r="O30" s="2"/>
      <c r="P30" s="2"/>
      <c r="Q30" s="2"/>
      <c r="R30" s="2"/>
    </row>
    <row r="31" spans="1:18" x14ac:dyDescent="0.25">
      <c r="A31" s="16" t="s">
        <v>588</v>
      </c>
      <c r="B31" s="9" t="s">
        <v>157</v>
      </c>
      <c r="C31" s="15" t="s">
        <v>230</v>
      </c>
      <c r="D31" s="130" t="s">
        <v>2</v>
      </c>
      <c r="E31" s="54"/>
      <c r="F31" s="2"/>
      <c r="G31" s="2"/>
      <c r="H31" s="2"/>
      <c r="I31" s="2"/>
      <c r="J31" s="2"/>
      <c r="K31" s="2"/>
      <c r="L31" s="2"/>
      <c r="M31" s="2"/>
      <c r="N31" s="2"/>
      <c r="O31" s="2"/>
      <c r="P31" s="2"/>
      <c r="Q31" s="2"/>
      <c r="R31" s="2"/>
    </row>
    <row r="32" spans="1:18" x14ac:dyDescent="0.25">
      <c r="A32" s="16" t="s">
        <v>588</v>
      </c>
      <c r="B32" s="9" t="s">
        <v>158</v>
      </c>
      <c r="C32" s="15" t="s">
        <v>230</v>
      </c>
      <c r="D32" s="130" t="s">
        <v>2</v>
      </c>
      <c r="E32" s="54"/>
      <c r="F32" s="2"/>
      <c r="G32" s="2"/>
      <c r="H32" s="2"/>
      <c r="I32" s="2"/>
      <c r="J32" s="2"/>
      <c r="K32" s="2"/>
      <c r="L32" s="2"/>
      <c r="M32" s="2"/>
      <c r="N32" s="2"/>
      <c r="O32" s="2"/>
      <c r="P32" s="2"/>
      <c r="Q32" s="2"/>
      <c r="R32" s="2"/>
    </row>
    <row r="33" spans="1:18" x14ac:dyDescent="0.25">
      <c r="A33" s="16" t="s">
        <v>588</v>
      </c>
      <c r="B33" s="9" t="s">
        <v>159</v>
      </c>
      <c r="C33" s="15" t="s">
        <v>230</v>
      </c>
      <c r="D33" s="130" t="s">
        <v>2</v>
      </c>
      <c r="E33" s="54"/>
      <c r="F33" s="2"/>
      <c r="G33" s="2"/>
      <c r="H33" s="2"/>
      <c r="I33" s="2"/>
      <c r="J33" s="2"/>
      <c r="K33" s="2"/>
      <c r="L33" s="2"/>
      <c r="M33" s="2"/>
      <c r="N33" s="2"/>
      <c r="O33" s="2"/>
      <c r="P33" s="2"/>
      <c r="Q33" s="2"/>
      <c r="R33" s="2"/>
    </row>
    <row r="34" spans="1:18" x14ac:dyDescent="0.25">
      <c r="A34" s="16" t="s">
        <v>588</v>
      </c>
      <c r="B34" s="9" t="s">
        <v>160</v>
      </c>
      <c r="C34" s="15" t="s">
        <v>230</v>
      </c>
      <c r="D34" s="130" t="s">
        <v>2</v>
      </c>
      <c r="E34" s="54"/>
      <c r="F34" s="2"/>
      <c r="G34" s="2"/>
      <c r="H34" s="2"/>
      <c r="I34" s="2"/>
      <c r="J34" s="2"/>
      <c r="K34" s="2"/>
      <c r="L34" s="2"/>
      <c r="M34" s="2"/>
      <c r="N34" s="2"/>
      <c r="O34" s="2"/>
      <c r="P34" s="2"/>
      <c r="Q34" s="2"/>
      <c r="R34" s="2"/>
    </row>
    <row r="35" spans="1:18" ht="40.15" customHeight="1" x14ac:dyDescent="0.3">
      <c r="A35" s="24" t="s">
        <v>646</v>
      </c>
      <c r="C35" s="5"/>
      <c r="D35" s="5"/>
      <c r="E35" s="2"/>
      <c r="F35" s="2"/>
      <c r="G35" s="2"/>
      <c r="H35" s="2"/>
      <c r="I35" s="2"/>
      <c r="J35" s="2"/>
      <c r="K35" s="2"/>
      <c r="L35" s="2"/>
      <c r="M35" s="2"/>
      <c r="N35" s="2"/>
      <c r="O35" s="2"/>
      <c r="P35" s="2"/>
      <c r="Q35" s="2"/>
      <c r="R35" s="2"/>
    </row>
    <row r="36" spans="1:18" s="148" customFormat="1" ht="34.9" customHeight="1" x14ac:dyDescent="0.25">
      <c r="A36" s="282" t="s">
        <v>664</v>
      </c>
      <c r="B36" s="283"/>
      <c r="C36" s="284"/>
      <c r="D36" s="145"/>
      <c r="E36" s="146"/>
      <c r="F36" s="147"/>
      <c r="G36" s="147"/>
      <c r="H36" s="147"/>
      <c r="I36" s="147"/>
      <c r="J36" s="147"/>
      <c r="K36" s="147"/>
      <c r="L36" s="147"/>
      <c r="M36" s="147"/>
      <c r="N36" s="147"/>
      <c r="O36" s="147"/>
      <c r="P36" s="147"/>
      <c r="Q36" s="147"/>
      <c r="R36" s="147"/>
    </row>
    <row r="37" spans="1:18" ht="30" customHeight="1" x14ac:dyDescent="0.25">
      <c r="A37" s="49" t="s">
        <v>0</v>
      </c>
      <c r="B37" s="128" t="s">
        <v>1</v>
      </c>
      <c r="C37" s="47" t="s">
        <v>5</v>
      </c>
      <c r="D37" s="47" t="s">
        <v>65</v>
      </c>
      <c r="E37" s="140" t="s">
        <v>264</v>
      </c>
      <c r="F37" s="149"/>
      <c r="G37" s="149"/>
      <c r="H37" s="149"/>
      <c r="I37" s="149"/>
      <c r="J37" s="149"/>
      <c r="K37" s="149"/>
      <c r="L37" s="149"/>
      <c r="M37" s="149"/>
      <c r="N37" s="149"/>
      <c r="O37" s="149"/>
      <c r="P37" s="149"/>
      <c r="Q37" s="149"/>
      <c r="R37" s="149"/>
    </row>
    <row r="38" spans="1:18" ht="15" customHeight="1" x14ac:dyDescent="0.25">
      <c r="A38" s="16" t="s">
        <v>588</v>
      </c>
      <c r="B38" s="150" t="s">
        <v>136</v>
      </c>
      <c r="C38" s="15" t="s">
        <v>162</v>
      </c>
      <c r="D38" s="15" t="s">
        <v>103</v>
      </c>
      <c r="E38" s="50" t="s">
        <v>111</v>
      </c>
      <c r="F38" s="5"/>
      <c r="G38" s="5"/>
      <c r="H38" s="5"/>
      <c r="I38" s="5"/>
      <c r="J38" s="5"/>
      <c r="K38" s="5"/>
      <c r="L38" s="5"/>
      <c r="M38" s="5"/>
      <c r="N38" s="5"/>
      <c r="O38" s="5"/>
      <c r="P38" s="5"/>
      <c r="Q38" s="5"/>
      <c r="R38" s="5"/>
    </row>
    <row r="39" spans="1:18" ht="15" customHeight="1" x14ac:dyDescent="0.25">
      <c r="A39" s="16" t="s">
        <v>588</v>
      </c>
      <c r="B39" s="150" t="s">
        <v>134</v>
      </c>
      <c r="C39" s="15" t="s">
        <v>268</v>
      </c>
      <c r="D39" s="15" t="s">
        <v>103</v>
      </c>
      <c r="E39" s="50" t="s">
        <v>111</v>
      </c>
      <c r="F39" s="5"/>
      <c r="G39" s="5"/>
      <c r="H39" s="5"/>
      <c r="I39" s="5"/>
      <c r="J39" s="5"/>
      <c r="K39" s="5"/>
      <c r="L39" s="5"/>
      <c r="M39" s="5"/>
      <c r="N39" s="5"/>
      <c r="O39" s="5"/>
      <c r="P39" s="5"/>
      <c r="Q39" s="5"/>
      <c r="R39" s="5"/>
    </row>
    <row r="40" spans="1:18" ht="15" customHeight="1" x14ac:dyDescent="0.25">
      <c r="A40" s="16" t="s">
        <v>588</v>
      </c>
      <c r="B40" s="150" t="s">
        <v>135</v>
      </c>
      <c r="C40" s="15" t="s">
        <v>269</v>
      </c>
      <c r="D40" s="15" t="s">
        <v>103</v>
      </c>
      <c r="E40" s="50" t="s">
        <v>110</v>
      </c>
      <c r="F40" s="5"/>
      <c r="G40" s="5"/>
      <c r="H40" s="5"/>
      <c r="I40" s="5"/>
      <c r="J40" s="5"/>
      <c r="K40" s="5"/>
      <c r="L40" s="5"/>
      <c r="M40" s="5"/>
      <c r="N40" s="5"/>
      <c r="O40" s="5"/>
      <c r="P40" s="5"/>
      <c r="Q40" s="5"/>
      <c r="R40" s="5"/>
    </row>
    <row r="41" spans="1:18" ht="15" customHeight="1" x14ac:dyDescent="0.25">
      <c r="A41" s="16" t="s">
        <v>588</v>
      </c>
      <c r="B41" s="150" t="s">
        <v>137</v>
      </c>
      <c r="C41" s="15" t="s">
        <v>665</v>
      </c>
      <c r="D41" s="15" t="s">
        <v>103</v>
      </c>
      <c r="E41" s="50" t="s">
        <v>111</v>
      </c>
      <c r="F41" s="5"/>
      <c r="G41" s="5"/>
      <c r="H41" s="5"/>
      <c r="I41" s="5"/>
      <c r="J41" s="5"/>
      <c r="K41" s="5"/>
      <c r="L41" s="5"/>
      <c r="M41" s="5"/>
      <c r="N41" s="5"/>
      <c r="O41" s="5"/>
      <c r="P41" s="5"/>
      <c r="Q41" s="5"/>
      <c r="R41" s="5"/>
    </row>
    <row r="42" spans="1:18" ht="15" customHeight="1" x14ac:dyDescent="0.25">
      <c r="A42" s="16" t="s">
        <v>588</v>
      </c>
      <c r="B42" s="150" t="s">
        <v>74</v>
      </c>
      <c r="C42" s="15" t="s">
        <v>163</v>
      </c>
      <c r="D42" s="15" t="s">
        <v>103</v>
      </c>
      <c r="E42" s="50" t="s">
        <v>111</v>
      </c>
      <c r="F42" s="5"/>
      <c r="G42" s="5"/>
      <c r="H42" s="5"/>
      <c r="I42" s="5"/>
      <c r="J42" s="5"/>
      <c r="K42" s="5"/>
      <c r="L42" s="5"/>
      <c r="M42" s="5"/>
      <c r="N42" s="5"/>
      <c r="O42" s="5"/>
      <c r="P42" s="5"/>
      <c r="Q42" s="5"/>
      <c r="R42" s="5"/>
    </row>
    <row r="43" spans="1:18" ht="15" customHeight="1" x14ac:dyDescent="0.25">
      <c r="A43" s="16" t="s">
        <v>588</v>
      </c>
      <c r="B43" s="150" t="s">
        <v>72</v>
      </c>
      <c r="C43" s="15" t="s">
        <v>164</v>
      </c>
      <c r="D43" s="15" t="s">
        <v>103</v>
      </c>
      <c r="E43" s="50" t="s">
        <v>111</v>
      </c>
      <c r="F43" s="5"/>
      <c r="G43" s="5"/>
      <c r="H43" s="5"/>
      <c r="I43" s="5"/>
      <c r="J43" s="5"/>
      <c r="K43" s="5"/>
      <c r="L43" s="5"/>
      <c r="M43" s="5"/>
      <c r="N43" s="5"/>
      <c r="O43" s="5"/>
      <c r="P43" s="5"/>
      <c r="Q43" s="5"/>
      <c r="R43" s="5"/>
    </row>
    <row r="44" spans="1:18" ht="15" customHeight="1" x14ac:dyDescent="0.25">
      <c r="A44" s="16" t="s">
        <v>588</v>
      </c>
      <c r="B44" s="150" t="s">
        <v>73</v>
      </c>
      <c r="C44" s="15" t="s">
        <v>161</v>
      </c>
      <c r="D44" s="15" t="s">
        <v>103</v>
      </c>
      <c r="E44" s="50" t="s">
        <v>111</v>
      </c>
      <c r="F44" s="5"/>
      <c r="G44" s="5"/>
      <c r="H44" s="5"/>
      <c r="I44" s="5"/>
      <c r="J44" s="5"/>
      <c r="K44" s="5"/>
      <c r="L44" s="5"/>
      <c r="M44" s="5"/>
      <c r="N44" s="5"/>
      <c r="O44" s="5"/>
      <c r="P44" s="5"/>
      <c r="Q44" s="5"/>
      <c r="R44" s="5"/>
    </row>
    <row r="45" spans="1:18" ht="15" customHeight="1" x14ac:dyDescent="0.25">
      <c r="A45" s="16" t="s">
        <v>588</v>
      </c>
      <c r="B45" s="150" t="s">
        <v>138</v>
      </c>
      <c r="C45" s="15" t="s">
        <v>165</v>
      </c>
      <c r="D45" s="15" t="s">
        <v>103</v>
      </c>
      <c r="E45" s="50" t="s">
        <v>111</v>
      </c>
      <c r="F45" s="5"/>
      <c r="G45" s="5"/>
      <c r="H45" s="5"/>
      <c r="I45" s="5"/>
      <c r="J45" s="5"/>
      <c r="K45" s="5"/>
      <c r="L45" s="5"/>
      <c r="M45" s="5"/>
      <c r="N45" s="5"/>
      <c r="O45" s="5"/>
      <c r="P45" s="5"/>
      <c r="Q45" s="5"/>
      <c r="R45" s="5"/>
    </row>
    <row r="46" spans="1:18" ht="28.5" x14ac:dyDescent="0.25">
      <c r="A46" s="16" t="s">
        <v>588</v>
      </c>
      <c r="B46" s="150" t="s">
        <v>69</v>
      </c>
      <c r="C46" s="15" t="s">
        <v>166</v>
      </c>
      <c r="D46" s="15" t="s">
        <v>103</v>
      </c>
      <c r="E46" s="50" t="s">
        <v>110</v>
      </c>
      <c r="F46" s="5"/>
      <c r="G46" s="5"/>
      <c r="H46" s="5"/>
      <c r="I46" s="5"/>
      <c r="J46" s="5"/>
      <c r="K46" s="5"/>
      <c r="L46" s="5"/>
      <c r="M46" s="5"/>
      <c r="N46" s="5"/>
      <c r="O46" s="5"/>
      <c r="P46" s="5"/>
      <c r="Q46" s="5"/>
      <c r="R46" s="5"/>
    </row>
    <row r="47" spans="1:18" ht="40.15" customHeight="1" x14ac:dyDescent="0.3">
      <c r="A47" s="24" t="s">
        <v>666</v>
      </c>
      <c r="C47" s="5"/>
      <c r="D47" s="5"/>
      <c r="E47" s="2"/>
      <c r="F47" s="2"/>
      <c r="G47" s="2"/>
      <c r="H47" s="2"/>
      <c r="I47" s="2"/>
      <c r="J47" s="2"/>
      <c r="K47" s="2"/>
      <c r="L47" s="2"/>
      <c r="M47" s="2"/>
      <c r="N47" s="2"/>
      <c r="O47" s="2"/>
      <c r="P47" s="2"/>
      <c r="Q47" s="2"/>
      <c r="R47" s="2"/>
    </row>
    <row r="48" spans="1:18" ht="54" customHeight="1" x14ac:dyDescent="0.25">
      <c r="A48" s="282" t="s">
        <v>667</v>
      </c>
      <c r="B48" s="283"/>
      <c r="C48" s="284"/>
      <c r="D48" s="151"/>
      <c r="E48" s="152"/>
      <c r="F48" s="2"/>
      <c r="G48" s="2"/>
      <c r="H48" s="2"/>
      <c r="I48" s="2"/>
      <c r="J48" s="2"/>
      <c r="K48" s="2"/>
      <c r="L48" s="2"/>
      <c r="M48" s="2"/>
      <c r="N48" s="2"/>
      <c r="O48" s="2"/>
      <c r="P48" s="2"/>
      <c r="Q48" s="2"/>
      <c r="R48" s="2"/>
    </row>
    <row r="49" spans="1:18" ht="30" customHeight="1" x14ac:dyDescent="0.25">
      <c r="A49" s="49" t="s">
        <v>0</v>
      </c>
      <c r="B49" s="47" t="s">
        <v>1</v>
      </c>
      <c r="C49" s="47" t="s">
        <v>5</v>
      </c>
      <c r="D49" s="47" t="s">
        <v>65</v>
      </c>
      <c r="E49" s="144"/>
      <c r="F49" s="2"/>
      <c r="G49" s="2"/>
      <c r="H49" s="2"/>
      <c r="I49" s="2"/>
      <c r="J49" s="2"/>
      <c r="K49" s="2"/>
      <c r="L49" s="2"/>
      <c r="M49" s="2"/>
      <c r="N49" s="2"/>
      <c r="O49" s="2"/>
      <c r="P49" s="2"/>
      <c r="Q49" s="2"/>
      <c r="R49" s="2"/>
    </row>
    <row r="50" spans="1:18" ht="28.5" x14ac:dyDescent="0.25">
      <c r="A50" s="16" t="s">
        <v>588</v>
      </c>
      <c r="B50" s="153" t="s">
        <v>63</v>
      </c>
      <c r="C50" s="29" t="s">
        <v>270</v>
      </c>
      <c r="D50" s="154" t="s">
        <v>103</v>
      </c>
      <c r="E50" s="180" t="s">
        <v>143</v>
      </c>
      <c r="F50" s="2"/>
      <c r="G50" s="2"/>
      <c r="H50" s="2"/>
      <c r="I50" s="2"/>
      <c r="J50" s="2"/>
      <c r="K50" s="2"/>
      <c r="L50" s="2"/>
      <c r="M50" s="2"/>
      <c r="N50" s="2"/>
      <c r="O50" s="2"/>
      <c r="P50" s="2"/>
      <c r="Q50" s="2"/>
      <c r="R50" s="2"/>
    </row>
    <row r="51" spans="1:18" ht="28.5" x14ac:dyDescent="0.25">
      <c r="A51" s="16" t="s">
        <v>588</v>
      </c>
      <c r="B51" s="150" t="s">
        <v>139</v>
      </c>
      <c r="C51" s="15" t="s">
        <v>546</v>
      </c>
      <c r="D51" s="137" t="s">
        <v>108</v>
      </c>
      <c r="E51" s="50" t="s">
        <v>87</v>
      </c>
      <c r="F51" s="2"/>
      <c r="G51" s="2"/>
      <c r="H51" s="2"/>
      <c r="I51" s="2"/>
      <c r="J51" s="2"/>
      <c r="K51" s="2"/>
      <c r="L51" s="2"/>
      <c r="M51" s="2"/>
      <c r="N51" s="2"/>
      <c r="O51" s="2"/>
      <c r="P51" s="2"/>
      <c r="Q51" s="2"/>
      <c r="R51" s="2"/>
    </row>
    <row r="52" spans="1:18" x14ac:dyDescent="0.25">
      <c r="A52" s="16" t="s">
        <v>588</v>
      </c>
      <c r="B52" s="150" t="s">
        <v>536</v>
      </c>
      <c r="C52" s="15" t="s">
        <v>233</v>
      </c>
      <c r="D52" s="154" t="s">
        <v>192</v>
      </c>
      <c r="E52" s="181" t="s">
        <v>690</v>
      </c>
      <c r="F52" s="2"/>
      <c r="G52" s="2"/>
      <c r="H52" s="2"/>
      <c r="I52" s="2"/>
      <c r="J52" s="2"/>
      <c r="K52" s="2"/>
      <c r="L52" s="2"/>
      <c r="M52" s="2"/>
      <c r="N52" s="2"/>
      <c r="O52" s="2"/>
      <c r="P52" s="2"/>
      <c r="Q52" s="2"/>
      <c r="R52" s="2"/>
    </row>
    <row r="53" spans="1:18" ht="27" customHeight="1" x14ac:dyDescent="0.25">
      <c r="A53" s="155"/>
      <c r="B53" s="156"/>
      <c r="C53" s="157"/>
      <c r="D53" s="158"/>
      <c r="E53" s="159"/>
      <c r="F53" s="2"/>
      <c r="G53" s="2"/>
      <c r="H53" s="2"/>
      <c r="I53" s="2"/>
      <c r="J53" s="2"/>
      <c r="K53" s="2"/>
      <c r="L53" s="2"/>
      <c r="M53" s="2"/>
      <c r="N53" s="2"/>
      <c r="O53" s="2"/>
      <c r="P53" s="2"/>
      <c r="Q53" s="2"/>
      <c r="R53" s="2"/>
    </row>
    <row r="54" spans="1:18" ht="28.5" x14ac:dyDescent="0.25">
      <c r="A54" s="16" t="s">
        <v>588</v>
      </c>
      <c r="B54" s="153" t="s">
        <v>127</v>
      </c>
      <c r="C54" s="29" t="s">
        <v>270</v>
      </c>
      <c r="D54" s="154" t="s">
        <v>103</v>
      </c>
      <c r="E54" s="180" t="s">
        <v>143</v>
      </c>
      <c r="F54" s="2"/>
      <c r="G54" s="2"/>
      <c r="H54" s="2"/>
      <c r="I54" s="2"/>
      <c r="J54" s="2"/>
      <c r="K54" s="2"/>
      <c r="L54" s="2"/>
      <c r="M54" s="2"/>
      <c r="N54" s="2"/>
      <c r="O54" s="2"/>
      <c r="P54" s="2"/>
      <c r="Q54" s="2"/>
      <c r="R54" s="2"/>
    </row>
    <row r="55" spans="1:18" ht="28.5" x14ac:dyDescent="0.25">
      <c r="A55" s="16" t="s">
        <v>588</v>
      </c>
      <c r="B55" s="150" t="s">
        <v>139</v>
      </c>
      <c r="C55" s="15" t="s">
        <v>546</v>
      </c>
      <c r="D55" s="137" t="s">
        <v>108</v>
      </c>
      <c r="E55" s="50" t="s">
        <v>231</v>
      </c>
      <c r="F55" s="2"/>
      <c r="G55" s="2"/>
      <c r="H55" s="2"/>
      <c r="I55" s="2"/>
      <c r="J55" s="2"/>
      <c r="K55" s="2"/>
      <c r="L55" s="2"/>
      <c r="M55" s="2"/>
      <c r="N55" s="2"/>
      <c r="O55" s="2"/>
      <c r="P55" s="2"/>
      <c r="Q55" s="2"/>
      <c r="R55" s="2"/>
    </row>
    <row r="56" spans="1:18" x14ac:dyDescent="0.25">
      <c r="A56" s="16" t="s">
        <v>588</v>
      </c>
      <c r="B56" s="160" t="s">
        <v>536</v>
      </c>
      <c r="C56" s="161" t="s">
        <v>233</v>
      </c>
      <c r="D56" s="162" t="s">
        <v>192</v>
      </c>
      <c r="E56" s="50" t="s">
        <v>690</v>
      </c>
      <c r="F56" s="2"/>
      <c r="G56" s="2"/>
      <c r="H56" s="2"/>
      <c r="I56" s="2"/>
      <c r="J56" s="2"/>
      <c r="K56" s="2"/>
      <c r="L56" s="2"/>
      <c r="M56" s="2"/>
      <c r="N56" s="2"/>
      <c r="O56" s="2"/>
      <c r="P56" s="2"/>
      <c r="Q56" s="2"/>
      <c r="R56" s="2"/>
    </row>
    <row r="57" spans="1:18" ht="27" customHeight="1" x14ac:dyDescent="0.25">
      <c r="A57" s="155"/>
      <c r="B57" s="163"/>
      <c r="C57" s="157"/>
      <c r="D57" s="158"/>
      <c r="E57" s="159"/>
      <c r="F57" s="2"/>
      <c r="G57" s="2"/>
      <c r="H57" s="2"/>
      <c r="I57" s="2"/>
      <c r="J57" s="2"/>
      <c r="K57" s="2"/>
      <c r="L57" s="2"/>
      <c r="M57" s="2"/>
      <c r="N57" s="2"/>
      <c r="O57" s="2"/>
      <c r="P57" s="2"/>
      <c r="Q57" s="2"/>
      <c r="R57" s="2"/>
    </row>
    <row r="58" spans="1:18" ht="28.5" x14ac:dyDescent="0.25">
      <c r="A58" s="16" t="s">
        <v>588</v>
      </c>
      <c r="B58" s="164" t="s">
        <v>105</v>
      </c>
      <c r="C58" s="29" t="s">
        <v>270</v>
      </c>
      <c r="D58" s="165" t="s">
        <v>103</v>
      </c>
      <c r="E58" s="180" t="s">
        <v>142</v>
      </c>
      <c r="F58" s="2"/>
      <c r="G58" s="2"/>
      <c r="H58" s="2"/>
      <c r="I58" s="2"/>
      <c r="J58" s="2"/>
      <c r="K58" s="2"/>
      <c r="L58" s="2"/>
      <c r="M58" s="2"/>
      <c r="N58" s="2"/>
      <c r="O58" s="2"/>
      <c r="P58" s="2"/>
      <c r="Q58" s="2"/>
      <c r="R58" s="2"/>
    </row>
    <row r="59" spans="1:18" ht="28.5" x14ac:dyDescent="0.25">
      <c r="A59" s="16" t="s">
        <v>588</v>
      </c>
      <c r="B59" s="150" t="s">
        <v>139</v>
      </c>
      <c r="C59" s="15" t="s">
        <v>546</v>
      </c>
      <c r="D59" s="137" t="s">
        <v>108</v>
      </c>
      <c r="E59" s="50"/>
      <c r="F59" s="2"/>
      <c r="G59" s="2"/>
      <c r="H59" s="2"/>
      <c r="I59" s="2"/>
      <c r="J59" s="2"/>
      <c r="K59" s="2"/>
      <c r="L59" s="2"/>
      <c r="M59" s="2"/>
      <c r="N59" s="2"/>
      <c r="O59" s="2"/>
      <c r="P59" s="2"/>
      <c r="Q59" s="2"/>
      <c r="R59" s="2"/>
    </row>
    <row r="60" spans="1:18" x14ac:dyDescent="0.25">
      <c r="A60" s="16" t="s">
        <v>588</v>
      </c>
      <c r="B60" s="150" t="s">
        <v>536</v>
      </c>
      <c r="C60" s="65" t="s">
        <v>233</v>
      </c>
      <c r="D60" s="154" t="s">
        <v>192</v>
      </c>
      <c r="E60" s="50"/>
      <c r="F60" s="2"/>
      <c r="G60" s="2"/>
      <c r="H60" s="2"/>
      <c r="I60" s="2"/>
      <c r="J60" s="2"/>
      <c r="K60" s="2"/>
      <c r="L60" s="2"/>
      <c r="M60" s="2"/>
      <c r="N60" s="2"/>
      <c r="O60" s="2"/>
      <c r="P60" s="2"/>
      <c r="Q60" s="2"/>
      <c r="R60" s="2"/>
    </row>
    <row r="61" spans="1:18" s="125" customFormat="1" ht="27" customHeight="1" x14ac:dyDescent="0.25">
      <c r="A61" s="166"/>
      <c r="B61" s="167"/>
      <c r="C61" s="168"/>
      <c r="D61" s="142"/>
      <c r="E61" s="159"/>
      <c r="F61" s="126"/>
    </row>
    <row r="62" spans="1:18" ht="28.5" x14ac:dyDescent="0.25">
      <c r="A62" s="16" t="s">
        <v>588</v>
      </c>
      <c r="B62" s="164" t="s">
        <v>106</v>
      </c>
      <c r="C62" s="29" t="s">
        <v>270</v>
      </c>
      <c r="D62" s="165" t="s">
        <v>103</v>
      </c>
      <c r="E62" s="180" t="s">
        <v>142</v>
      </c>
    </row>
    <row r="63" spans="1:18" ht="28.5" x14ac:dyDescent="0.25">
      <c r="A63" s="16" t="s">
        <v>588</v>
      </c>
      <c r="B63" s="150" t="s">
        <v>139</v>
      </c>
      <c r="C63" s="15" t="s">
        <v>546</v>
      </c>
      <c r="D63" s="137" t="s">
        <v>108</v>
      </c>
      <c r="E63" s="50"/>
    </row>
    <row r="64" spans="1:18" x14ac:dyDescent="0.25">
      <c r="A64" s="16" t="s">
        <v>588</v>
      </c>
      <c r="B64" s="160" t="s">
        <v>536</v>
      </c>
      <c r="C64" s="65" t="s">
        <v>233</v>
      </c>
      <c r="D64" s="162" t="s">
        <v>192</v>
      </c>
      <c r="E64" s="50"/>
    </row>
    <row r="65" spans="1:5" ht="27" customHeight="1" x14ac:dyDescent="0.25">
      <c r="A65" s="166"/>
      <c r="B65" s="163"/>
      <c r="C65" s="168"/>
      <c r="D65" s="158"/>
      <c r="E65" s="159"/>
    </row>
    <row r="66" spans="1:5" ht="28.5" x14ac:dyDescent="0.25">
      <c r="A66" s="16" t="s">
        <v>588</v>
      </c>
      <c r="B66" s="164" t="s">
        <v>232</v>
      </c>
      <c r="C66" s="29" t="s">
        <v>270</v>
      </c>
      <c r="D66" s="165" t="s">
        <v>103</v>
      </c>
      <c r="E66" s="180" t="s">
        <v>142</v>
      </c>
    </row>
    <row r="67" spans="1:5" ht="28.5" x14ac:dyDescent="0.25">
      <c r="A67" s="16" t="s">
        <v>588</v>
      </c>
      <c r="B67" s="150" t="s">
        <v>139</v>
      </c>
      <c r="C67" s="15" t="s">
        <v>546</v>
      </c>
      <c r="D67" s="137" t="s">
        <v>108</v>
      </c>
      <c r="E67" s="50"/>
    </row>
    <row r="68" spans="1:5" x14ac:dyDescent="0.25">
      <c r="A68" s="16" t="s">
        <v>588</v>
      </c>
      <c r="B68" s="160" t="s">
        <v>536</v>
      </c>
      <c r="C68" s="65" t="s">
        <v>233</v>
      </c>
      <c r="D68" s="162" t="s">
        <v>192</v>
      </c>
      <c r="E68" s="50"/>
    </row>
    <row r="69" spans="1:5" ht="27" customHeight="1" x14ac:dyDescent="0.25">
      <c r="A69" s="166"/>
      <c r="B69" s="163"/>
      <c r="C69" s="168"/>
      <c r="D69" s="158"/>
      <c r="E69" s="159"/>
    </row>
    <row r="70" spans="1:5" ht="28.5" x14ac:dyDescent="0.25">
      <c r="A70" s="16" t="s">
        <v>588</v>
      </c>
      <c r="B70" s="164" t="s">
        <v>62</v>
      </c>
      <c r="C70" s="29" t="s">
        <v>270</v>
      </c>
      <c r="D70" s="165" t="s">
        <v>103</v>
      </c>
      <c r="E70" s="180" t="s">
        <v>143</v>
      </c>
    </row>
    <row r="71" spans="1:5" ht="28.5" x14ac:dyDescent="0.25">
      <c r="A71" s="16" t="s">
        <v>588</v>
      </c>
      <c r="B71" s="150" t="s">
        <v>139</v>
      </c>
      <c r="C71" s="15" t="s">
        <v>546</v>
      </c>
      <c r="D71" s="137" t="s">
        <v>108</v>
      </c>
      <c r="E71" s="50" t="s">
        <v>87</v>
      </c>
    </row>
    <row r="72" spans="1:5" x14ac:dyDescent="0.25">
      <c r="A72" s="16" t="s">
        <v>588</v>
      </c>
      <c r="B72" s="160" t="s">
        <v>536</v>
      </c>
      <c r="C72" s="65" t="s">
        <v>233</v>
      </c>
      <c r="D72" s="162" t="s">
        <v>192</v>
      </c>
      <c r="E72" s="50" t="s">
        <v>690</v>
      </c>
    </row>
    <row r="73" spans="1:5" ht="27" customHeight="1" x14ac:dyDescent="0.25">
      <c r="A73" s="166"/>
      <c r="B73" s="163"/>
      <c r="C73" s="168"/>
      <c r="D73" s="158"/>
      <c r="E73" s="159"/>
    </row>
    <row r="74" spans="1:5" ht="28.5" x14ac:dyDescent="0.25">
      <c r="A74" s="16" t="s">
        <v>588</v>
      </c>
      <c r="B74" s="164" t="s">
        <v>64</v>
      </c>
      <c r="C74" s="29" t="s">
        <v>270</v>
      </c>
      <c r="D74" s="165" t="s">
        <v>103</v>
      </c>
      <c r="E74" s="180" t="s">
        <v>143</v>
      </c>
    </row>
    <row r="75" spans="1:5" ht="28.5" x14ac:dyDescent="0.25">
      <c r="A75" s="16" t="s">
        <v>588</v>
      </c>
      <c r="B75" s="169" t="s">
        <v>139</v>
      </c>
      <c r="C75" s="15" t="s">
        <v>546</v>
      </c>
      <c r="D75" s="137" t="s">
        <v>108</v>
      </c>
      <c r="E75" s="50" t="s">
        <v>87</v>
      </c>
    </row>
    <row r="76" spans="1:5" x14ac:dyDescent="0.25">
      <c r="A76" s="16" t="s">
        <v>588</v>
      </c>
      <c r="B76" s="170" t="s">
        <v>536</v>
      </c>
      <c r="C76" s="65" t="s">
        <v>233</v>
      </c>
      <c r="D76" s="162" t="s">
        <v>192</v>
      </c>
      <c r="E76" s="50" t="s">
        <v>690</v>
      </c>
    </row>
    <row r="77" spans="1:5" ht="27" customHeight="1" x14ac:dyDescent="0.25">
      <c r="A77" s="166"/>
      <c r="B77" s="171"/>
      <c r="C77" s="168"/>
      <c r="D77" s="158"/>
      <c r="E77" s="159"/>
    </row>
    <row r="78" spans="1:5" ht="29.25" x14ac:dyDescent="0.25">
      <c r="A78" s="226"/>
      <c r="B78" s="218" t="s">
        <v>257</v>
      </c>
      <c r="C78" s="172" t="s">
        <v>271</v>
      </c>
      <c r="D78" s="5" t="s">
        <v>243</v>
      </c>
      <c r="E78" s="132" t="s">
        <v>100</v>
      </c>
    </row>
    <row r="79" spans="1:5" x14ac:dyDescent="0.25">
      <c r="A79" s="16" t="s">
        <v>588</v>
      </c>
      <c r="B79" s="169" t="s">
        <v>169</v>
      </c>
      <c r="C79" s="173" t="s">
        <v>234</v>
      </c>
      <c r="D79" s="154" t="s">
        <v>2</v>
      </c>
      <c r="E79" s="50"/>
    </row>
    <row r="80" spans="1:5" x14ac:dyDescent="0.25">
      <c r="A80" s="16" t="s">
        <v>588</v>
      </c>
      <c r="B80" s="169" t="s">
        <v>144</v>
      </c>
      <c r="C80" s="174" t="s">
        <v>168</v>
      </c>
      <c r="D80" s="154" t="s">
        <v>2</v>
      </c>
      <c r="E80" s="180"/>
    </row>
    <row r="81" spans="1:5" ht="28.5" x14ac:dyDescent="0.25">
      <c r="A81" s="16" t="s">
        <v>588</v>
      </c>
      <c r="B81" s="169" t="s">
        <v>139</v>
      </c>
      <c r="C81" s="15" t="s">
        <v>546</v>
      </c>
      <c r="D81" s="137" t="s">
        <v>108</v>
      </c>
      <c r="E81" s="50"/>
    </row>
    <row r="82" spans="1:5" x14ac:dyDescent="0.25">
      <c r="A82" s="16" t="s">
        <v>588</v>
      </c>
      <c r="B82" s="170" t="s">
        <v>536</v>
      </c>
      <c r="C82" s="65" t="s">
        <v>233</v>
      </c>
      <c r="D82" s="162" t="s">
        <v>192</v>
      </c>
      <c r="E82" s="50"/>
    </row>
    <row r="83" spans="1:5" ht="27" customHeight="1" x14ac:dyDescent="0.25">
      <c r="A83" s="166"/>
      <c r="B83" s="171"/>
      <c r="C83" s="168"/>
      <c r="D83" s="158"/>
      <c r="E83" s="159"/>
    </row>
    <row r="84" spans="1:5" ht="29.25" x14ac:dyDescent="0.25">
      <c r="B84" s="218" t="s">
        <v>257</v>
      </c>
      <c r="C84" s="172" t="s">
        <v>271</v>
      </c>
      <c r="D84" s="5" t="s">
        <v>243</v>
      </c>
      <c r="E84" s="132" t="s">
        <v>100</v>
      </c>
    </row>
    <row r="85" spans="1:5" x14ac:dyDescent="0.25">
      <c r="A85" s="16" t="s">
        <v>588</v>
      </c>
      <c r="B85" s="169" t="s">
        <v>169</v>
      </c>
      <c r="C85" s="173" t="s">
        <v>234</v>
      </c>
      <c r="D85" s="154" t="s">
        <v>2</v>
      </c>
      <c r="E85" s="50"/>
    </row>
    <row r="86" spans="1:5" x14ac:dyDescent="0.25">
      <c r="A86" s="16" t="s">
        <v>588</v>
      </c>
      <c r="B86" s="169" t="s">
        <v>144</v>
      </c>
      <c r="C86" s="174" t="s">
        <v>168</v>
      </c>
      <c r="D86" s="154" t="s">
        <v>2</v>
      </c>
      <c r="E86" s="180"/>
    </row>
    <row r="87" spans="1:5" ht="28.5" x14ac:dyDescent="0.25">
      <c r="A87" s="16" t="s">
        <v>588</v>
      </c>
      <c r="B87" s="169" t="s">
        <v>139</v>
      </c>
      <c r="C87" s="15" t="s">
        <v>546</v>
      </c>
      <c r="D87" s="137" t="s">
        <v>108</v>
      </c>
      <c r="E87" s="50"/>
    </row>
    <row r="88" spans="1:5" x14ac:dyDescent="0.25">
      <c r="A88" s="16" t="s">
        <v>588</v>
      </c>
      <c r="B88" s="170" t="s">
        <v>536</v>
      </c>
      <c r="C88" s="65" t="s">
        <v>233</v>
      </c>
      <c r="D88" s="162" t="s">
        <v>192</v>
      </c>
      <c r="E88" s="50"/>
    </row>
    <row r="89" spans="1:5" ht="27" customHeight="1" x14ac:dyDescent="0.25">
      <c r="A89" s="166"/>
      <c r="B89" s="171"/>
      <c r="C89" s="168"/>
      <c r="D89" s="158"/>
      <c r="E89" s="159"/>
    </row>
    <row r="90" spans="1:5" ht="29.25" x14ac:dyDescent="0.25">
      <c r="B90" s="218" t="s">
        <v>257</v>
      </c>
      <c r="C90" s="172" t="s">
        <v>271</v>
      </c>
      <c r="D90" s="5" t="s">
        <v>243</v>
      </c>
      <c r="E90" s="132" t="s">
        <v>100</v>
      </c>
    </row>
    <row r="91" spans="1:5" x14ac:dyDescent="0.25">
      <c r="A91" s="16" t="s">
        <v>588</v>
      </c>
      <c r="B91" s="169" t="s">
        <v>169</v>
      </c>
      <c r="C91" s="173" t="s">
        <v>234</v>
      </c>
      <c r="D91" s="154" t="s">
        <v>2</v>
      </c>
      <c r="E91" s="50"/>
    </row>
    <row r="92" spans="1:5" x14ac:dyDescent="0.25">
      <c r="A92" s="16" t="s">
        <v>588</v>
      </c>
      <c r="B92" s="169" t="s">
        <v>144</v>
      </c>
      <c r="C92" s="174" t="s">
        <v>168</v>
      </c>
      <c r="D92" s="154" t="s">
        <v>2</v>
      </c>
      <c r="E92" s="180"/>
    </row>
    <row r="93" spans="1:5" ht="28.5" x14ac:dyDescent="0.25">
      <c r="A93" s="16" t="s">
        <v>588</v>
      </c>
      <c r="B93" s="169" t="s">
        <v>139</v>
      </c>
      <c r="C93" s="15" t="s">
        <v>546</v>
      </c>
      <c r="D93" s="137" t="s">
        <v>108</v>
      </c>
      <c r="E93" s="50"/>
    </row>
    <row r="94" spans="1:5" x14ac:dyDescent="0.25">
      <c r="A94" s="16" t="s">
        <v>588</v>
      </c>
      <c r="B94" s="170" t="s">
        <v>536</v>
      </c>
      <c r="C94" s="65" t="s">
        <v>233</v>
      </c>
      <c r="D94" s="162" t="s">
        <v>192</v>
      </c>
      <c r="E94" s="50" t="s">
        <v>178</v>
      </c>
    </row>
    <row r="95" spans="1:5" ht="27" customHeight="1" x14ac:dyDescent="0.25">
      <c r="A95" s="175"/>
      <c r="B95" s="176"/>
      <c r="C95" s="177"/>
      <c r="D95" s="178"/>
      <c r="E95" s="179"/>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90" zoomScaleNormal="90" workbookViewId="0">
      <pane xSplit="2" ySplit="3" topLeftCell="C7" activePane="bottomRight" state="frozen"/>
      <selection activeCell="D5" sqref="D5"/>
      <selection pane="topRight" activeCell="D5" sqref="D5"/>
      <selection pane="bottomLeft" activeCell="D5" sqref="D5"/>
      <selection pane="bottomRight" activeCell="H15" sqref="H15"/>
    </sheetView>
  </sheetViews>
  <sheetFormatPr defaultColWidth="9.28515625" defaultRowHeight="14.25" x14ac:dyDescent="0.2"/>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8" customFormat="1" ht="64.900000000000006" customHeight="1" x14ac:dyDescent="0.3">
      <c r="A1" s="228" t="s">
        <v>145</v>
      </c>
      <c r="B1" s="229"/>
      <c r="C1" s="79"/>
      <c r="D1" s="182"/>
      <c r="E1" s="274" t="s">
        <v>401</v>
      </c>
      <c r="F1" s="275" t="s">
        <v>402</v>
      </c>
      <c r="G1" s="275" t="s">
        <v>403</v>
      </c>
      <c r="H1" s="275" t="s">
        <v>404</v>
      </c>
      <c r="I1" s="275" t="s">
        <v>405</v>
      </c>
      <c r="J1" s="275" t="s">
        <v>406</v>
      </c>
      <c r="K1" s="275" t="s">
        <v>407</v>
      </c>
      <c r="L1" s="275" t="s">
        <v>408</v>
      </c>
      <c r="M1" s="275" t="s">
        <v>409</v>
      </c>
      <c r="N1" s="275" t="s">
        <v>410</v>
      </c>
      <c r="O1" s="275" t="s">
        <v>411</v>
      </c>
      <c r="P1" s="275" t="s">
        <v>412</v>
      </c>
      <c r="Q1" s="275" t="s">
        <v>413</v>
      </c>
      <c r="R1" s="275" t="s">
        <v>414</v>
      </c>
      <c r="S1" s="275" t="s">
        <v>415</v>
      </c>
      <c r="T1" s="275" t="s">
        <v>416</v>
      </c>
      <c r="U1" s="275" t="s">
        <v>417</v>
      </c>
      <c r="V1" s="275" t="s">
        <v>418</v>
      </c>
      <c r="W1" s="275" t="s">
        <v>419</v>
      </c>
      <c r="X1" s="275" t="s">
        <v>420</v>
      </c>
      <c r="Y1" s="275" t="s">
        <v>421</v>
      </c>
      <c r="Z1" s="275" t="s">
        <v>422</v>
      </c>
      <c r="AA1" s="275" t="s">
        <v>423</v>
      </c>
      <c r="AB1" s="275" t="s">
        <v>424</v>
      </c>
      <c r="AC1" s="275" t="s">
        <v>425</v>
      </c>
      <c r="AD1" s="275" t="s">
        <v>426</v>
      </c>
      <c r="AE1" s="275" t="s">
        <v>427</v>
      </c>
      <c r="AF1" s="275" t="s">
        <v>428</v>
      </c>
      <c r="AG1" s="275" t="s">
        <v>429</v>
      </c>
      <c r="AH1" s="275" t="s">
        <v>430</v>
      </c>
      <c r="AI1" s="275" t="s">
        <v>431</v>
      </c>
      <c r="AJ1" s="275" t="s">
        <v>432</v>
      </c>
      <c r="AK1" s="275" t="s">
        <v>433</v>
      </c>
      <c r="AL1" s="275" t="s">
        <v>434</v>
      </c>
      <c r="AM1" s="275" t="s">
        <v>435</v>
      </c>
      <c r="AN1" s="275" t="s">
        <v>436</v>
      </c>
      <c r="AO1" s="275" t="s">
        <v>437</v>
      </c>
      <c r="AP1" s="275" t="s">
        <v>438</v>
      </c>
      <c r="AQ1" s="275" t="s">
        <v>439</v>
      </c>
      <c r="AR1" s="275" t="s">
        <v>440</v>
      </c>
      <c r="AS1" s="275" t="s">
        <v>441</v>
      </c>
      <c r="AT1" s="275" t="s">
        <v>442</v>
      </c>
      <c r="AU1" s="275" t="s">
        <v>443</v>
      </c>
      <c r="AV1" s="275" t="s">
        <v>444</v>
      </c>
      <c r="AW1" s="275" t="s">
        <v>445</v>
      </c>
      <c r="AX1" s="275" t="s">
        <v>446</v>
      </c>
      <c r="AY1" s="275" t="s">
        <v>447</v>
      </c>
      <c r="AZ1" s="275" t="s">
        <v>448</v>
      </c>
      <c r="BA1" s="275" t="s">
        <v>449</v>
      </c>
      <c r="BB1" s="275" t="s">
        <v>450</v>
      </c>
      <c r="BC1" s="275" t="s">
        <v>451</v>
      </c>
      <c r="BD1" s="275" t="s">
        <v>452</v>
      </c>
      <c r="BE1" s="275" t="s">
        <v>453</v>
      </c>
      <c r="BF1" s="275" t="s">
        <v>454</v>
      </c>
      <c r="BG1" s="275" t="s">
        <v>455</v>
      </c>
      <c r="BH1" s="275" t="s">
        <v>456</v>
      </c>
      <c r="BI1" s="275" t="s">
        <v>457</v>
      </c>
      <c r="BJ1" s="275" t="s">
        <v>458</v>
      </c>
      <c r="BK1" s="275" t="s">
        <v>459</v>
      </c>
      <c r="BL1" s="275" t="s">
        <v>460</v>
      </c>
      <c r="BM1" s="275" t="s">
        <v>461</v>
      </c>
      <c r="BN1" s="275" t="s">
        <v>462</v>
      </c>
      <c r="BO1" s="275" t="s">
        <v>463</v>
      </c>
      <c r="BP1" s="275" t="s">
        <v>464</v>
      </c>
      <c r="BQ1" s="275" t="s">
        <v>465</v>
      </c>
      <c r="BR1" s="275" t="s">
        <v>466</v>
      </c>
      <c r="BS1" s="275" t="s">
        <v>467</v>
      </c>
      <c r="BT1" s="275" t="s">
        <v>468</v>
      </c>
      <c r="BU1" s="275" t="s">
        <v>469</v>
      </c>
      <c r="BV1" s="275" t="s">
        <v>470</v>
      </c>
      <c r="BW1" s="275" t="s">
        <v>471</v>
      </c>
      <c r="BX1" s="275" t="s">
        <v>472</v>
      </c>
      <c r="BY1" s="275" t="s">
        <v>473</v>
      </c>
      <c r="BZ1" s="275" t="s">
        <v>474</v>
      </c>
      <c r="CA1" s="275" t="s">
        <v>475</v>
      </c>
      <c r="CB1" s="275" t="s">
        <v>476</v>
      </c>
      <c r="CC1" s="275" t="s">
        <v>477</v>
      </c>
      <c r="CD1" s="275" t="s">
        <v>478</v>
      </c>
      <c r="CE1" s="275" t="s">
        <v>479</v>
      </c>
      <c r="CF1" s="275" t="s">
        <v>480</v>
      </c>
      <c r="CG1" s="275" t="s">
        <v>481</v>
      </c>
      <c r="CH1" s="275" t="s">
        <v>482</v>
      </c>
      <c r="CI1" s="275" t="s">
        <v>483</v>
      </c>
      <c r="CJ1" s="275" t="s">
        <v>484</v>
      </c>
      <c r="CK1" s="275" t="s">
        <v>485</v>
      </c>
      <c r="CL1" s="275" t="s">
        <v>486</v>
      </c>
      <c r="CM1" s="275" t="s">
        <v>487</v>
      </c>
      <c r="CN1" s="275" t="s">
        <v>488</v>
      </c>
      <c r="CO1" s="275" t="s">
        <v>489</v>
      </c>
      <c r="CP1" s="275" t="s">
        <v>490</v>
      </c>
      <c r="CQ1" s="275" t="s">
        <v>491</v>
      </c>
      <c r="CR1" s="275" t="s">
        <v>492</v>
      </c>
      <c r="CS1" s="275" t="s">
        <v>493</v>
      </c>
      <c r="CT1" s="275" t="s">
        <v>494</v>
      </c>
      <c r="CU1" s="275" t="s">
        <v>495</v>
      </c>
      <c r="CV1" s="275" t="s">
        <v>496</v>
      </c>
      <c r="CW1" s="275" t="s">
        <v>497</v>
      </c>
      <c r="CX1" s="275" t="s">
        <v>498</v>
      </c>
      <c r="CY1" s="275" t="s">
        <v>499</v>
      </c>
      <c r="CZ1" s="276" t="s">
        <v>500</v>
      </c>
    </row>
    <row r="2" spans="1:104" ht="23.25" hidden="1" customHeight="1" x14ac:dyDescent="0.2">
      <c r="A2" s="297" t="s">
        <v>148</v>
      </c>
      <c r="B2" s="298"/>
      <c r="C2" s="30"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pans="1:104" ht="23.1" hidden="1" customHeight="1" x14ac:dyDescent="0.2">
      <c r="A3" s="297" t="s">
        <v>128</v>
      </c>
      <c r="B3" s="298"/>
      <c r="C3" s="30" t="e">
        <f>IF('I_State and program information'!#REF!="","(Placeholder for separate analysis and results document)",'I_State and program information'!#REF!)</f>
        <v>#REF!</v>
      </c>
      <c r="D3" s="1"/>
      <c r="E3" s="2"/>
      <c r="F3" s="2"/>
      <c r="G3" s="2"/>
      <c r="H3" s="2"/>
      <c r="I3" s="2"/>
      <c r="J3" s="2"/>
      <c r="K3" s="2"/>
      <c r="L3" s="2"/>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row>
    <row r="4" spans="1:104" ht="40.15" customHeight="1" x14ac:dyDescent="0.3">
      <c r="A4" s="24" t="s">
        <v>650</v>
      </c>
      <c r="C4" s="24"/>
      <c r="E4" s="2"/>
      <c r="F4" s="2"/>
      <c r="G4" s="2"/>
      <c r="H4" s="2"/>
      <c r="I4" s="2"/>
      <c r="J4" s="2"/>
      <c r="K4" s="2"/>
      <c r="L4" s="2"/>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row>
    <row r="5" spans="1:104" ht="37.9" customHeight="1" x14ac:dyDescent="0.25">
      <c r="A5" s="282" t="s">
        <v>668</v>
      </c>
      <c r="B5" s="283"/>
      <c r="C5" s="283"/>
      <c r="D5" s="185"/>
      <c r="E5" s="186"/>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c r="CI5" s="187"/>
      <c r="CJ5" s="187"/>
      <c r="CK5" s="187"/>
      <c r="CL5" s="187"/>
      <c r="CM5" s="187"/>
      <c r="CN5" s="187"/>
      <c r="CO5" s="187"/>
      <c r="CP5" s="187"/>
      <c r="CQ5" s="187"/>
      <c r="CR5" s="187"/>
      <c r="CS5" s="187"/>
      <c r="CT5" s="187"/>
      <c r="CU5" s="187"/>
      <c r="CV5" s="187"/>
      <c r="CW5" s="187"/>
      <c r="CX5" s="187"/>
      <c r="CY5" s="187"/>
      <c r="CZ5" s="188"/>
    </row>
    <row r="6" spans="1:104" ht="30" customHeight="1" x14ac:dyDescent="0.2">
      <c r="A6" s="49" t="s">
        <v>0</v>
      </c>
      <c r="B6" s="47" t="s">
        <v>1</v>
      </c>
      <c r="C6" s="47" t="s">
        <v>5</v>
      </c>
      <c r="D6" s="47" t="s">
        <v>65</v>
      </c>
      <c r="E6" s="85" t="s">
        <v>401</v>
      </c>
      <c r="F6" s="277" t="s">
        <v>402</v>
      </c>
      <c r="G6" s="277" t="s">
        <v>403</v>
      </c>
      <c r="H6" s="277" t="s">
        <v>404</v>
      </c>
      <c r="I6" s="277" t="s">
        <v>405</v>
      </c>
      <c r="J6" s="277" t="s">
        <v>406</v>
      </c>
      <c r="K6" s="277" t="s">
        <v>407</v>
      </c>
      <c r="L6" s="277" t="s">
        <v>408</v>
      </c>
      <c r="M6" s="277" t="s">
        <v>409</v>
      </c>
      <c r="N6" s="277" t="s">
        <v>410</v>
      </c>
      <c r="O6" s="277" t="s">
        <v>411</v>
      </c>
      <c r="P6" s="277" t="s">
        <v>412</v>
      </c>
      <c r="Q6" s="277" t="s">
        <v>413</v>
      </c>
      <c r="R6" s="277" t="s">
        <v>414</v>
      </c>
      <c r="S6" s="277" t="s">
        <v>415</v>
      </c>
      <c r="T6" s="277" t="s">
        <v>416</v>
      </c>
      <c r="U6" s="277" t="s">
        <v>417</v>
      </c>
      <c r="V6" s="277" t="s">
        <v>418</v>
      </c>
      <c r="W6" s="277" t="s">
        <v>419</v>
      </c>
      <c r="X6" s="277" t="s">
        <v>420</v>
      </c>
      <c r="Y6" s="277" t="s">
        <v>421</v>
      </c>
      <c r="Z6" s="277" t="s">
        <v>422</v>
      </c>
      <c r="AA6" s="277" t="s">
        <v>423</v>
      </c>
      <c r="AB6" s="277" t="s">
        <v>424</v>
      </c>
      <c r="AC6" s="277" t="s">
        <v>425</v>
      </c>
      <c r="AD6" s="277" t="s">
        <v>426</v>
      </c>
      <c r="AE6" s="277" t="s">
        <v>427</v>
      </c>
      <c r="AF6" s="277" t="s">
        <v>428</v>
      </c>
      <c r="AG6" s="277" t="s">
        <v>429</v>
      </c>
      <c r="AH6" s="277" t="s">
        <v>430</v>
      </c>
      <c r="AI6" s="277" t="s">
        <v>431</v>
      </c>
      <c r="AJ6" s="277" t="s">
        <v>432</v>
      </c>
      <c r="AK6" s="277" t="s">
        <v>433</v>
      </c>
      <c r="AL6" s="277" t="s">
        <v>434</v>
      </c>
      <c r="AM6" s="277" t="s">
        <v>435</v>
      </c>
      <c r="AN6" s="277" t="s">
        <v>436</v>
      </c>
      <c r="AO6" s="277" t="s">
        <v>437</v>
      </c>
      <c r="AP6" s="277" t="s">
        <v>438</v>
      </c>
      <c r="AQ6" s="277" t="s">
        <v>439</v>
      </c>
      <c r="AR6" s="277" t="s">
        <v>440</v>
      </c>
      <c r="AS6" s="277" t="s">
        <v>441</v>
      </c>
      <c r="AT6" s="277" t="s">
        <v>442</v>
      </c>
      <c r="AU6" s="277" t="s">
        <v>443</v>
      </c>
      <c r="AV6" s="277" t="s">
        <v>444</v>
      </c>
      <c r="AW6" s="277" t="s">
        <v>445</v>
      </c>
      <c r="AX6" s="277" t="s">
        <v>446</v>
      </c>
      <c r="AY6" s="277" t="s">
        <v>447</v>
      </c>
      <c r="AZ6" s="277" t="s">
        <v>448</v>
      </c>
      <c r="BA6" s="277" t="s">
        <v>449</v>
      </c>
      <c r="BB6" s="277" t="s">
        <v>450</v>
      </c>
      <c r="BC6" s="277" t="s">
        <v>451</v>
      </c>
      <c r="BD6" s="277" t="s">
        <v>452</v>
      </c>
      <c r="BE6" s="277" t="s">
        <v>453</v>
      </c>
      <c r="BF6" s="277" t="s">
        <v>454</v>
      </c>
      <c r="BG6" s="277" t="s">
        <v>455</v>
      </c>
      <c r="BH6" s="277" t="s">
        <v>456</v>
      </c>
      <c r="BI6" s="277" t="s">
        <v>457</v>
      </c>
      <c r="BJ6" s="277" t="s">
        <v>458</v>
      </c>
      <c r="BK6" s="277" t="s">
        <v>459</v>
      </c>
      <c r="BL6" s="277" t="s">
        <v>460</v>
      </c>
      <c r="BM6" s="277" t="s">
        <v>461</v>
      </c>
      <c r="BN6" s="277" t="s">
        <v>462</v>
      </c>
      <c r="BO6" s="277" t="s">
        <v>463</v>
      </c>
      <c r="BP6" s="277" t="s">
        <v>464</v>
      </c>
      <c r="BQ6" s="277" t="s">
        <v>465</v>
      </c>
      <c r="BR6" s="277" t="s">
        <v>466</v>
      </c>
      <c r="BS6" s="277" t="s">
        <v>467</v>
      </c>
      <c r="BT6" s="277" t="s">
        <v>468</v>
      </c>
      <c r="BU6" s="277" t="s">
        <v>469</v>
      </c>
      <c r="BV6" s="277" t="s">
        <v>470</v>
      </c>
      <c r="BW6" s="277" t="s">
        <v>471</v>
      </c>
      <c r="BX6" s="277" t="s">
        <v>472</v>
      </c>
      <c r="BY6" s="277" t="s">
        <v>473</v>
      </c>
      <c r="BZ6" s="277" t="s">
        <v>474</v>
      </c>
      <c r="CA6" s="277" t="s">
        <v>475</v>
      </c>
      <c r="CB6" s="277" t="s">
        <v>476</v>
      </c>
      <c r="CC6" s="277" t="s">
        <v>477</v>
      </c>
      <c r="CD6" s="277" t="s">
        <v>478</v>
      </c>
      <c r="CE6" s="277" t="s">
        <v>479</v>
      </c>
      <c r="CF6" s="277" t="s">
        <v>480</v>
      </c>
      <c r="CG6" s="277" t="s">
        <v>481</v>
      </c>
      <c r="CH6" s="277" t="s">
        <v>482</v>
      </c>
      <c r="CI6" s="277" t="s">
        <v>483</v>
      </c>
      <c r="CJ6" s="277" t="s">
        <v>484</v>
      </c>
      <c r="CK6" s="277" t="s">
        <v>485</v>
      </c>
      <c r="CL6" s="277" t="s">
        <v>486</v>
      </c>
      <c r="CM6" s="277" t="s">
        <v>487</v>
      </c>
      <c r="CN6" s="277" t="s">
        <v>488</v>
      </c>
      <c r="CO6" s="277" t="s">
        <v>489</v>
      </c>
      <c r="CP6" s="277" t="s">
        <v>490</v>
      </c>
      <c r="CQ6" s="277" t="s">
        <v>491</v>
      </c>
      <c r="CR6" s="277" t="s">
        <v>492</v>
      </c>
      <c r="CS6" s="277" t="s">
        <v>493</v>
      </c>
      <c r="CT6" s="277" t="s">
        <v>494</v>
      </c>
      <c r="CU6" s="277" t="s">
        <v>495</v>
      </c>
      <c r="CV6" s="277" t="s">
        <v>496</v>
      </c>
      <c r="CW6" s="277" t="s">
        <v>497</v>
      </c>
      <c r="CX6" s="277" t="s">
        <v>498</v>
      </c>
      <c r="CY6" s="277" t="s">
        <v>499</v>
      </c>
      <c r="CZ6" s="278" t="s">
        <v>500</v>
      </c>
    </row>
    <row r="7" spans="1:104" ht="85.5" x14ac:dyDescent="0.2">
      <c r="A7" s="16" t="s">
        <v>572</v>
      </c>
      <c r="B7" s="15" t="s">
        <v>236</v>
      </c>
      <c r="C7" s="15" t="s">
        <v>669</v>
      </c>
      <c r="D7" s="15" t="s">
        <v>103</v>
      </c>
      <c r="E7" s="57" t="s">
        <v>135</v>
      </c>
      <c r="F7" s="61" t="s">
        <v>135</v>
      </c>
      <c r="G7" s="61" t="s">
        <v>135</v>
      </c>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row>
    <row r="8" spans="1:104" ht="28.5" x14ac:dyDescent="0.2">
      <c r="A8" s="16" t="s">
        <v>573</v>
      </c>
      <c r="B8" s="15" t="s">
        <v>537</v>
      </c>
      <c r="C8" s="15" t="s">
        <v>538</v>
      </c>
      <c r="D8" s="15" t="s">
        <v>2</v>
      </c>
      <c r="E8" s="57" t="s">
        <v>691</v>
      </c>
      <c r="F8" s="61" t="s">
        <v>691</v>
      </c>
      <c r="G8" s="61" t="s">
        <v>694</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row>
    <row r="9" spans="1:104" ht="28.5" x14ac:dyDescent="0.2">
      <c r="A9" s="16" t="s">
        <v>574</v>
      </c>
      <c r="B9" s="15" t="s">
        <v>79</v>
      </c>
      <c r="C9" s="9" t="s">
        <v>238</v>
      </c>
      <c r="D9" s="15" t="s">
        <v>108</v>
      </c>
      <c r="E9" s="57" t="s">
        <v>92</v>
      </c>
      <c r="F9" s="61" t="s">
        <v>92</v>
      </c>
      <c r="G9" s="61" t="s">
        <v>92</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row>
    <row r="10" spans="1:104" ht="71.25" x14ac:dyDescent="0.2">
      <c r="A10" s="16" t="s">
        <v>575</v>
      </c>
      <c r="B10" s="15" t="s">
        <v>96</v>
      </c>
      <c r="C10" s="9" t="s">
        <v>80</v>
      </c>
      <c r="D10" s="15" t="s">
        <v>2</v>
      </c>
      <c r="E10" s="57" t="s">
        <v>695</v>
      </c>
      <c r="F10" s="61" t="s">
        <v>696</v>
      </c>
      <c r="G10" s="61" t="s">
        <v>697</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row>
    <row r="11" spans="1:104" ht="43.15" customHeight="1" x14ac:dyDescent="0.2">
      <c r="B11" s="299" t="s">
        <v>642</v>
      </c>
      <c r="C11" s="300"/>
      <c r="D11" s="190" t="s">
        <v>100</v>
      </c>
      <c r="E11" s="191" t="s">
        <v>100</v>
      </c>
      <c r="F11" s="192" t="s">
        <v>100</v>
      </c>
      <c r="G11" s="192" t="s">
        <v>100</v>
      </c>
      <c r="H11" s="192" t="s">
        <v>100</v>
      </c>
      <c r="I11" s="192" t="s">
        <v>100</v>
      </c>
      <c r="J11" s="192" t="s">
        <v>100</v>
      </c>
      <c r="K11" s="192" t="s">
        <v>100</v>
      </c>
      <c r="L11" s="192" t="s">
        <v>100</v>
      </c>
      <c r="M11" s="192" t="s">
        <v>100</v>
      </c>
      <c r="N11" s="192" t="s">
        <v>100</v>
      </c>
      <c r="O11" s="192" t="s">
        <v>100</v>
      </c>
      <c r="P11" s="192" t="s">
        <v>100</v>
      </c>
      <c r="Q11" s="192" t="s">
        <v>100</v>
      </c>
      <c r="R11" s="192" t="s">
        <v>100</v>
      </c>
      <c r="S11" s="192" t="s">
        <v>100</v>
      </c>
      <c r="T11" s="192" t="s">
        <v>100</v>
      </c>
      <c r="U11" s="192" t="s">
        <v>100</v>
      </c>
      <c r="V11" s="192" t="s">
        <v>100</v>
      </c>
      <c r="W11" s="192" t="s">
        <v>100</v>
      </c>
      <c r="X11" s="192" t="s">
        <v>100</v>
      </c>
      <c r="Y11" s="192" t="s">
        <v>100</v>
      </c>
      <c r="Z11" s="192" t="s">
        <v>100</v>
      </c>
      <c r="AA11" s="192" t="s">
        <v>100</v>
      </c>
      <c r="AB11" s="192" t="s">
        <v>100</v>
      </c>
      <c r="AC11" s="192" t="s">
        <v>100</v>
      </c>
      <c r="AD11" s="192" t="s">
        <v>100</v>
      </c>
      <c r="AE11" s="192" t="s">
        <v>100</v>
      </c>
      <c r="AF11" s="192" t="s">
        <v>100</v>
      </c>
      <c r="AG11" s="192" t="s">
        <v>100</v>
      </c>
      <c r="AH11" s="192" t="s">
        <v>100</v>
      </c>
      <c r="AI11" s="192" t="s">
        <v>100</v>
      </c>
      <c r="AJ11" s="192" t="s">
        <v>100</v>
      </c>
      <c r="AK11" s="192" t="s">
        <v>100</v>
      </c>
      <c r="AL11" s="192" t="s">
        <v>100</v>
      </c>
      <c r="AM11" s="192" t="s">
        <v>100</v>
      </c>
      <c r="AN11" s="192" t="s">
        <v>100</v>
      </c>
      <c r="AO11" s="192" t="s">
        <v>100</v>
      </c>
      <c r="AP11" s="192" t="s">
        <v>100</v>
      </c>
      <c r="AQ11" s="192" t="s">
        <v>100</v>
      </c>
      <c r="AR11" s="192" t="s">
        <v>100</v>
      </c>
      <c r="AS11" s="192" t="s">
        <v>100</v>
      </c>
      <c r="AT11" s="192" t="s">
        <v>100</v>
      </c>
      <c r="AU11" s="192" t="s">
        <v>100</v>
      </c>
      <c r="AV11" s="192" t="s">
        <v>100</v>
      </c>
      <c r="AW11" s="192" t="s">
        <v>100</v>
      </c>
      <c r="AX11" s="192" t="s">
        <v>100</v>
      </c>
      <c r="AY11" s="192" t="s">
        <v>100</v>
      </c>
      <c r="AZ11" s="192" t="s">
        <v>100</v>
      </c>
      <c r="BA11" s="192" t="s">
        <v>100</v>
      </c>
      <c r="BB11" s="192" t="s">
        <v>100</v>
      </c>
      <c r="BC11" s="192" t="s">
        <v>100</v>
      </c>
      <c r="BD11" s="192" t="s">
        <v>100</v>
      </c>
      <c r="BE11" s="192" t="s">
        <v>100</v>
      </c>
      <c r="BF11" s="192" t="s">
        <v>100</v>
      </c>
      <c r="BG11" s="192" t="s">
        <v>100</v>
      </c>
      <c r="BH11" s="192" t="s">
        <v>100</v>
      </c>
      <c r="BI11" s="192" t="s">
        <v>100</v>
      </c>
      <c r="BJ11" s="192" t="s">
        <v>100</v>
      </c>
      <c r="BK11" s="192" t="s">
        <v>100</v>
      </c>
      <c r="BL11" s="192" t="s">
        <v>100</v>
      </c>
      <c r="BM11" s="192" t="s">
        <v>100</v>
      </c>
      <c r="BN11" s="192" t="s">
        <v>100</v>
      </c>
      <c r="BO11" s="192" t="s">
        <v>100</v>
      </c>
      <c r="BP11" s="192" t="s">
        <v>100</v>
      </c>
      <c r="BQ11" s="192" t="s">
        <v>100</v>
      </c>
      <c r="BR11" s="192" t="s">
        <v>100</v>
      </c>
      <c r="BS11" s="192" t="s">
        <v>100</v>
      </c>
      <c r="BT11" s="192" t="s">
        <v>100</v>
      </c>
      <c r="BU11" s="192" t="s">
        <v>100</v>
      </c>
      <c r="BV11" s="192" t="s">
        <v>100</v>
      </c>
      <c r="BW11" s="192" t="s">
        <v>100</v>
      </c>
      <c r="BX11" s="192" t="s">
        <v>100</v>
      </c>
      <c r="BY11" s="192" t="s">
        <v>100</v>
      </c>
      <c r="BZ11" s="192" t="s">
        <v>100</v>
      </c>
      <c r="CA11" s="192" t="s">
        <v>100</v>
      </c>
      <c r="CB11" s="192" t="s">
        <v>100</v>
      </c>
      <c r="CC11" s="192" t="s">
        <v>100</v>
      </c>
      <c r="CD11" s="192" t="s">
        <v>100</v>
      </c>
      <c r="CE11" s="192" t="s">
        <v>100</v>
      </c>
      <c r="CF11" s="192" t="s">
        <v>100</v>
      </c>
      <c r="CG11" s="192" t="s">
        <v>100</v>
      </c>
      <c r="CH11" s="192" t="s">
        <v>100</v>
      </c>
      <c r="CI11" s="192" t="s">
        <v>100</v>
      </c>
      <c r="CJ11" s="192" t="s">
        <v>100</v>
      </c>
      <c r="CK11" s="192" t="s">
        <v>100</v>
      </c>
      <c r="CL11" s="192" t="s">
        <v>100</v>
      </c>
      <c r="CM11" s="192" t="s">
        <v>100</v>
      </c>
      <c r="CN11" s="192" t="s">
        <v>100</v>
      </c>
      <c r="CO11" s="192" t="s">
        <v>100</v>
      </c>
      <c r="CP11" s="192" t="s">
        <v>100</v>
      </c>
      <c r="CQ11" s="192" t="s">
        <v>100</v>
      </c>
      <c r="CR11" s="192" t="s">
        <v>100</v>
      </c>
      <c r="CS11" s="192" t="s">
        <v>100</v>
      </c>
      <c r="CT11" s="192" t="s">
        <v>100</v>
      </c>
      <c r="CU11" s="192" t="s">
        <v>100</v>
      </c>
      <c r="CV11" s="192" t="s">
        <v>100</v>
      </c>
      <c r="CW11" s="192" t="s">
        <v>100</v>
      </c>
      <c r="CX11" s="192" t="s">
        <v>100</v>
      </c>
      <c r="CY11" s="192" t="s">
        <v>100</v>
      </c>
      <c r="CZ11" s="192" t="s">
        <v>100</v>
      </c>
    </row>
    <row r="12" spans="1:104" ht="30.6" customHeight="1" x14ac:dyDescent="0.2">
      <c r="B12" s="295" t="s">
        <v>501</v>
      </c>
      <c r="C12" s="296"/>
      <c r="D12" s="193"/>
      <c r="E12" s="194"/>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5"/>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c r="CR12" s="195"/>
      <c r="CS12" s="195"/>
      <c r="CT12" s="195"/>
      <c r="CU12" s="195"/>
      <c r="CV12" s="195"/>
      <c r="CW12" s="195"/>
      <c r="CX12" s="195"/>
      <c r="CY12" s="195"/>
      <c r="CZ12" s="195"/>
    </row>
    <row r="13" spans="1:104" s="196" customFormat="1" ht="85.5" x14ac:dyDescent="0.2">
      <c r="A13" s="16" t="s">
        <v>576</v>
      </c>
      <c r="B13" s="161" t="s">
        <v>272</v>
      </c>
      <c r="C13" s="161" t="s">
        <v>670</v>
      </c>
      <c r="D13" s="15" t="s">
        <v>235</v>
      </c>
      <c r="E13" s="95" t="s">
        <v>692</v>
      </c>
      <c r="F13" s="70" t="s">
        <v>693</v>
      </c>
      <c r="G13" s="70" t="s">
        <v>693</v>
      </c>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row>
    <row r="14" spans="1:104" ht="28.5" x14ac:dyDescent="0.2">
      <c r="A14" s="16" t="s">
        <v>577</v>
      </c>
      <c r="B14" s="161" t="s">
        <v>116</v>
      </c>
      <c r="C14" s="197" t="s">
        <v>241</v>
      </c>
      <c r="D14" s="15" t="s">
        <v>108</v>
      </c>
      <c r="E14" s="57" t="s">
        <v>84</v>
      </c>
      <c r="F14" s="61" t="s">
        <v>84</v>
      </c>
      <c r="G14" s="61" t="s">
        <v>84</v>
      </c>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row>
    <row r="15" spans="1:104" ht="57" x14ac:dyDescent="0.2">
      <c r="A15" s="16" t="s">
        <v>578</v>
      </c>
      <c r="B15" s="15" t="s">
        <v>671</v>
      </c>
      <c r="C15" s="9" t="s">
        <v>242</v>
      </c>
      <c r="D15" s="15" t="s">
        <v>108</v>
      </c>
      <c r="E15" s="57" t="s">
        <v>117</v>
      </c>
      <c r="F15" s="61" t="s">
        <v>117</v>
      </c>
      <c r="G15" s="61" t="s">
        <v>117</v>
      </c>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row>
    <row r="16" spans="1:104" s="200" customFormat="1" x14ac:dyDescent="0.2">
      <c r="A16" s="198" t="s">
        <v>133</v>
      </c>
      <c r="B16" s="199"/>
      <c r="C16" s="199"/>
      <c r="D16" s="199"/>
    </row>
    <row r="17" spans="1:12" x14ac:dyDescent="0.2">
      <c r="A17" s="201" t="s">
        <v>133</v>
      </c>
      <c r="C17" s="2"/>
      <c r="D17" s="2"/>
      <c r="E17" s="2"/>
      <c r="F17" s="2"/>
      <c r="G17" s="2"/>
      <c r="H17" s="2"/>
      <c r="I17" s="2"/>
      <c r="J17" s="2"/>
      <c r="K17" s="2"/>
      <c r="L17" s="2"/>
    </row>
    <row r="18" spans="1:12" ht="14.25" customHeight="1" x14ac:dyDescent="0.2"/>
    <row r="19" spans="1:12" ht="14.25" customHeight="1" x14ac:dyDescent="0.2"/>
    <row r="20" spans="1:12" ht="14.25" customHeight="1" x14ac:dyDescent="0.2"/>
    <row r="21" spans="1:12" ht="14.25" customHeight="1" x14ac:dyDescent="0.2"/>
    <row r="22" spans="1:12" ht="14.25" customHeight="1" x14ac:dyDescent="0.2"/>
    <row r="23" spans="1:12" ht="14.25" customHeight="1" x14ac:dyDescent="0.2"/>
    <row r="24" spans="1:12" ht="14.25" customHeight="1" x14ac:dyDescent="0.2"/>
    <row r="25" spans="1:12" ht="14.25" customHeight="1" x14ac:dyDescent="0.2"/>
    <row r="26" spans="1:12" ht="14.25" customHeight="1" x14ac:dyDescent="0.2"/>
    <row r="27" spans="1:12" ht="14.25" customHeight="1" x14ac:dyDescent="0.2"/>
    <row r="28" spans="1:12" ht="14.25" customHeight="1" x14ac:dyDescent="0.2"/>
    <row r="29" spans="1:12" ht="14.25" customHeight="1" x14ac:dyDescent="0.2"/>
    <row r="30" spans="1:12" ht="14.25" customHeight="1" x14ac:dyDescent="0.2"/>
    <row r="31" spans="1:12" ht="14.25" customHeight="1" x14ac:dyDescent="0.2"/>
    <row r="32" spans="1: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Normal="100" workbookViewId="0">
      <pane xSplit="4" ySplit="11" topLeftCell="E48" activePane="bottomRight" state="frozen"/>
      <selection activeCell="D20" sqref="D20"/>
      <selection pane="topRight" activeCell="D20" sqref="D20"/>
      <selection pane="bottomLeft" activeCell="D20" sqref="D20"/>
      <selection pane="bottomRight" activeCell="C6" sqref="C6"/>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8" customFormat="1" ht="20.25" x14ac:dyDescent="0.3">
      <c r="A1" s="75" t="s">
        <v>585</v>
      </c>
      <c r="B1" s="75"/>
      <c r="C1" s="76"/>
      <c r="D1" s="77"/>
      <c r="E1" s="75" t="s">
        <v>401</v>
      </c>
      <c r="F1" s="75" t="s">
        <v>402</v>
      </c>
      <c r="G1" s="75" t="s">
        <v>403</v>
      </c>
      <c r="H1" s="75" t="s">
        <v>404</v>
      </c>
      <c r="I1" s="75" t="s">
        <v>405</v>
      </c>
      <c r="J1" s="75" t="s">
        <v>406</v>
      </c>
      <c r="K1" s="75" t="s">
        <v>407</v>
      </c>
      <c r="L1" s="75" t="s">
        <v>408</v>
      </c>
      <c r="M1" s="75" t="s">
        <v>409</v>
      </c>
      <c r="N1" s="75" t="s">
        <v>410</v>
      </c>
      <c r="O1" s="75" t="s">
        <v>411</v>
      </c>
      <c r="P1" s="75" t="s">
        <v>412</v>
      </c>
      <c r="Q1" s="75" t="s">
        <v>413</v>
      </c>
      <c r="R1" s="75" t="s">
        <v>414</v>
      </c>
      <c r="S1" s="75" t="s">
        <v>415</v>
      </c>
      <c r="T1" s="75" t="s">
        <v>416</v>
      </c>
      <c r="U1" s="75" t="s">
        <v>417</v>
      </c>
      <c r="V1" s="75" t="s">
        <v>418</v>
      </c>
      <c r="W1" s="75" t="s">
        <v>419</v>
      </c>
      <c r="X1" s="75" t="s">
        <v>420</v>
      </c>
      <c r="Y1" s="75" t="s">
        <v>421</v>
      </c>
      <c r="Z1" s="75" t="s">
        <v>422</v>
      </c>
      <c r="AA1" s="75" t="s">
        <v>423</v>
      </c>
      <c r="AB1" s="75" t="s">
        <v>424</v>
      </c>
      <c r="AC1" s="75" t="s">
        <v>425</v>
      </c>
      <c r="AD1" s="75" t="s">
        <v>426</v>
      </c>
      <c r="AE1" s="75" t="s">
        <v>427</v>
      </c>
      <c r="AF1" s="75" t="s">
        <v>428</v>
      </c>
      <c r="AG1" s="75" t="s">
        <v>429</v>
      </c>
      <c r="AH1" s="75" t="s">
        <v>430</v>
      </c>
      <c r="AI1" s="75" t="s">
        <v>431</v>
      </c>
      <c r="AJ1" s="75" t="s">
        <v>432</v>
      </c>
      <c r="AK1" s="75" t="s">
        <v>433</v>
      </c>
      <c r="AL1" s="75" t="s">
        <v>434</v>
      </c>
      <c r="AM1" s="75" t="s">
        <v>435</v>
      </c>
      <c r="AN1" s="75" t="s">
        <v>436</v>
      </c>
      <c r="AO1" s="75" t="s">
        <v>437</v>
      </c>
      <c r="AP1" s="75" t="s">
        <v>438</v>
      </c>
      <c r="AQ1" s="75" t="s">
        <v>439</v>
      </c>
      <c r="AR1" s="75" t="s">
        <v>440</v>
      </c>
      <c r="AS1" s="75" t="s">
        <v>441</v>
      </c>
      <c r="AT1" s="75" t="s">
        <v>442</v>
      </c>
      <c r="AU1" s="75" t="s">
        <v>443</v>
      </c>
      <c r="AV1" s="75" t="s">
        <v>444</v>
      </c>
      <c r="AW1" s="75" t="s">
        <v>445</v>
      </c>
      <c r="AX1" s="75" t="s">
        <v>446</v>
      </c>
      <c r="AY1" s="75" t="s">
        <v>447</v>
      </c>
      <c r="AZ1" s="75" t="s">
        <v>448</v>
      </c>
      <c r="BA1" s="75" t="s">
        <v>449</v>
      </c>
      <c r="BB1" s="75" t="s">
        <v>450</v>
      </c>
      <c r="BC1" s="75" t="s">
        <v>451</v>
      </c>
      <c r="BD1" s="75" t="s">
        <v>452</v>
      </c>
      <c r="BE1" s="75" t="s">
        <v>453</v>
      </c>
      <c r="BF1" s="75" t="s">
        <v>454</v>
      </c>
      <c r="BG1" s="75" t="s">
        <v>455</v>
      </c>
      <c r="BH1" s="75" t="s">
        <v>456</v>
      </c>
      <c r="BI1" s="75" t="s">
        <v>457</v>
      </c>
      <c r="BJ1" s="75" t="s">
        <v>458</v>
      </c>
      <c r="BK1" s="75" t="s">
        <v>459</v>
      </c>
      <c r="BL1" s="75" t="s">
        <v>460</v>
      </c>
      <c r="BM1" s="75" t="s">
        <v>461</v>
      </c>
      <c r="BN1" s="75" t="s">
        <v>462</v>
      </c>
      <c r="BO1" s="75" t="s">
        <v>463</v>
      </c>
      <c r="BP1" s="75" t="s">
        <v>464</v>
      </c>
      <c r="BQ1" s="75" t="s">
        <v>465</v>
      </c>
      <c r="BR1" s="75" t="s">
        <v>466</v>
      </c>
      <c r="BS1" s="75" t="s">
        <v>467</v>
      </c>
      <c r="BT1" s="75" t="s">
        <v>468</v>
      </c>
      <c r="BU1" s="75" t="s">
        <v>469</v>
      </c>
      <c r="BV1" s="75" t="s">
        <v>470</v>
      </c>
      <c r="BW1" s="75" t="s">
        <v>471</v>
      </c>
      <c r="BX1" s="75" t="s">
        <v>472</v>
      </c>
      <c r="BY1" s="75" t="s">
        <v>473</v>
      </c>
      <c r="BZ1" s="75" t="s">
        <v>474</v>
      </c>
      <c r="CA1" s="75" t="s">
        <v>475</v>
      </c>
      <c r="CB1" s="75" t="s">
        <v>476</v>
      </c>
      <c r="CC1" s="75" t="s">
        <v>477</v>
      </c>
      <c r="CD1" s="75" t="s">
        <v>478</v>
      </c>
      <c r="CE1" s="75" t="s">
        <v>479</v>
      </c>
      <c r="CF1" s="75" t="s">
        <v>480</v>
      </c>
      <c r="CG1" s="75" t="s">
        <v>481</v>
      </c>
      <c r="CH1" s="75" t="s">
        <v>482</v>
      </c>
      <c r="CI1" s="75" t="s">
        <v>483</v>
      </c>
      <c r="CJ1" s="75" t="s">
        <v>484</v>
      </c>
      <c r="CK1" s="75" t="s">
        <v>485</v>
      </c>
      <c r="CL1" s="75" t="s">
        <v>486</v>
      </c>
      <c r="CM1" s="75" t="s">
        <v>487</v>
      </c>
      <c r="CN1" s="75" t="s">
        <v>488</v>
      </c>
      <c r="CO1" s="75" t="s">
        <v>489</v>
      </c>
      <c r="CP1" s="75" t="s">
        <v>490</v>
      </c>
      <c r="CQ1" s="75" t="s">
        <v>491</v>
      </c>
      <c r="CR1" s="75" t="s">
        <v>492</v>
      </c>
      <c r="CS1" s="75" t="s">
        <v>493</v>
      </c>
      <c r="CT1" s="75" t="s">
        <v>494</v>
      </c>
      <c r="CU1" s="75" t="s">
        <v>495</v>
      </c>
      <c r="CV1" s="75" t="s">
        <v>496</v>
      </c>
      <c r="CW1" s="75" t="s">
        <v>497</v>
      </c>
      <c r="CX1" s="75" t="s">
        <v>498</v>
      </c>
      <c r="CY1" s="75" t="s">
        <v>499</v>
      </c>
      <c r="CZ1" s="75" t="s">
        <v>500</v>
      </c>
    </row>
    <row r="2" spans="1:104" ht="28.5" customHeight="1" x14ac:dyDescent="0.3">
      <c r="A2" s="24" t="s">
        <v>672</v>
      </c>
      <c r="C2" s="24"/>
      <c r="D2" s="1"/>
    </row>
    <row r="3" spans="1:104" ht="31.15" customHeight="1" x14ac:dyDescent="0.2">
      <c r="A3" s="301" t="s">
        <v>673</v>
      </c>
      <c r="B3" s="302"/>
      <c r="C3" s="302"/>
      <c r="D3" s="58"/>
    </row>
    <row r="4" spans="1:104" ht="15" x14ac:dyDescent="0.2">
      <c r="A4" s="55" t="s">
        <v>0</v>
      </c>
      <c r="B4" s="56" t="s">
        <v>1</v>
      </c>
      <c r="C4" s="56" t="s">
        <v>5</v>
      </c>
      <c r="D4" s="89" t="str">
        <f>IF('I_State and program information'!E25="","[Plan 1]",'I_State and program information'!E25)</f>
        <v>Magellan Healthcare, Inc.</v>
      </c>
    </row>
    <row r="5" spans="1:104" ht="57" x14ac:dyDescent="0.2">
      <c r="A5" s="16" t="s">
        <v>579</v>
      </c>
      <c r="B5" s="84" t="s">
        <v>118</v>
      </c>
      <c r="C5" s="15" t="s">
        <v>273</v>
      </c>
      <c r="D5" s="57" t="s">
        <v>119</v>
      </c>
    </row>
    <row r="6" spans="1:104" ht="15" customHeight="1" x14ac:dyDescent="0.2">
      <c r="A6" s="62"/>
      <c r="B6" s="62"/>
      <c r="C6" s="62"/>
      <c r="D6" s="62"/>
    </row>
    <row r="7" spans="1:104" ht="15" customHeight="1" x14ac:dyDescent="0.2">
      <c r="A7" s="263" t="s">
        <v>644</v>
      </c>
      <c r="B7" s="62"/>
      <c r="C7" s="62"/>
      <c r="D7" s="62"/>
    </row>
    <row r="8" spans="1:104" ht="15" customHeight="1" x14ac:dyDescent="0.2">
      <c r="A8" s="259" t="s">
        <v>674</v>
      </c>
      <c r="B8" s="62"/>
      <c r="C8" s="62"/>
      <c r="D8" s="62"/>
    </row>
    <row r="9" spans="1:104" ht="35.450000000000003" customHeight="1" x14ac:dyDescent="0.3">
      <c r="A9" s="24" t="s">
        <v>647</v>
      </c>
      <c r="B9" s="24"/>
      <c r="D9" s="2"/>
    </row>
    <row r="10" spans="1:104" ht="39.6" customHeight="1" x14ac:dyDescent="0.2">
      <c r="A10" s="282" t="s">
        <v>586</v>
      </c>
      <c r="B10" s="283"/>
      <c r="C10" s="283"/>
      <c r="D10" s="230"/>
    </row>
    <row r="11" spans="1:104" ht="90" x14ac:dyDescent="0.2">
      <c r="A11" s="49" t="s">
        <v>0</v>
      </c>
      <c r="B11" s="47" t="s">
        <v>1</v>
      </c>
      <c r="C11" s="47" t="s">
        <v>5</v>
      </c>
      <c r="D11" s="244" t="s">
        <v>65</v>
      </c>
      <c r="E11" s="240" t="str">
        <f>"Standard #1:"&amp;CHAR(10)&amp;CHAR(10)&amp;IF('II_Program-level standards'!E7="","",'II_Program-level standards'!E7&amp;"; "&amp;CHAR(10)&amp;'II_Program-level standards'!E9&amp;"; "&amp;CHAR(10)&amp;'II_Program-level standards'!E14&amp;"; "&amp;CHAR(10)&amp;'II_Program-level standards'!E15)</f>
        <v>Standard #1:
Mental health; 
Provider to enrollee ratios; 
Pediatric; 
Statewide</v>
      </c>
      <c r="F11" s="87" t="str">
        <f>"Standard #2:"&amp;CHAR(10)&amp;CHAR(10)&amp;IF('II_Program-level standards'!F7="","",'II_Program-level standards'!F7&amp;"; "&amp;CHAR(10)&amp;'II_Program-level standards'!F9&amp;"; "&amp;CHAR(10)&amp;'II_Program-level standards'!F14&amp;"; "&amp;CHAR(10)&amp;'II_Program-level standards'!F15)</f>
        <v>Standard #2:
Mental health; 
Provider to enrollee ratios; 
Pediatric; 
Statewide</v>
      </c>
      <c r="G11" s="87"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Pediatric; 
Statewide</v>
      </c>
      <c r="H11" s="87" t="str">
        <f>"Standard #4:"&amp;CHAR(10)&amp;CHAR(10)&amp;IF('II_Program-level standards'!H7="","",'II_Program-level standards'!H7&amp;"; "&amp;CHAR(10)&amp;'II_Program-level standards'!H9&amp;"; "&amp;CHAR(10)&amp;'II_Program-level standards'!H14&amp;"; "&amp;CHAR(10)&amp;'II_Program-level standards'!H15)</f>
        <v xml:space="preserve">Standard #4:
</v>
      </c>
      <c r="I11" s="87" t="str">
        <f>"Standard #5:"&amp;CHAR(10)&amp;CHAR(10)&amp;IF('II_Program-level standards'!I7="","",'II_Program-level standards'!I7&amp;"; "&amp;CHAR(10)&amp;'II_Program-level standards'!I9&amp;"; "&amp;CHAR(10)&amp;'II_Program-level standards'!I14&amp;"; "&amp;CHAR(10)&amp;'II_Program-level standards'!I15)</f>
        <v xml:space="preserve">Standard #5:
</v>
      </c>
      <c r="J11" s="87" t="str">
        <f>"Standard #6:"&amp;CHAR(10)&amp;CHAR(10)&amp;IF('II_Program-level standards'!J7="","",'II_Program-level standards'!J7&amp;"; "&amp;CHAR(10)&amp;'II_Program-level standards'!J9&amp;"; "&amp;CHAR(10)&amp;'II_Program-level standards'!J14&amp;"; "&amp;CHAR(10)&amp;'II_Program-level standards'!J15)</f>
        <v xml:space="preserve">Standard #6:
</v>
      </c>
      <c r="K11" s="87" t="str">
        <f>"Standard #7:"&amp;CHAR(10)&amp;CHAR(10)&amp;IF('II_Program-level standards'!K7="","",'II_Program-level standards'!K7&amp;"; "&amp;CHAR(10)&amp;'II_Program-level standards'!K9&amp;"; "&amp;CHAR(10)&amp;'II_Program-level standards'!K14&amp;"; "&amp;CHAR(10)&amp;'II_Program-level standards'!K15)</f>
        <v xml:space="preserve">Standard #7:
</v>
      </c>
      <c r="L11" s="87" t="str">
        <f>"Standard #8:"&amp;CHAR(10)&amp;CHAR(10)&amp;IF('II_Program-level standards'!L7="","",'II_Program-level standards'!L7&amp;"; "&amp;CHAR(10)&amp;'II_Program-level standards'!L9&amp;"; "&amp;CHAR(10)&amp;'II_Program-level standards'!L14&amp;"; "&amp;CHAR(10)&amp;'II_Program-level standards'!L15)</f>
        <v xml:space="preserve">Standard #8:
</v>
      </c>
      <c r="M11" s="87" t="str">
        <f>"Standard #9:"&amp;CHAR(10)&amp;CHAR(10)&amp;IF('II_Program-level standards'!M7="","",'II_Program-level standards'!M7&amp;"; "&amp;CHAR(10)&amp;'II_Program-level standards'!M9&amp;"; "&amp;CHAR(10)&amp;'II_Program-level standards'!M14&amp;"; "&amp;CHAR(10)&amp;'II_Program-level standards'!M15)</f>
        <v xml:space="preserve">Standard #9:
</v>
      </c>
      <c r="N11" s="87" t="str">
        <f>"Standard #10:"&amp;CHAR(10)&amp;CHAR(10)&amp;IF('II_Program-level standards'!N7="","",'II_Program-level standards'!N7&amp;"; "&amp;CHAR(10)&amp;'II_Program-level standards'!N9&amp;"; "&amp;CHAR(10)&amp;'II_Program-level standards'!N14&amp;"; "&amp;CHAR(10)&amp;'II_Program-level standards'!N15)</f>
        <v xml:space="preserve">Standard #10:
</v>
      </c>
      <c r="O11" s="87" t="str">
        <f>"Standard #11:"&amp;CHAR(10)&amp;CHAR(10)&amp;IF('II_Program-level standards'!O7="","",'II_Program-level standards'!O7&amp;"; "&amp;CHAR(10)&amp;'II_Program-level standards'!O9&amp;"; "&amp;CHAR(10)&amp;'II_Program-level standards'!O14&amp;"; "&amp;CHAR(10)&amp;'II_Program-level standards'!O15)</f>
        <v xml:space="preserve">Standard #11:
</v>
      </c>
      <c r="P11" s="87" t="str">
        <f>"Standard #12:"&amp;CHAR(10)&amp;CHAR(10)&amp;IF('II_Program-level standards'!P7="","",'II_Program-level standards'!P7&amp;"; "&amp;CHAR(10)&amp;'II_Program-level standards'!P9&amp;"; "&amp;CHAR(10)&amp;'II_Program-level standards'!P14&amp;"; "&amp;CHAR(10)&amp;'II_Program-level standards'!P15)</f>
        <v xml:space="preserve">Standard #12:
</v>
      </c>
      <c r="Q11" s="87" t="str">
        <f>"Standard #13:"&amp;CHAR(10)&amp;CHAR(10)&amp;IF('II_Program-level standards'!Q7="","",'II_Program-level standards'!Q7&amp;"; "&amp;CHAR(10)&amp;'II_Program-level standards'!Q9&amp;"; "&amp;CHAR(10)&amp;'II_Program-level standards'!Q14&amp;"; "&amp;CHAR(10)&amp;'II_Program-level standards'!Q15)</f>
        <v xml:space="preserve">Standard #13:
</v>
      </c>
      <c r="R11" s="87" t="str">
        <f>"Standard #14:"&amp;CHAR(10)&amp;CHAR(10)&amp;IF('II_Program-level standards'!R7="","",'II_Program-level standards'!R7&amp;"; "&amp;CHAR(10)&amp;'II_Program-level standards'!R9&amp;"; "&amp;CHAR(10)&amp;'II_Program-level standards'!R14&amp;"; "&amp;CHAR(10)&amp;'II_Program-level standards'!R15)</f>
        <v xml:space="preserve">Standard #14:
</v>
      </c>
      <c r="S11" s="87" t="str">
        <f>"Standard #15:"&amp;CHAR(10)&amp;CHAR(10)&amp;IF('II_Program-level standards'!S7="","",'II_Program-level standards'!S7&amp;"; "&amp;CHAR(10)&amp;'II_Program-level standards'!S9&amp;"; "&amp;CHAR(10)&amp;'II_Program-level standards'!S14&amp;"; "&amp;CHAR(10)&amp;'II_Program-level standards'!S15)</f>
        <v xml:space="preserve">Standard #15:
</v>
      </c>
      <c r="T11" s="87" t="str">
        <f>"Standard #16:"&amp;CHAR(10)&amp;CHAR(10)&amp;IF('II_Program-level standards'!T7="","",'II_Program-level standards'!T7&amp;"; "&amp;CHAR(10)&amp;'II_Program-level standards'!T9&amp;"; "&amp;CHAR(10)&amp;'II_Program-level standards'!T14&amp;"; "&amp;CHAR(10)&amp;'II_Program-level standards'!T15)</f>
        <v xml:space="preserve">Standard #16:
</v>
      </c>
      <c r="U11" s="87" t="str">
        <f>"Standard #17:"&amp;CHAR(10)&amp;CHAR(10)&amp;IF('II_Program-level standards'!U7="","",'II_Program-level standards'!U7&amp;"; "&amp;CHAR(10)&amp;'II_Program-level standards'!U9&amp;"; "&amp;CHAR(10)&amp;'II_Program-level standards'!U14&amp;"; "&amp;CHAR(10)&amp;'II_Program-level standards'!U15)</f>
        <v xml:space="preserve">Standard #17:
</v>
      </c>
      <c r="V11" s="87" t="str">
        <f>"Standard #18:"&amp;CHAR(10)&amp;CHAR(10)&amp;IF('II_Program-level standards'!V7="","",'II_Program-level standards'!V7&amp;"; "&amp;CHAR(10)&amp;'II_Program-level standards'!V9&amp;"; "&amp;CHAR(10)&amp;'II_Program-level standards'!V14&amp;"; "&amp;CHAR(10)&amp;'II_Program-level standards'!V15)</f>
        <v xml:space="preserve">Standard #18:
</v>
      </c>
      <c r="W11" s="87" t="str">
        <f>"Standard #19:"&amp;CHAR(10)&amp;CHAR(10)&amp;IF('II_Program-level standards'!W7="","",'II_Program-level standards'!W7&amp;"; "&amp;CHAR(10)&amp;'II_Program-level standards'!W9&amp;"; "&amp;CHAR(10)&amp;'II_Program-level standards'!W14&amp;"; "&amp;CHAR(10)&amp;'II_Program-level standards'!W15)</f>
        <v xml:space="preserve">Standard #19:
</v>
      </c>
      <c r="X11" s="87" t="str">
        <f>"Standard #20:"&amp;CHAR(10)&amp;CHAR(10)&amp;IF('II_Program-level standards'!X7="","",'II_Program-level standards'!X7&amp;"; "&amp;CHAR(10)&amp;'II_Program-level standards'!X9&amp;"; "&amp;CHAR(10)&amp;'II_Program-level standards'!X14&amp;"; "&amp;CHAR(10)&amp;'II_Program-level standards'!X15)</f>
        <v xml:space="preserve">Standard #20:
</v>
      </c>
      <c r="Y11" s="87" t="str">
        <f>"Standard #21:"&amp;CHAR(10)&amp;CHAR(10)&amp;IF('II_Program-level standards'!Y7="","",'II_Program-level standards'!Y7&amp;"; "&amp;CHAR(10)&amp;'II_Program-level standards'!Y9&amp;"; "&amp;CHAR(10)&amp;'II_Program-level standards'!Y14&amp;"; "&amp;CHAR(10)&amp;'II_Program-level standards'!Y15)</f>
        <v xml:space="preserve">Standard #21:
</v>
      </c>
      <c r="Z11" s="87" t="str">
        <f>"Standard #22:"&amp;CHAR(10)&amp;CHAR(10)&amp;IF('II_Program-level standards'!Z7="","",'II_Program-level standards'!Z7&amp;"; "&amp;CHAR(10)&amp;'II_Program-level standards'!Z9&amp;"; "&amp;CHAR(10)&amp;'II_Program-level standards'!Z14&amp;"; "&amp;CHAR(10)&amp;'II_Program-level standards'!Z15)</f>
        <v xml:space="preserve">Standard #22:
</v>
      </c>
      <c r="AA11" s="87" t="str">
        <f>"Standard #23:"&amp;CHAR(10)&amp;CHAR(10)&amp;IF('II_Program-level standards'!AA7="","",'II_Program-level standards'!AA7&amp;"; "&amp;CHAR(10)&amp;'II_Program-level standards'!AA9&amp;"; "&amp;CHAR(10)&amp;'II_Program-level standards'!AA14&amp;"; "&amp;CHAR(10)&amp;'II_Program-level standards'!AA15)</f>
        <v xml:space="preserve">Standard #23:
</v>
      </c>
      <c r="AB11" s="87" t="str">
        <f>"Standard #24:"&amp;CHAR(10)&amp;CHAR(10)&amp;IF('II_Program-level standards'!AB7="","",'II_Program-level standards'!AB7&amp;"; "&amp;CHAR(10)&amp;'II_Program-level standards'!AB9&amp;"; "&amp;CHAR(10)&amp;'II_Program-level standards'!AB14&amp;"; "&amp;CHAR(10)&amp;'II_Program-level standards'!AB15)</f>
        <v xml:space="preserve">Standard #24:
</v>
      </c>
      <c r="AC11" s="87" t="str">
        <f>"Standard #25:"&amp;CHAR(10)&amp;CHAR(10)&amp;IF('II_Program-level standards'!AC7="","",'II_Program-level standards'!AC7&amp;"; "&amp;CHAR(10)&amp;'II_Program-level standards'!AC9&amp;"; "&amp;CHAR(10)&amp;'II_Program-level standards'!AC14&amp;"; "&amp;CHAR(10)&amp;'II_Program-level standards'!AC15)</f>
        <v xml:space="preserve">Standard #25:
</v>
      </c>
      <c r="AD11" s="87" t="str">
        <f>"Standard #26:"&amp;CHAR(10)&amp;CHAR(10)&amp;IF('II_Program-level standards'!AD7="","",'II_Program-level standards'!AD7&amp;"; "&amp;CHAR(10)&amp;'II_Program-level standards'!AD9&amp;"; "&amp;CHAR(10)&amp;'II_Program-level standards'!AD14&amp;"; "&amp;CHAR(10)&amp;'II_Program-level standards'!AD15)</f>
        <v xml:space="preserve">Standard #26:
</v>
      </c>
      <c r="AE11" s="87" t="str">
        <f>"Standard #27:"&amp;CHAR(10)&amp;CHAR(10)&amp;IF('II_Program-level standards'!AE7="","",'II_Program-level standards'!AE7&amp;"; "&amp;CHAR(10)&amp;'II_Program-level standards'!AE9&amp;"; "&amp;CHAR(10)&amp;'II_Program-level standards'!AE14&amp;"; "&amp;CHAR(10)&amp;'II_Program-level standards'!AE15)</f>
        <v xml:space="preserve">Standard #27:
</v>
      </c>
      <c r="AF11" s="87" t="str">
        <f>"Standard #28:"&amp;CHAR(10)&amp;CHAR(10)&amp;IF('II_Program-level standards'!AF7="","",'II_Program-level standards'!AF7&amp;"; "&amp;CHAR(10)&amp;'II_Program-level standards'!AF9&amp;"; "&amp;CHAR(10)&amp;'II_Program-level standards'!AF14&amp;"; "&amp;CHAR(10)&amp;'II_Program-level standards'!AF15)</f>
        <v xml:space="preserve">Standard #28:
</v>
      </c>
      <c r="AG11" s="87" t="str">
        <f>"Standard #29:"&amp;CHAR(10)&amp;CHAR(10)&amp;IF('II_Program-level standards'!AG7="","",'II_Program-level standards'!AG7&amp;"; "&amp;CHAR(10)&amp;'II_Program-level standards'!AG9&amp;"; "&amp;CHAR(10)&amp;'II_Program-level standards'!AG14&amp;"; "&amp;CHAR(10)&amp;'II_Program-level standards'!AG15)</f>
        <v xml:space="preserve">Standard #29:
</v>
      </c>
      <c r="AH11" s="87" t="str">
        <f>"Standard #30:"&amp;CHAR(10)&amp;CHAR(10)&amp;IF('II_Program-level standards'!AH7="","",'II_Program-level standards'!AH7&amp;"; "&amp;CHAR(10)&amp;'II_Program-level standards'!AH9&amp;"; "&amp;CHAR(10)&amp;'II_Program-level standards'!AH14&amp;"; "&amp;CHAR(10)&amp;'II_Program-level standards'!AH15)</f>
        <v xml:space="preserve">Standard #30:
</v>
      </c>
      <c r="AI11" s="87" t="str">
        <f>"Standard #31:"&amp;CHAR(10)&amp;CHAR(10)&amp;IF('II_Program-level standards'!AI7="","",'II_Program-level standards'!AI7&amp;"; "&amp;CHAR(10)&amp;'II_Program-level standards'!AI9&amp;"; "&amp;CHAR(10)&amp;'II_Program-level standards'!AI14&amp;"; "&amp;CHAR(10)&amp;'II_Program-level standards'!AI15)</f>
        <v xml:space="preserve">Standard #31:
</v>
      </c>
      <c r="AJ11" s="87" t="str">
        <f>"Standard #32:"&amp;CHAR(10)&amp;CHAR(10)&amp;IF('II_Program-level standards'!AJ7="","",'II_Program-level standards'!AJ7&amp;"; "&amp;CHAR(10)&amp;'II_Program-level standards'!AJ9&amp;"; "&amp;CHAR(10)&amp;'II_Program-level standards'!AJ14&amp;"; "&amp;CHAR(10)&amp;'II_Program-level standards'!AJ15)</f>
        <v xml:space="preserve">Standard #32:
</v>
      </c>
      <c r="AK11" s="87" t="str">
        <f>"Standard #33:"&amp;CHAR(10)&amp;CHAR(10)&amp;IF('II_Program-level standards'!AK7="","",'II_Program-level standards'!AK7&amp;"; "&amp;CHAR(10)&amp;'II_Program-level standards'!AK9&amp;"; "&amp;CHAR(10)&amp;'II_Program-level standards'!AK14&amp;"; "&amp;CHAR(10)&amp;'II_Program-level standards'!AK15)</f>
        <v xml:space="preserve">Standard #33:
</v>
      </c>
      <c r="AL11" s="87" t="str">
        <f>"Standard #34:"&amp;CHAR(10)&amp;CHAR(10)&amp;IF('II_Program-level standards'!AL7="","",'II_Program-level standards'!AL7&amp;"; "&amp;CHAR(10)&amp;'II_Program-level standards'!AL9&amp;"; "&amp;CHAR(10)&amp;'II_Program-level standards'!AL14&amp;"; "&amp;CHAR(10)&amp;'II_Program-level standards'!AL15)</f>
        <v xml:space="preserve">Standard #34:
</v>
      </c>
      <c r="AM11" s="87" t="str">
        <f>"Standard #35:"&amp;CHAR(10)&amp;CHAR(10)&amp;IF('II_Program-level standards'!AM7="","",'II_Program-level standards'!AM7&amp;"; "&amp;CHAR(10)&amp;'II_Program-level standards'!AM9&amp;"; "&amp;CHAR(10)&amp;'II_Program-level standards'!AM14&amp;"; "&amp;CHAR(10)&amp;'II_Program-level standards'!AM15)</f>
        <v xml:space="preserve">Standard #35:
</v>
      </c>
      <c r="AN11" s="87" t="str">
        <f>"Standard #36:"&amp;CHAR(10)&amp;CHAR(10)&amp;IF('II_Program-level standards'!AN7="","",'II_Program-level standards'!AN7&amp;"; "&amp;CHAR(10)&amp;'II_Program-level standards'!AN9&amp;"; "&amp;CHAR(10)&amp;'II_Program-level standards'!AN14&amp;"; "&amp;CHAR(10)&amp;'II_Program-level standards'!AN15)</f>
        <v xml:space="preserve">Standard #36:
</v>
      </c>
      <c r="AO11" s="87" t="str">
        <f>"Standard #37:"&amp;CHAR(10)&amp;CHAR(10)&amp;IF('II_Program-level standards'!AO7="","",'II_Program-level standards'!AO7&amp;"; "&amp;CHAR(10)&amp;'II_Program-level standards'!AO9&amp;"; "&amp;CHAR(10)&amp;'II_Program-level standards'!AO14&amp;"; "&amp;CHAR(10)&amp;'II_Program-level standards'!AO15)</f>
        <v xml:space="preserve">Standard #37:
</v>
      </c>
      <c r="AP11" s="87" t="str">
        <f>"Standard #38:"&amp;CHAR(10)&amp;CHAR(10)&amp;IF('II_Program-level standards'!AP7="","",'II_Program-level standards'!AP7&amp;"; "&amp;CHAR(10)&amp;'II_Program-level standards'!AP9&amp;"; "&amp;CHAR(10)&amp;'II_Program-level standards'!AP14&amp;"; "&amp;CHAR(10)&amp;'II_Program-level standards'!AP15)</f>
        <v xml:space="preserve">Standard #38:
</v>
      </c>
      <c r="AQ11" s="87" t="str">
        <f>"Standard #39:"&amp;CHAR(10)&amp;CHAR(10)&amp;IF('II_Program-level standards'!AQ7="","",'II_Program-level standards'!AQ7&amp;"; "&amp;CHAR(10)&amp;'II_Program-level standards'!AQ9&amp;"; "&amp;CHAR(10)&amp;'II_Program-level standards'!AQ14&amp;"; "&amp;CHAR(10)&amp;'II_Program-level standards'!AQ15)</f>
        <v xml:space="preserve">Standard #39:
</v>
      </c>
      <c r="AR11" s="87" t="str">
        <f>"Standard #40:"&amp;CHAR(10)&amp;CHAR(10)&amp;IF('II_Program-level standards'!AR7="","",'II_Program-level standards'!AR7&amp;"; "&amp;CHAR(10)&amp;'II_Program-level standards'!AR9&amp;"; "&amp;CHAR(10)&amp;'II_Program-level standards'!AR14&amp;"; "&amp;CHAR(10)&amp;'II_Program-level standards'!AR15)</f>
        <v xml:space="preserve">Standard #40:
</v>
      </c>
      <c r="AS11" s="87" t="str">
        <f>"Standard #41:"&amp;CHAR(10)&amp;CHAR(10)&amp;IF('II_Program-level standards'!AS7="","",'II_Program-level standards'!AS7&amp;"; "&amp;CHAR(10)&amp;'II_Program-level standards'!AS9&amp;"; "&amp;CHAR(10)&amp;'II_Program-level standards'!AS14&amp;"; "&amp;CHAR(10)&amp;'II_Program-level standards'!AS15)</f>
        <v xml:space="preserve">Standard #41:
</v>
      </c>
      <c r="AT11" s="87" t="str">
        <f>"Standard #42:"&amp;CHAR(10)&amp;CHAR(10)&amp;IF('II_Program-level standards'!AT7="","",'II_Program-level standards'!AT7&amp;"; "&amp;CHAR(10)&amp;'II_Program-level standards'!AT9&amp;"; "&amp;CHAR(10)&amp;'II_Program-level standards'!AT14&amp;"; "&amp;CHAR(10)&amp;'II_Program-level standards'!AT15)</f>
        <v xml:space="preserve">Standard #42:
</v>
      </c>
      <c r="AU11" s="87" t="str">
        <f>"Standard #43:"&amp;CHAR(10)&amp;CHAR(10)&amp;IF('II_Program-level standards'!AU7="","",'II_Program-level standards'!AU7&amp;"; "&amp;CHAR(10)&amp;'II_Program-level standards'!AU9&amp;"; "&amp;CHAR(10)&amp;'II_Program-level standards'!AU14&amp;"; "&amp;CHAR(10)&amp;'II_Program-level standards'!AU15)</f>
        <v xml:space="preserve">Standard #43:
</v>
      </c>
      <c r="AV11" s="87" t="str">
        <f>"Standard #44:"&amp;CHAR(10)&amp;CHAR(10)&amp;IF('II_Program-level standards'!AV7="","",'II_Program-level standards'!AV7&amp;"; "&amp;CHAR(10)&amp;'II_Program-level standards'!AV9&amp;"; "&amp;CHAR(10)&amp;'II_Program-level standards'!AV14&amp;"; "&amp;CHAR(10)&amp;'II_Program-level standards'!AV15)</f>
        <v xml:space="preserve">Standard #44:
</v>
      </c>
      <c r="AW11" s="87" t="str">
        <f>"Standard #45:"&amp;CHAR(10)&amp;CHAR(10)&amp;IF('II_Program-level standards'!AW7="","",'II_Program-level standards'!AW7&amp;"; "&amp;CHAR(10)&amp;'II_Program-level standards'!AW9&amp;"; "&amp;CHAR(10)&amp;'II_Program-level standards'!AW14&amp;"; "&amp;CHAR(10)&amp;'II_Program-level standards'!AW15)</f>
        <v xml:space="preserve">Standard #45:
</v>
      </c>
      <c r="AX11" s="87" t="str">
        <f>"Standard #46:"&amp;CHAR(10)&amp;CHAR(10)&amp;IF('II_Program-level standards'!AX7="","",'II_Program-level standards'!AX7&amp;"; "&amp;CHAR(10)&amp;'II_Program-level standards'!AX9&amp;"; "&amp;CHAR(10)&amp;'II_Program-level standards'!AX14&amp;"; "&amp;CHAR(10)&amp;'II_Program-level standards'!AX15)</f>
        <v xml:space="preserve">Standard #46:
</v>
      </c>
      <c r="AY11" s="87" t="str">
        <f>"Standard #47:"&amp;CHAR(10)&amp;CHAR(10)&amp;IF('II_Program-level standards'!AY7="","",'II_Program-level standards'!AY7&amp;"; "&amp;CHAR(10)&amp;'II_Program-level standards'!AY9&amp;"; "&amp;CHAR(10)&amp;'II_Program-level standards'!AY14&amp;"; "&amp;CHAR(10)&amp;'II_Program-level standards'!AY15)</f>
        <v xml:space="preserve">Standard #47:
</v>
      </c>
      <c r="AZ11" s="87" t="str">
        <f>"Standard #48:"&amp;CHAR(10)&amp;CHAR(10)&amp;IF('II_Program-level standards'!AZ7="","",'II_Program-level standards'!AZ7&amp;"; "&amp;CHAR(10)&amp;'II_Program-level standards'!AZ9&amp;"; "&amp;CHAR(10)&amp;'II_Program-level standards'!AZ14&amp;"; "&amp;CHAR(10)&amp;'II_Program-level standards'!AZ15)</f>
        <v xml:space="preserve">Standard #48:
</v>
      </c>
      <c r="BA11" s="87" t="str">
        <f>"Standard #49:"&amp;CHAR(10)&amp;CHAR(10)&amp;IF('II_Program-level standards'!BA7="","",'II_Program-level standards'!BA7&amp;"; "&amp;CHAR(10)&amp;'II_Program-level standards'!BA9&amp;"; "&amp;CHAR(10)&amp;'II_Program-level standards'!BA14&amp;"; "&amp;CHAR(10)&amp;'II_Program-level standards'!BA15)</f>
        <v xml:space="preserve">Standard #49:
</v>
      </c>
      <c r="BB11" s="87" t="str">
        <f>"Standard #50:"&amp;CHAR(10)&amp;CHAR(10)&amp;IF('II_Program-level standards'!BB7="","",'II_Program-level standards'!BB7&amp;"; "&amp;CHAR(10)&amp;'II_Program-level standards'!BB9&amp;"; "&amp;CHAR(10)&amp;'II_Program-level standards'!BB14&amp;"; "&amp;CHAR(10)&amp;'II_Program-level standards'!BB15)</f>
        <v xml:space="preserve">Standard #50:
</v>
      </c>
      <c r="BC11" s="87" t="str">
        <f>"Standard #51:"&amp;CHAR(10)&amp;CHAR(10)&amp;IF('II_Program-level standards'!BC7="","",'II_Program-level standards'!BC7&amp;"; "&amp;CHAR(10)&amp;'II_Program-level standards'!BC9&amp;"; "&amp;CHAR(10)&amp;'II_Program-level standards'!BC14&amp;"; "&amp;CHAR(10)&amp;'II_Program-level standards'!BC15)</f>
        <v xml:space="preserve">Standard #51:
</v>
      </c>
      <c r="BD11" s="87" t="str">
        <f>"Standard #52:"&amp;CHAR(10)&amp;CHAR(10)&amp;IF('II_Program-level standards'!BD7="","",'II_Program-level standards'!BD7&amp;"; "&amp;CHAR(10)&amp;'II_Program-level standards'!BD9&amp;"; "&amp;CHAR(10)&amp;'II_Program-level standards'!BD14&amp;"; "&amp;CHAR(10)&amp;'II_Program-level standards'!BD15)</f>
        <v xml:space="preserve">Standard #52:
</v>
      </c>
      <c r="BE11" s="87" t="str">
        <f>"Standard #53:"&amp;CHAR(10)&amp;CHAR(10)&amp;IF('II_Program-level standards'!BE7="","",'II_Program-level standards'!BE7&amp;"; "&amp;CHAR(10)&amp;'II_Program-level standards'!BE9&amp;"; "&amp;CHAR(10)&amp;'II_Program-level standards'!BE14&amp;"; "&amp;CHAR(10)&amp;'II_Program-level standards'!BE15)</f>
        <v xml:space="preserve">Standard #53:
</v>
      </c>
      <c r="BF11" s="87" t="str">
        <f>"Standard #54:"&amp;CHAR(10)&amp;CHAR(10)&amp;IF('II_Program-level standards'!BF7="","",'II_Program-level standards'!BF7&amp;"; "&amp;CHAR(10)&amp;'II_Program-level standards'!BF9&amp;"; "&amp;CHAR(10)&amp;'II_Program-level standards'!BF14&amp;"; "&amp;CHAR(10)&amp;'II_Program-level standards'!BF15)</f>
        <v xml:space="preserve">Standard #54:
</v>
      </c>
      <c r="BG11" s="87" t="str">
        <f>"Standard #55:"&amp;CHAR(10)&amp;CHAR(10)&amp;IF('II_Program-level standards'!BG7="","",'II_Program-level standards'!BG7&amp;"; "&amp;CHAR(10)&amp;'II_Program-level standards'!BG9&amp;"; "&amp;CHAR(10)&amp;'II_Program-level standards'!BG14&amp;"; "&amp;CHAR(10)&amp;'II_Program-level standards'!BG15)</f>
        <v xml:space="preserve">Standard #55:
</v>
      </c>
      <c r="BH11" s="87" t="str">
        <f>"Standard #56:"&amp;CHAR(10)&amp;CHAR(10)&amp;IF('II_Program-level standards'!BH7="","",'II_Program-level standards'!BH7&amp;"; "&amp;CHAR(10)&amp;'II_Program-level standards'!BH9&amp;"; "&amp;CHAR(10)&amp;'II_Program-level standards'!BH14&amp;"; "&amp;CHAR(10)&amp;'II_Program-level standards'!BH15)</f>
        <v xml:space="preserve">Standard #56:
</v>
      </c>
      <c r="BI11" s="87" t="str">
        <f>"Standard #57:"&amp;CHAR(10)&amp;CHAR(10)&amp;IF('II_Program-level standards'!BI7="","",'II_Program-level standards'!BI7&amp;"; "&amp;CHAR(10)&amp;'II_Program-level standards'!BI9&amp;"; "&amp;CHAR(10)&amp;'II_Program-level standards'!BI14&amp;"; "&amp;CHAR(10)&amp;'II_Program-level standards'!BI15)</f>
        <v xml:space="preserve">Standard #57:
</v>
      </c>
      <c r="BJ11" s="87" t="str">
        <f>"Standard #58:"&amp;CHAR(10)&amp;CHAR(10)&amp;IF('II_Program-level standards'!BJ7="","",'II_Program-level standards'!BJ7&amp;"; "&amp;CHAR(10)&amp;'II_Program-level standards'!BJ9&amp;"; "&amp;CHAR(10)&amp;'II_Program-level standards'!BJ14&amp;"; "&amp;CHAR(10)&amp;'II_Program-level standards'!BJ15)</f>
        <v xml:space="preserve">Standard #58:
</v>
      </c>
      <c r="BK11" s="87" t="str">
        <f>"Standard #59:"&amp;CHAR(10)&amp;CHAR(10)&amp;IF('II_Program-level standards'!BK7="","",'II_Program-level standards'!BK7&amp;"; "&amp;CHAR(10)&amp;'II_Program-level standards'!BK9&amp;"; "&amp;CHAR(10)&amp;'II_Program-level standards'!BK14&amp;"; "&amp;CHAR(10)&amp;'II_Program-level standards'!BK15)</f>
        <v xml:space="preserve">Standard #59:
</v>
      </c>
      <c r="BL11" s="87" t="str">
        <f>"Standard #60:"&amp;CHAR(10)&amp;CHAR(10)&amp;IF('II_Program-level standards'!BL7="","",'II_Program-level standards'!BL7&amp;"; "&amp;CHAR(10)&amp;'II_Program-level standards'!BL9&amp;"; "&amp;CHAR(10)&amp;'II_Program-level standards'!BL14&amp;"; "&amp;CHAR(10)&amp;'II_Program-level standards'!BL15)</f>
        <v xml:space="preserve">Standard #60:
</v>
      </c>
      <c r="BM11" s="87" t="str">
        <f>"Standard #61:"&amp;CHAR(10)&amp;CHAR(10)&amp;IF('II_Program-level standards'!BM7="","",'II_Program-level standards'!BM7&amp;"; "&amp;CHAR(10)&amp;'II_Program-level standards'!BM9&amp;"; "&amp;CHAR(10)&amp;'II_Program-level standards'!BM14&amp;"; "&amp;CHAR(10)&amp;'II_Program-level standards'!BM15)</f>
        <v xml:space="preserve">Standard #61:
</v>
      </c>
      <c r="BN11" s="87" t="str">
        <f>"Standard #62:"&amp;CHAR(10)&amp;CHAR(10)&amp;IF('II_Program-level standards'!BN7="","",'II_Program-level standards'!BN7&amp;"; "&amp;CHAR(10)&amp;'II_Program-level standards'!BN9&amp;"; "&amp;CHAR(10)&amp;'II_Program-level standards'!BN14&amp;"; "&amp;CHAR(10)&amp;'II_Program-level standards'!BN15)</f>
        <v xml:space="preserve">Standard #62:
</v>
      </c>
      <c r="BO11" s="87" t="str">
        <f>"Standard #63:"&amp;CHAR(10)&amp;CHAR(10)&amp;IF('II_Program-level standards'!BO7="","",'II_Program-level standards'!BO7&amp;"; "&amp;CHAR(10)&amp;'II_Program-level standards'!BO9&amp;"; "&amp;CHAR(10)&amp;'II_Program-level standards'!BO14&amp;"; "&amp;CHAR(10)&amp;'II_Program-level standards'!BO15)</f>
        <v xml:space="preserve">Standard #63:
</v>
      </c>
      <c r="BP11" s="87" t="str">
        <f>"Standard #64:"&amp;CHAR(10)&amp;CHAR(10)&amp;IF('II_Program-level standards'!BP7="","",'II_Program-level standards'!BP7&amp;"; "&amp;CHAR(10)&amp;'II_Program-level standards'!BP9&amp;"; "&amp;CHAR(10)&amp;'II_Program-level standards'!BP14&amp;"; "&amp;CHAR(10)&amp;'II_Program-level standards'!BP15)</f>
        <v xml:space="preserve">Standard #64:
</v>
      </c>
      <c r="BQ11" s="87" t="str">
        <f>"Standard #65:"&amp;CHAR(10)&amp;CHAR(10)&amp;IF('II_Program-level standards'!BQ7="","",'II_Program-level standards'!BQ7&amp;"; "&amp;CHAR(10)&amp;'II_Program-level standards'!BQ9&amp;"; "&amp;CHAR(10)&amp;'II_Program-level standards'!BQ14&amp;"; "&amp;CHAR(10)&amp;'II_Program-level standards'!BQ15)</f>
        <v xml:space="preserve">Standard #65:
</v>
      </c>
      <c r="BR11" s="87" t="str">
        <f>"Standard #66:"&amp;CHAR(10)&amp;CHAR(10)&amp;IF('II_Program-level standards'!BR7="","",'II_Program-level standards'!BR7&amp;"; "&amp;CHAR(10)&amp;'II_Program-level standards'!BR9&amp;"; "&amp;CHAR(10)&amp;'II_Program-level standards'!BR14&amp;"; "&amp;CHAR(10)&amp;'II_Program-level standards'!BR15)</f>
        <v xml:space="preserve">Standard #66:
</v>
      </c>
      <c r="BS11" s="87" t="str">
        <f>"Standard #67:"&amp;CHAR(10)&amp;CHAR(10)&amp;IF('II_Program-level standards'!BS7="","",'II_Program-level standards'!BS7&amp;"; "&amp;CHAR(10)&amp;'II_Program-level standards'!BS9&amp;"; "&amp;CHAR(10)&amp;'II_Program-level standards'!BS14&amp;"; "&amp;CHAR(10)&amp;'II_Program-level standards'!BS15)</f>
        <v xml:space="preserve">Standard #67:
</v>
      </c>
      <c r="BT11" s="87" t="str">
        <f>"Standard #68:"&amp;CHAR(10)&amp;CHAR(10)&amp;IF('II_Program-level standards'!BT7="","",'II_Program-level standards'!BT7&amp;"; "&amp;CHAR(10)&amp;'II_Program-level standards'!BT9&amp;"; "&amp;CHAR(10)&amp;'II_Program-level standards'!BT14&amp;"; "&amp;CHAR(10)&amp;'II_Program-level standards'!BT15)</f>
        <v xml:space="preserve">Standard #68:
</v>
      </c>
      <c r="BU11" s="87" t="str">
        <f>"Standard #69:"&amp;CHAR(10)&amp;CHAR(10)&amp;IF('II_Program-level standards'!BU7="","",'II_Program-level standards'!BU7&amp;"; "&amp;CHAR(10)&amp;'II_Program-level standards'!BU9&amp;"; "&amp;CHAR(10)&amp;'II_Program-level standards'!BU14&amp;"; "&amp;CHAR(10)&amp;'II_Program-level standards'!BU15)</f>
        <v xml:space="preserve">Standard #69:
</v>
      </c>
      <c r="BV11" s="87" t="str">
        <f>"Standard #70:"&amp;CHAR(10)&amp;CHAR(10)&amp;IF('II_Program-level standards'!BV7="","",'II_Program-level standards'!BV7&amp;"; "&amp;CHAR(10)&amp;'II_Program-level standards'!BV9&amp;"; "&amp;CHAR(10)&amp;'II_Program-level standards'!BV14&amp;"; "&amp;CHAR(10)&amp;'II_Program-level standards'!BV15)</f>
        <v xml:space="preserve">Standard #70:
</v>
      </c>
      <c r="BW11" s="87" t="str">
        <f>"Standard #71:"&amp;CHAR(10)&amp;CHAR(10)&amp;IF('II_Program-level standards'!BW7="","",'II_Program-level standards'!BW7&amp;"; "&amp;CHAR(10)&amp;'II_Program-level standards'!BW9&amp;"; "&amp;CHAR(10)&amp;'II_Program-level standards'!BW14&amp;"; "&amp;CHAR(10)&amp;'II_Program-level standards'!BW15)</f>
        <v xml:space="preserve">Standard #71:
</v>
      </c>
      <c r="BX11" s="87" t="str">
        <f>"Standard #72:"&amp;CHAR(10)&amp;CHAR(10)&amp;IF('II_Program-level standards'!BX7="","",'II_Program-level standards'!BX7&amp;"; "&amp;CHAR(10)&amp;'II_Program-level standards'!BX9&amp;"; "&amp;CHAR(10)&amp;'II_Program-level standards'!BX14&amp;"; "&amp;CHAR(10)&amp;'II_Program-level standards'!BX15)</f>
        <v xml:space="preserve">Standard #72:
</v>
      </c>
      <c r="BY11" s="87" t="str">
        <f>"Standard #73:"&amp;CHAR(10)&amp;CHAR(10)&amp;IF('II_Program-level standards'!BY7="","",'II_Program-level standards'!BY7&amp;"; "&amp;CHAR(10)&amp;'II_Program-level standards'!BY9&amp;"; "&amp;CHAR(10)&amp;'II_Program-level standards'!BY14&amp;"; "&amp;CHAR(10)&amp;'II_Program-level standards'!BY15)</f>
        <v xml:space="preserve">Standard #73:
</v>
      </c>
      <c r="BZ11" s="87" t="str">
        <f>"Standard #74:"&amp;CHAR(10)&amp;CHAR(10)&amp;IF('II_Program-level standards'!BZ7="","",'II_Program-level standards'!BZ7&amp;"; "&amp;CHAR(10)&amp;'II_Program-level standards'!BZ9&amp;"; "&amp;CHAR(10)&amp;'II_Program-level standards'!BZ14&amp;"; "&amp;CHAR(10)&amp;'II_Program-level standards'!BZ15)</f>
        <v xml:space="preserve">Standard #74:
</v>
      </c>
      <c r="CA11" s="87" t="str">
        <f>"Standard #75:"&amp;CHAR(10)&amp;CHAR(10)&amp;IF('II_Program-level standards'!CA7="","",'II_Program-level standards'!CA7&amp;"; "&amp;CHAR(10)&amp;'II_Program-level standards'!CA9&amp;"; "&amp;CHAR(10)&amp;'II_Program-level standards'!CA14&amp;"; "&amp;CHAR(10)&amp;'II_Program-level standards'!CA15)</f>
        <v xml:space="preserve">Standard #75:
</v>
      </c>
      <c r="CB11" s="87" t="str">
        <f>"Standard #76:"&amp;CHAR(10)&amp;CHAR(10)&amp;IF('II_Program-level standards'!CB7="","",'II_Program-level standards'!CB7&amp;"; "&amp;CHAR(10)&amp;'II_Program-level standards'!CB9&amp;"; "&amp;CHAR(10)&amp;'II_Program-level standards'!CB14&amp;"; "&amp;CHAR(10)&amp;'II_Program-level standards'!CB15)</f>
        <v xml:space="preserve">Standard #76:
</v>
      </c>
      <c r="CC11" s="87" t="str">
        <f>"Standard #77:"&amp;CHAR(10)&amp;CHAR(10)&amp;IF('II_Program-level standards'!CC7="","",'II_Program-level standards'!CC7&amp;"; "&amp;CHAR(10)&amp;'II_Program-level standards'!CC9&amp;"; "&amp;CHAR(10)&amp;'II_Program-level standards'!CC14&amp;"; "&amp;CHAR(10)&amp;'II_Program-level standards'!CC15)</f>
        <v xml:space="preserve">Standard #77:
</v>
      </c>
      <c r="CD11" s="87" t="str">
        <f>"Standard #78:"&amp;CHAR(10)&amp;CHAR(10)&amp;IF('II_Program-level standards'!CD7="","",'II_Program-level standards'!CD7&amp;"; "&amp;CHAR(10)&amp;'II_Program-level standards'!CD9&amp;"; "&amp;CHAR(10)&amp;'II_Program-level standards'!CD14&amp;"; "&amp;CHAR(10)&amp;'II_Program-level standards'!CD15)</f>
        <v xml:space="preserve">Standard #78:
</v>
      </c>
      <c r="CE11" s="87" t="str">
        <f>"Standard #79:"&amp;CHAR(10)&amp;CHAR(10)&amp;IF('II_Program-level standards'!CE7="","",'II_Program-level standards'!CE7&amp;"; "&amp;CHAR(10)&amp;'II_Program-level standards'!CE9&amp;"; "&amp;CHAR(10)&amp;'II_Program-level standards'!CE14&amp;"; "&amp;CHAR(10)&amp;'II_Program-level standards'!CE15)</f>
        <v xml:space="preserve">Standard #79:
</v>
      </c>
      <c r="CF11" s="87" t="str">
        <f>"Standard #80:"&amp;CHAR(10)&amp;CHAR(10)&amp;IF('II_Program-level standards'!CF7="","",'II_Program-level standards'!CF7&amp;"; "&amp;CHAR(10)&amp;'II_Program-level standards'!CF9&amp;"; "&amp;CHAR(10)&amp;'II_Program-level standards'!CF14&amp;"; "&amp;CHAR(10)&amp;'II_Program-level standards'!CF15)</f>
        <v xml:space="preserve">Standard #80:
</v>
      </c>
      <c r="CG11" s="87" t="str">
        <f>"Standard #81:"&amp;CHAR(10)&amp;CHAR(10)&amp;IF('II_Program-level standards'!CG7="","",'II_Program-level standards'!CG7&amp;"; "&amp;CHAR(10)&amp;'II_Program-level standards'!CG9&amp;"; "&amp;CHAR(10)&amp;'II_Program-level standards'!CG14&amp;"; "&amp;CHAR(10)&amp;'II_Program-level standards'!CG15)</f>
        <v xml:space="preserve">Standard #81:
</v>
      </c>
      <c r="CH11" s="87" t="str">
        <f>"Standard #82:"&amp;CHAR(10)&amp;CHAR(10)&amp;IF('II_Program-level standards'!CH7="","",'II_Program-level standards'!CH7&amp;"; "&amp;CHAR(10)&amp;'II_Program-level standards'!CH9&amp;"; "&amp;CHAR(10)&amp;'II_Program-level standards'!CH14&amp;"; "&amp;CHAR(10)&amp;'II_Program-level standards'!CH15)</f>
        <v xml:space="preserve">Standard #82:
</v>
      </c>
      <c r="CI11" s="87" t="str">
        <f>"Standard #83:"&amp;CHAR(10)&amp;CHAR(10)&amp;IF('II_Program-level standards'!CI7="","",'II_Program-level standards'!CI7&amp;"; "&amp;CHAR(10)&amp;'II_Program-level standards'!CI9&amp;"; "&amp;CHAR(10)&amp;'II_Program-level standards'!CI14&amp;"; "&amp;CHAR(10)&amp;'II_Program-level standards'!CI15)</f>
        <v xml:space="preserve">Standard #83:
</v>
      </c>
      <c r="CJ11" s="87" t="str">
        <f>"Standard #84:"&amp;CHAR(10)&amp;CHAR(10)&amp;IF('II_Program-level standards'!CJ7="","",'II_Program-level standards'!CJ7&amp;"; "&amp;CHAR(10)&amp;'II_Program-level standards'!CJ9&amp;"; "&amp;CHAR(10)&amp;'II_Program-level standards'!CJ14&amp;"; "&amp;CHAR(10)&amp;'II_Program-level standards'!CJ15)</f>
        <v xml:space="preserve">Standard #84:
</v>
      </c>
      <c r="CK11" s="87" t="str">
        <f>"Standard #85:"&amp;CHAR(10)&amp;CHAR(10)&amp;IF('II_Program-level standards'!CK7="","",'II_Program-level standards'!CK7&amp;"; "&amp;CHAR(10)&amp;'II_Program-level standards'!CK9&amp;"; "&amp;CHAR(10)&amp;'II_Program-level standards'!CK14&amp;"; "&amp;CHAR(10)&amp;'II_Program-level standards'!CK15)</f>
        <v xml:space="preserve">Standard #85:
</v>
      </c>
      <c r="CL11" s="87" t="str">
        <f>"Standard #86:"&amp;CHAR(10)&amp;CHAR(10)&amp;IF('II_Program-level standards'!CL7="","",'II_Program-level standards'!CL7&amp;"; "&amp;CHAR(10)&amp;'II_Program-level standards'!CL9&amp;"; "&amp;CHAR(10)&amp;'II_Program-level standards'!CL14&amp;"; "&amp;CHAR(10)&amp;'II_Program-level standards'!CL15)</f>
        <v xml:space="preserve">Standard #86:
</v>
      </c>
      <c r="CM11" s="87" t="str">
        <f>"Standard #87:"&amp;CHAR(10)&amp;CHAR(10)&amp;IF('II_Program-level standards'!CM7="","",'II_Program-level standards'!CM7&amp;"; "&amp;CHAR(10)&amp;'II_Program-level standards'!CM9&amp;"; "&amp;CHAR(10)&amp;'II_Program-level standards'!CM14&amp;"; "&amp;CHAR(10)&amp;'II_Program-level standards'!CM15)</f>
        <v xml:space="preserve">Standard #87:
</v>
      </c>
      <c r="CN11" s="87" t="str">
        <f>"Standard #88:"&amp;CHAR(10)&amp;CHAR(10)&amp;IF('II_Program-level standards'!CN7="","",'II_Program-level standards'!CN7&amp;"; "&amp;CHAR(10)&amp;'II_Program-level standards'!CN9&amp;"; "&amp;CHAR(10)&amp;'II_Program-level standards'!CN14&amp;"; "&amp;CHAR(10)&amp;'II_Program-level standards'!CN15)</f>
        <v xml:space="preserve">Standard #88:
</v>
      </c>
      <c r="CO11" s="87" t="str">
        <f>"Standard #89:"&amp;CHAR(10)&amp;CHAR(10)&amp;IF('II_Program-level standards'!CO7="","",'II_Program-level standards'!CO7&amp;"; "&amp;CHAR(10)&amp;'II_Program-level standards'!CO9&amp;"; "&amp;CHAR(10)&amp;'II_Program-level standards'!CO14&amp;"; "&amp;CHAR(10)&amp;'II_Program-level standards'!CO15)</f>
        <v xml:space="preserve">Standard #89:
</v>
      </c>
      <c r="CP11" s="87" t="str">
        <f>"Standard #90:"&amp;CHAR(10)&amp;CHAR(10)&amp;IF('II_Program-level standards'!CP7="","",'II_Program-level standards'!CP7&amp;"; "&amp;CHAR(10)&amp;'II_Program-level standards'!CP9&amp;"; "&amp;CHAR(10)&amp;'II_Program-level standards'!CP14&amp;"; "&amp;CHAR(10)&amp;'II_Program-level standards'!CP15)</f>
        <v xml:space="preserve">Standard #90:
</v>
      </c>
      <c r="CQ11" s="87" t="str">
        <f>"Standard #91:"&amp;CHAR(10)&amp;CHAR(10)&amp;IF('II_Program-level standards'!CQ7="","",'II_Program-level standards'!CQ7&amp;"; "&amp;CHAR(10)&amp;'II_Program-level standards'!CQ9&amp;"; "&amp;CHAR(10)&amp;'II_Program-level standards'!CQ14&amp;"; "&amp;CHAR(10)&amp;'II_Program-level standards'!CQ15)</f>
        <v xml:space="preserve">Standard #91:
</v>
      </c>
      <c r="CR11" s="87" t="str">
        <f>"Standard #92:"&amp;CHAR(10)&amp;CHAR(10)&amp;IF('II_Program-level standards'!CR7="","",'II_Program-level standards'!CR7&amp;"; "&amp;CHAR(10)&amp;'II_Program-level standards'!CR9&amp;"; "&amp;CHAR(10)&amp;'II_Program-level standards'!CR14&amp;"; "&amp;CHAR(10)&amp;'II_Program-level standards'!CR15)</f>
        <v xml:space="preserve">Standard #92:
</v>
      </c>
      <c r="CS11" s="87" t="str">
        <f>"Standard #93:"&amp;CHAR(10)&amp;CHAR(10)&amp;IF('II_Program-level standards'!CS7="","",'II_Program-level standards'!CS7&amp;"; "&amp;CHAR(10)&amp;'II_Program-level standards'!CS9&amp;"; "&amp;CHAR(10)&amp;'II_Program-level standards'!CS14&amp;"; "&amp;CHAR(10)&amp;'II_Program-level standards'!CS15)</f>
        <v xml:space="preserve">Standard #93:
</v>
      </c>
      <c r="CT11" s="87" t="str">
        <f>"Standard #94:"&amp;CHAR(10)&amp;CHAR(10)&amp;IF('II_Program-level standards'!CT7="","",'II_Program-level standards'!CT7&amp;"; "&amp;CHAR(10)&amp;'II_Program-level standards'!CT9&amp;"; "&amp;CHAR(10)&amp;'II_Program-level standards'!CT14&amp;"; "&amp;CHAR(10)&amp;'II_Program-level standards'!CT15)</f>
        <v xml:space="preserve">Standard #94:
</v>
      </c>
      <c r="CU11" s="87" t="str">
        <f>"Standard #95:"&amp;CHAR(10)&amp;CHAR(10)&amp;IF('II_Program-level standards'!CU7="","",'II_Program-level standards'!CU7&amp;"; "&amp;CHAR(10)&amp;'II_Program-level standards'!CU9&amp;"; "&amp;CHAR(10)&amp;'II_Program-level standards'!CU14&amp;"; "&amp;CHAR(10)&amp;'II_Program-level standards'!CU15)</f>
        <v xml:space="preserve">Standard #95:
</v>
      </c>
      <c r="CV11" s="87" t="str">
        <f>"Standard #96:"&amp;CHAR(10)&amp;CHAR(10)&amp;IF('II_Program-level standards'!CV7="","",'II_Program-level standards'!CV7&amp;"; "&amp;CHAR(10)&amp;'II_Program-level standards'!CV9&amp;"; "&amp;CHAR(10)&amp;'II_Program-level standards'!CV14&amp;"; "&amp;CHAR(10)&amp;'II_Program-level standards'!CV15)</f>
        <v xml:space="preserve">Standard #96:
</v>
      </c>
      <c r="CW11" s="87" t="str">
        <f>"Standard #97:"&amp;CHAR(10)&amp;CHAR(10)&amp;IF('II_Program-level standards'!CW7="","",'II_Program-level standards'!CW7&amp;"; "&amp;CHAR(10)&amp;'II_Program-level standards'!CW9&amp;"; "&amp;CHAR(10)&amp;'II_Program-level standards'!CW14&amp;"; "&amp;CHAR(10)&amp;'II_Program-level standards'!CW15)</f>
        <v xml:space="preserve">Standard #97:
</v>
      </c>
      <c r="CX11" s="87" t="str">
        <f>"Standard #98:"&amp;CHAR(10)&amp;CHAR(10)&amp;IF('II_Program-level standards'!CX7="","",'II_Program-level standards'!CX7&amp;"; "&amp;CHAR(10)&amp;'II_Program-level standards'!CX9&amp;"; "&amp;CHAR(10)&amp;'II_Program-level standards'!CX14&amp;"; "&amp;CHAR(10)&amp;'II_Program-level standards'!CX15)</f>
        <v xml:space="preserve">Standard #98:
</v>
      </c>
      <c r="CY11" s="87" t="str">
        <f>"Standard #99:"&amp;CHAR(10)&amp;CHAR(10)&amp;IF('II_Program-level standards'!CY7="","",'II_Program-level standards'!CY7&amp;"; "&amp;CHAR(10)&amp;'II_Program-level standards'!CY9&amp;"; "&amp;CHAR(10)&amp;'II_Program-level standards'!CY14&amp;"; "&amp;CHAR(10)&amp;'II_Program-level standards'!CY15)</f>
        <v xml:space="preserve">Standard #99:
</v>
      </c>
      <c r="CZ11" s="87"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587</v>
      </c>
      <c r="B12" s="9" t="s">
        <v>561</v>
      </c>
      <c r="C12" s="15" t="s">
        <v>562</v>
      </c>
      <c r="D12" s="134" t="s">
        <v>103</v>
      </c>
      <c r="E12" s="241"/>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row>
    <row r="13" spans="1:104" ht="40.9" customHeight="1" x14ac:dyDescent="0.2">
      <c r="A13" s="225"/>
      <c r="B13" s="304" t="s">
        <v>651</v>
      </c>
      <c r="C13" s="305"/>
      <c r="D13" s="246" t="s">
        <v>100</v>
      </c>
      <c r="E13" s="247" t="s">
        <v>100</v>
      </c>
      <c r="F13" s="247" t="s">
        <v>100</v>
      </c>
      <c r="G13" s="247" t="s">
        <v>100</v>
      </c>
      <c r="H13" s="247" t="s">
        <v>100</v>
      </c>
      <c r="I13" s="247" t="s">
        <v>100</v>
      </c>
      <c r="J13" s="247" t="s">
        <v>100</v>
      </c>
      <c r="K13" s="247" t="s">
        <v>100</v>
      </c>
      <c r="L13" s="247" t="s">
        <v>100</v>
      </c>
      <c r="M13" s="247" t="s">
        <v>100</v>
      </c>
      <c r="N13" s="247" t="s">
        <v>100</v>
      </c>
      <c r="O13" s="247" t="s">
        <v>100</v>
      </c>
      <c r="P13" s="247" t="s">
        <v>100</v>
      </c>
      <c r="Q13" s="247" t="s">
        <v>100</v>
      </c>
      <c r="R13" s="247" t="s">
        <v>100</v>
      </c>
      <c r="S13" s="247" t="s">
        <v>100</v>
      </c>
      <c r="T13" s="247" t="s">
        <v>100</v>
      </c>
      <c r="U13" s="247" t="s">
        <v>100</v>
      </c>
      <c r="V13" s="247" t="s">
        <v>100</v>
      </c>
      <c r="W13" s="247" t="s">
        <v>100</v>
      </c>
      <c r="X13" s="247" t="s">
        <v>100</v>
      </c>
      <c r="Y13" s="247" t="s">
        <v>100</v>
      </c>
      <c r="Z13" s="247" t="s">
        <v>100</v>
      </c>
      <c r="AA13" s="247" t="s">
        <v>100</v>
      </c>
      <c r="AB13" s="247" t="s">
        <v>100</v>
      </c>
      <c r="AC13" s="247" t="s">
        <v>100</v>
      </c>
      <c r="AD13" s="247" t="s">
        <v>100</v>
      </c>
      <c r="AE13" s="247" t="s">
        <v>100</v>
      </c>
      <c r="AF13" s="247" t="s">
        <v>100</v>
      </c>
      <c r="AG13" s="247" t="s">
        <v>100</v>
      </c>
      <c r="AH13" s="247" t="s">
        <v>100</v>
      </c>
      <c r="AI13" s="247" t="s">
        <v>100</v>
      </c>
      <c r="AJ13" s="247" t="s">
        <v>100</v>
      </c>
      <c r="AK13" s="247" t="s">
        <v>100</v>
      </c>
      <c r="AL13" s="247" t="s">
        <v>100</v>
      </c>
      <c r="AM13" s="247" t="s">
        <v>100</v>
      </c>
      <c r="AN13" s="247" t="s">
        <v>100</v>
      </c>
      <c r="AO13" s="247" t="s">
        <v>100</v>
      </c>
      <c r="AP13" s="247" t="s">
        <v>100</v>
      </c>
      <c r="AQ13" s="247" t="s">
        <v>100</v>
      </c>
      <c r="AR13" s="247" t="s">
        <v>100</v>
      </c>
      <c r="AS13" s="247" t="s">
        <v>100</v>
      </c>
      <c r="AT13" s="247" t="s">
        <v>100</v>
      </c>
      <c r="AU13" s="247" t="s">
        <v>100</v>
      </c>
      <c r="AV13" s="247" t="s">
        <v>100</v>
      </c>
      <c r="AW13" s="247" t="s">
        <v>100</v>
      </c>
      <c r="AX13" s="247" t="s">
        <v>100</v>
      </c>
      <c r="AY13" s="247" t="s">
        <v>100</v>
      </c>
      <c r="AZ13" s="247" t="s">
        <v>100</v>
      </c>
      <c r="BA13" s="247" t="s">
        <v>100</v>
      </c>
      <c r="BB13" s="247" t="s">
        <v>100</v>
      </c>
      <c r="BC13" s="247" t="s">
        <v>100</v>
      </c>
      <c r="BD13" s="247" t="s">
        <v>100</v>
      </c>
      <c r="BE13" s="247" t="s">
        <v>100</v>
      </c>
      <c r="BF13" s="247" t="s">
        <v>100</v>
      </c>
      <c r="BG13" s="247" t="s">
        <v>100</v>
      </c>
      <c r="BH13" s="247" t="s">
        <v>100</v>
      </c>
      <c r="BI13" s="247" t="s">
        <v>100</v>
      </c>
      <c r="BJ13" s="247" t="s">
        <v>100</v>
      </c>
      <c r="BK13" s="247" t="s">
        <v>100</v>
      </c>
      <c r="BL13" s="247" t="s">
        <v>100</v>
      </c>
      <c r="BM13" s="247" t="s">
        <v>100</v>
      </c>
      <c r="BN13" s="247" t="s">
        <v>100</v>
      </c>
      <c r="BO13" s="247" t="s">
        <v>100</v>
      </c>
      <c r="BP13" s="247" t="s">
        <v>100</v>
      </c>
      <c r="BQ13" s="247" t="s">
        <v>100</v>
      </c>
      <c r="BR13" s="247" t="s">
        <v>100</v>
      </c>
      <c r="BS13" s="247" t="s">
        <v>100</v>
      </c>
      <c r="BT13" s="247" t="s">
        <v>100</v>
      </c>
      <c r="BU13" s="247" t="s">
        <v>100</v>
      </c>
      <c r="BV13" s="247" t="s">
        <v>100</v>
      </c>
      <c r="BW13" s="247" t="s">
        <v>100</v>
      </c>
      <c r="BX13" s="247" t="s">
        <v>100</v>
      </c>
      <c r="BY13" s="247" t="s">
        <v>100</v>
      </c>
      <c r="BZ13" s="247" t="s">
        <v>100</v>
      </c>
      <c r="CA13" s="247" t="s">
        <v>100</v>
      </c>
      <c r="CB13" s="247" t="s">
        <v>100</v>
      </c>
      <c r="CC13" s="247" t="s">
        <v>100</v>
      </c>
      <c r="CD13" s="247" t="s">
        <v>100</v>
      </c>
      <c r="CE13" s="247" t="s">
        <v>100</v>
      </c>
      <c r="CF13" s="247" t="s">
        <v>100</v>
      </c>
      <c r="CG13" s="247" t="s">
        <v>100</v>
      </c>
      <c r="CH13" s="247" t="s">
        <v>100</v>
      </c>
      <c r="CI13" s="247" t="s">
        <v>100</v>
      </c>
      <c r="CJ13" s="247" t="s">
        <v>100</v>
      </c>
      <c r="CK13" s="247" t="s">
        <v>100</v>
      </c>
      <c r="CL13" s="247" t="s">
        <v>100</v>
      </c>
      <c r="CM13" s="247" t="s">
        <v>100</v>
      </c>
      <c r="CN13" s="247" t="s">
        <v>100</v>
      </c>
      <c r="CO13" s="247" t="s">
        <v>100</v>
      </c>
      <c r="CP13" s="247" t="s">
        <v>100</v>
      </c>
      <c r="CQ13" s="247" t="s">
        <v>100</v>
      </c>
      <c r="CR13" s="247" t="s">
        <v>100</v>
      </c>
      <c r="CS13" s="247" t="s">
        <v>100</v>
      </c>
      <c r="CT13" s="247" t="s">
        <v>100</v>
      </c>
      <c r="CU13" s="247" t="s">
        <v>100</v>
      </c>
      <c r="CV13" s="247" t="s">
        <v>100</v>
      </c>
      <c r="CW13" s="247" t="s">
        <v>100</v>
      </c>
      <c r="CX13" s="247" t="s">
        <v>100</v>
      </c>
      <c r="CY13" s="247" t="s">
        <v>100</v>
      </c>
      <c r="CZ13" s="248" t="s">
        <v>100</v>
      </c>
    </row>
    <row r="14" spans="1:104" ht="29.45" customHeight="1" x14ac:dyDescent="0.2">
      <c r="A14" s="48"/>
      <c r="B14" s="295" t="s">
        <v>501</v>
      </c>
      <c r="C14" s="296"/>
      <c r="D14" s="24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5"/>
    </row>
    <row r="15" spans="1:104" x14ac:dyDescent="0.2">
      <c r="A15" s="16" t="s">
        <v>589</v>
      </c>
      <c r="B15" s="9" t="s">
        <v>640</v>
      </c>
      <c r="C15" s="214" t="s">
        <v>652</v>
      </c>
      <c r="D15" s="134" t="s">
        <v>103</v>
      </c>
      <c r="E15" s="241"/>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42.75" x14ac:dyDescent="0.2">
      <c r="A16" s="16" t="s">
        <v>590</v>
      </c>
      <c r="B16" s="9" t="s">
        <v>245</v>
      </c>
      <c r="C16" s="29" t="s">
        <v>550</v>
      </c>
      <c r="D16" s="134" t="s">
        <v>2</v>
      </c>
      <c r="E16" s="241"/>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row>
    <row r="17" spans="1:104" ht="28.5" x14ac:dyDescent="0.2">
      <c r="A17" s="16" t="s">
        <v>591</v>
      </c>
      <c r="B17" s="9" t="s">
        <v>246</v>
      </c>
      <c r="C17" s="15" t="s">
        <v>248</v>
      </c>
      <c r="D17" s="134" t="s">
        <v>2</v>
      </c>
      <c r="E17" s="241"/>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row>
    <row r="18" spans="1:104" x14ac:dyDescent="0.2">
      <c r="A18" s="16" t="s">
        <v>592</v>
      </c>
      <c r="B18" s="9" t="s">
        <v>247</v>
      </c>
      <c r="C18" s="9" t="s">
        <v>249</v>
      </c>
      <c r="D18" s="134" t="s">
        <v>2</v>
      </c>
      <c r="E18" s="241"/>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row>
    <row r="19" spans="1:104" ht="28.5" x14ac:dyDescent="0.2">
      <c r="A19" s="16" t="s">
        <v>641</v>
      </c>
      <c r="B19" s="9" t="s">
        <v>251</v>
      </c>
      <c r="C19" s="9" t="s">
        <v>250</v>
      </c>
      <c r="D19" s="134" t="s">
        <v>68</v>
      </c>
      <c r="E19" s="24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row>
    <row r="20" spans="1:104" ht="28.5" x14ac:dyDescent="0.2">
      <c r="A20" s="16" t="s">
        <v>593</v>
      </c>
      <c r="B20" s="9" t="s">
        <v>120</v>
      </c>
      <c r="C20" s="9" t="s">
        <v>259</v>
      </c>
      <c r="D20" s="134" t="s">
        <v>103</v>
      </c>
      <c r="E20" s="243"/>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ht="42.75" x14ac:dyDescent="0.2">
      <c r="A21" s="16" t="s">
        <v>594</v>
      </c>
      <c r="B21" s="9" t="s">
        <v>563</v>
      </c>
      <c r="C21" s="9" t="s">
        <v>564</v>
      </c>
      <c r="D21" s="134" t="s">
        <v>2</v>
      </c>
      <c r="E21" s="241"/>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row>
    <row r="22" spans="1:104" ht="28.5" x14ac:dyDescent="0.2">
      <c r="A22" s="16" t="s">
        <v>595</v>
      </c>
      <c r="B22" s="9" t="s">
        <v>565</v>
      </c>
      <c r="C22" s="9" t="s">
        <v>258</v>
      </c>
      <c r="D22" s="134" t="s">
        <v>2</v>
      </c>
      <c r="E22" s="241"/>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row>
    <row r="23" spans="1:104" ht="42" customHeight="1" x14ac:dyDescent="0.3">
      <c r="A23" s="24" t="s">
        <v>648</v>
      </c>
      <c r="B23" s="24"/>
      <c r="D23" s="65"/>
    </row>
    <row r="24" spans="1:104" s="68" customFormat="1" ht="61.9" customHeight="1" x14ac:dyDescent="0.25">
      <c r="A24" s="303" t="s">
        <v>675</v>
      </c>
      <c r="B24" s="303"/>
      <c r="C24" s="303"/>
      <c r="D24" s="303"/>
    </row>
    <row r="25" spans="1:104" s="68" customFormat="1" ht="26.45" customHeight="1" x14ac:dyDescent="0.25">
      <c r="A25" s="88" t="s">
        <v>514</v>
      </c>
      <c r="B25" s="88"/>
      <c r="C25" s="62"/>
      <c r="D25" s="209"/>
    </row>
    <row r="26" spans="1:104" s="68" customFormat="1" ht="15" customHeight="1" x14ac:dyDescent="0.25">
      <c r="A26" s="267" t="s">
        <v>676</v>
      </c>
      <c r="B26" s="88"/>
      <c r="C26" s="62"/>
      <c r="D26" s="209"/>
    </row>
    <row r="27" spans="1:104" ht="23.45" customHeight="1" x14ac:dyDescent="0.2">
      <c r="A27" s="49" t="s">
        <v>0</v>
      </c>
      <c r="B27" s="47" t="s">
        <v>1</v>
      </c>
      <c r="C27" s="47" t="s">
        <v>5</v>
      </c>
      <c r="D27" s="59" t="s">
        <v>65</v>
      </c>
      <c r="E27" s="85"/>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row>
    <row r="28" spans="1:104" ht="22.15" customHeight="1" x14ac:dyDescent="0.3">
      <c r="A28" s="232"/>
      <c r="B28" s="233" t="s">
        <v>677</v>
      </c>
      <c r="C28" s="231"/>
      <c r="D28" s="67"/>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row>
    <row r="29" spans="1:104" ht="40.15" customHeight="1" x14ac:dyDescent="0.2">
      <c r="A29" s="48"/>
      <c r="B29" s="222" t="s">
        <v>275</v>
      </c>
      <c r="C29" s="15" t="s">
        <v>276</v>
      </c>
      <c r="D29" s="15" t="s">
        <v>243</v>
      </c>
      <c r="E29" s="210" t="s">
        <v>100</v>
      </c>
      <c r="F29" s="211" t="s">
        <v>100</v>
      </c>
      <c r="G29" s="211" t="s">
        <v>100</v>
      </c>
      <c r="H29" s="211" t="s">
        <v>100</v>
      </c>
      <c r="I29" s="211" t="s">
        <v>100</v>
      </c>
      <c r="J29" s="211" t="s">
        <v>100</v>
      </c>
      <c r="K29" s="211" t="s">
        <v>100</v>
      </c>
      <c r="L29" s="211" t="s">
        <v>100</v>
      </c>
      <c r="M29" s="211" t="s">
        <v>100</v>
      </c>
      <c r="N29" s="211" t="s">
        <v>100</v>
      </c>
      <c r="O29" s="211" t="s">
        <v>100</v>
      </c>
      <c r="P29" s="211" t="s">
        <v>100</v>
      </c>
      <c r="Q29" s="211" t="s">
        <v>100</v>
      </c>
      <c r="R29" s="211" t="s">
        <v>100</v>
      </c>
      <c r="S29" s="211" t="s">
        <v>100</v>
      </c>
      <c r="T29" s="211" t="s">
        <v>100</v>
      </c>
      <c r="U29" s="211" t="s">
        <v>100</v>
      </c>
      <c r="V29" s="211" t="s">
        <v>100</v>
      </c>
      <c r="W29" s="211" t="s">
        <v>100</v>
      </c>
      <c r="X29" s="211" t="s">
        <v>100</v>
      </c>
      <c r="Y29" s="211" t="s">
        <v>100</v>
      </c>
      <c r="Z29" s="211" t="s">
        <v>100</v>
      </c>
      <c r="AA29" s="211" t="s">
        <v>100</v>
      </c>
      <c r="AB29" s="211" t="s">
        <v>100</v>
      </c>
      <c r="AC29" s="211" t="s">
        <v>100</v>
      </c>
      <c r="AD29" s="211" t="s">
        <v>100</v>
      </c>
      <c r="AE29" s="211" t="s">
        <v>100</v>
      </c>
      <c r="AF29" s="211" t="s">
        <v>100</v>
      </c>
      <c r="AG29" s="211" t="s">
        <v>100</v>
      </c>
      <c r="AH29" s="211" t="s">
        <v>100</v>
      </c>
      <c r="AI29" s="211" t="s">
        <v>100</v>
      </c>
      <c r="AJ29" s="211" t="s">
        <v>100</v>
      </c>
      <c r="AK29" s="211" t="s">
        <v>100</v>
      </c>
      <c r="AL29" s="211" t="s">
        <v>100</v>
      </c>
      <c r="AM29" s="211" t="s">
        <v>100</v>
      </c>
      <c r="AN29" s="211" t="s">
        <v>100</v>
      </c>
      <c r="AO29" s="211" t="s">
        <v>100</v>
      </c>
      <c r="AP29" s="211" t="s">
        <v>100</v>
      </c>
      <c r="AQ29" s="211" t="s">
        <v>100</v>
      </c>
      <c r="AR29" s="211" t="s">
        <v>100</v>
      </c>
      <c r="AS29" s="211" t="s">
        <v>100</v>
      </c>
      <c r="AT29" s="211" t="s">
        <v>100</v>
      </c>
      <c r="AU29" s="211" t="s">
        <v>100</v>
      </c>
      <c r="AV29" s="211" t="s">
        <v>100</v>
      </c>
      <c r="AW29" s="211" t="s">
        <v>100</v>
      </c>
      <c r="AX29" s="211" t="s">
        <v>100</v>
      </c>
      <c r="AY29" s="211" t="s">
        <v>100</v>
      </c>
      <c r="AZ29" s="211" t="s">
        <v>100</v>
      </c>
      <c r="BA29" s="211" t="s">
        <v>100</v>
      </c>
      <c r="BB29" s="211" t="s">
        <v>100</v>
      </c>
      <c r="BC29" s="211" t="s">
        <v>100</v>
      </c>
      <c r="BD29" s="211" t="s">
        <v>100</v>
      </c>
      <c r="BE29" s="211" t="s">
        <v>100</v>
      </c>
      <c r="BF29" s="211" t="s">
        <v>100</v>
      </c>
      <c r="BG29" s="211" t="s">
        <v>100</v>
      </c>
      <c r="BH29" s="211" t="s">
        <v>100</v>
      </c>
      <c r="BI29" s="211" t="s">
        <v>100</v>
      </c>
      <c r="BJ29" s="211" t="s">
        <v>100</v>
      </c>
      <c r="BK29" s="211" t="s">
        <v>100</v>
      </c>
      <c r="BL29" s="211" t="s">
        <v>100</v>
      </c>
      <c r="BM29" s="211" t="s">
        <v>100</v>
      </c>
      <c r="BN29" s="211" t="s">
        <v>100</v>
      </c>
      <c r="BO29" s="211" t="s">
        <v>100</v>
      </c>
      <c r="BP29" s="211" t="s">
        <v>100</v>
      </c>
      <c r="BQ29" s="211" t="s">
        <v>100</v>
      </c>
      <c r="BR29" s="211" t="s">
        <v>100</v>
      </c>
      <c r="BS29" s="211" t="s">
        <v>100</v>
      </c>
      <c r="BT29" s="211" t="s">
        <v>100</v>
      </c>
      <c r="BU29" s="211" t="s">
        <v>100</v>
      </c>
      <c r="BV29" s="211" t="s">
        <v>100</v>
      </c>
      <c r="BW29" s="211" t="s">
        <v>100</v>
      </c>
      <c r="BX29" s="211" t="s">
        <v>100</v>
      </c>
      <c r="BY29" s="211" t="s">
        <v>100</v>
      </c>
      <c r="BZ29" s="211" t="s">
        <v>100</v>
      </c>
      <c r="CA29" s="211" t="s">
        <v>100</v>
      </c>
      <c r="CB29" s="211" t="s">
        <v>100</v>
      </c>
      <c r="CC29" s="211" t="s">
        <v>100</v>
      </c>
      <c r="CD29" s="211" t="s">
        <v>100</v>
      </c>
      <c r="CE29" s="211" t="s">
        <v>100</v>
      </c>
      <c r="CF29" s="211" t="s">
        <v>100</v>
      </c>
      <c r="CG29" s="211" t="s">
        <v>100</v>
      </c>
      <c r="CH29" s="211" t="s">
        <v>100</v>
      </c>
      <c r="CI29" s="211" t="s">
        <v>100</v>
      </c>
      <c r="CJ29" s="211" t="s">
        <v>100</v>
      </c>
      <c r="CK29" s="211" t="s">
        <v>100</v>
      </c>
      <c r="CL29" s="211" t="s">
        <v>100</v>
      </c>
      <c r="CM29" s="211" t="s">
        <v>100</v>
      </c>
      <c r="CN29" s="211" t="s">
        <v>100</v>
      </c>
      <c r="CO29" s="211" t="s">
        <v>100</v>
      </c>
      <c r="CP29" s="211" t="s">
        <v>100</v>
      </c>
      <c r="CQ29" s="211" t="s">
        <v>100</v>
      </c>
      <c r="CR29" s="211" t="s">
        <v>100</v>
      </c>
      <c r="CS29" s="211" t="s">
        <v>100</v>
      </c>
      <c r="CT29" s="211" t="s">
        <v>100</v>
      </c>
      <c r="CU29" s="211" t="s">
        <v>100</v>
      </c>
      <c r="CV29" s="211" t="s">
        <v>100</v>
      </c>
      <c r="CW29" s="211" t="s">
        <v>100</v>
      </c>
      <c r="CX29" s="211" t="s">
        <v>100</v>
      </c>
      <c r="CY29" s="211" t="s">
        <v>100</v>
      </c>
      <c r="CZ29" s="211" t="s">
        <v>100</v>
      </c>
    </row>
    <row r="30" spans="1:104" x14ac:dyDescent="0.2">
      <c r="A30" s="16" t="s">
        <v>628</v>
      </c>
      <c r="B30" s="9" t="s">
        <v>180</v>
      </c>
      <c r="C30" s="15" t="s">
        <v>253</v>
      </c>
      <c r="D30" s="15" t="s">
        <v>2</v>
      </c>
      <c r="E30" s="86" t="s">
        <v>178</v>
      </c>
      <c r="F30" s="63" t="s">
        <v>178</v>
      </c>
      <c r="G30" s="63" t="s">
        <v>178</v>
      </c>
      <c r="H30" s="63" t="s">
        <v>178</v>
      </c>
      <c r="I30" s="63" t="s">
        <v>178</v>
      </c>
      <c r="J30" s="63" t="s">
        <v>178</v>
      </c>
      <c r="K30" s="63" t="s">
        <v>178</v>
      </c>
      <c r="L30" s="63" t="s">
        <v>178</v>
      </c>
      <c r="M30" s="63" t="s">
        <v>178</v>
      </c>
      <c r="N30" s="63" t="s">
        <v>178</v>
      </c>
      <c r="O30" s="63" t="s">
        <v>178</v>
      </c>
      <c r="P30" s="63" t="s">
        <v>178</v>
      </c>
      <c r="Q30" s="63" t="s">
        <v>178</v>
      </c>
      <c r="R30" s="63" t="s">
        <v>178</v>
      </c>
      <c r="S30" s="63" t="s">
        <v>178</v>
      </c>
      <c r="T30" s="63" t="s">
        <v>178</v>
      </c>
      <c r="U30" s="63" t="s">
        <v>178</v>
      </c>
      <c r="V30" s="63" t="s">
        <v>178</v>
      </c>
      <c r="W30" s="63" t="s">
        <v>178</v>
      </c>
      <c r="X30" s="63" t="s">
        <v>178</v>
      </c>
      <c r="Y30" s="63" t="s">
        <v>178</v>
      </c>
      <c r="Z30" s="63" t="s">
        <v>178</v>
      </c>
      <c r="AA30" s="63" t="s">
        <v>178</v>
      </c>
      <c r="AB30" s="63" t="s">
        <v>178</v>
      </c>
      <c r="AC30" s="63" t="s">
        <v>178</v>
      </c>
      <c r="AD30" s="63" t="s">
        <v>178</v>
      </c>
      <c r="AE30" s="63" t="s">
        <v>178</v>
      </c>
      <c r="AF30" s="63" t="s">
        <v>178</v>
      </c>
      <c r="AG30" s="63" t="s">
        <v>178</v>
      </c>
      <c r="AH30" s="63" t="s">
        <v>178</v>
      </c>
      <c r="AI30" s="63" t="s">
        <v>178</v>
      </c>
      <c r="AJ30" s="63" t="s">
        <v>178</v>
      </c>
      <c r="AK30" s="63" t="s">
        <v>178</v>
      </c>
      <c r="AL30" s="63" t="s">
        <v>178</v>
      </c>
      <c r="AM30" s="63" t="s">
        <v>178</v>
      </c>
      <c r="AN30" s="63" t="s">
        <v>178</v>
      </c>
      <c r="AO30" s="63" t="s">
        <v>178</v>
      </c>
      <c r="AP30" s="63" t="s">
        <v>178</v>
      </c>
      <c r="AQ30" s="63" t="s">
        <v>178</v>
      </c>
      <c r="AR30" s="63" t="s">
        <v>178</v>
      </c>
      <c r="AS30" s="63" t="s">
        <v>178</v>
      </c>
      <c r="AT30" s="63" t="s">
        <v>178</v>
      </c>
      <c r="AU30" s="63" t="s">
        <v>178</v>
      </c>
      <c r="AV30" s="63" t="s">
        <v>178</v>
      </c>
      <c r="AW30" s="63" t="s">
        <v>178</v>
      </c>
      <c r="AX30" s="63" t="s">
        <v>178</v>
      </c>
      <c r="AY30" s="63" t="s">
        <v>178</v>
      </c>
      <c r="AZ30" s="63" t="s">
        <v>178</v>
      </c>
      <c r="BA30" s="63" t="s">
        <v>178</v>
      </c>
      <c r="BB30" s="63" t="s">
        <v>178</v>
      </c>
      <c r="BC30" s="63" t="s">
        <v>178</v>
      </c>
      <c r="BD30" s="63" t="s">
        <v>178</v>
      </c>
      <c r="BE30" s="63" t="s">
        <v>178</v>
      </c>
      <c r="BF30" s="63" t="s">
        <v>178</v>
      </c>
      <c r="BG30" s="63" t="s">
        <v>178</v>
      </c>
      <c r="BH30" s="63" t="s">
        <v>178</v>
      </c>
      <c r="BI30" s="63" t="s">
        <v>178</v>
      </c>
      <c r="BJ30" s="63" t="s">
        <v>178</v>
      </c>
      <c r="BK30" s="63" t="s">
        <v>178</v>
      </c>
      <c r="BL30" s="63" t="s">
        <v>178</v>
      </c>
      <c r="BM30" s="63" t="s">
        <v>178</v>
      </c>
      <c r="BN30" s="63" t="s">
        <v>178</v>
      </c>
      <c r="BO30" s="63" t="s">
        <v>178</v>
      </c>
      <c r="BP30" s="63" t="s">
        <v>178</v>
      </c>
      <c r="BQ30" s="63" t="s">
        <v>178</v>
      </c>
      <c r="BR30" s="63" t="s">
        <v>178</v>
      </c>
      <c r="BS30" s="63" t="s">
        <v>178</v>
      </c>
      <c r="BT30" s="63" t="s">
        <v>178</v>
      </c>
      <c r="BU30" s="63" t="s">
        <v>178</v>
      </c>
      <c r="BV30" s="63" t="s">
        <v>178</v>
      </c>
      <c r="BW30" s="63" t="s">
        <v>178</v>
      </c>
      <c r="BX30" s="63" t="s">
        <v>178</v>
      </c>
      <c r="BY30" s="63" t="s">
        <v>178</v>
      </c>
      <c r="BZ30" s="63" t="s">
        <v>178</v>
      </c>
      <c r="CA30" s="63" t="s">
        <v>178</v>
      </c>
      <c r="CB30" s="63" t="s">
        <v>178</v>
      </c>
      <c r="CC30" s="63" t="s">
        <v>178</v>
      </c>
      <c r="CD30" s="63" t="s">
        <v>178</v>
      </c>
      <c r="CE30" s="63" t="s">
        <v>178</v>
      </c>
      <c r="CF30" s="63" t="s">
        <v>178</v>
      </c>
      <c r="CG30" s="63" t="s">
        <v>178</v>
      </c>
      <c r="CH30" s="63" t="s">
        <v>178</v>
      </c>
      <c r="CI30" s="63" t="s">
        <v>178</v>
      </c>
      <c r="CJ30" s="63" t="s">
        <v>178</v>
      </c>
      <c r="CK30" s="63" t="s">
        <v>178</v>
      </c>
      <c r="CL30" s="63" t="s">
        <v>178</v>
      </c>
      <c r="CM30" s="63" t="s">
        <v>178</v>
      </c>
      <c r="CN30" s="63" t="s">
        <v>178</v>
      </c>
      <c r="CO30" s="63" t="s">
        <v>178</v>
      </c>
      <c r="CP30" s="63" t="s">
        <v>178</v>
      </c>
      <c r="CQ30" s="63" t="s">
        <v>178</v>
      </c>
      <c r="CR30" s="63" t="s">
        <v>178</v>
      </c>
      <c r="CS30" s="63" t="s">
        <v>178</v>
      </c>
      <c r="CT30" s="63" t="s">
        <v>178</v>
      </c>
      <c r="CU30" s="63" t="s">
        <v>178</v>
      </c>
      <c r="CV30" s="63" t="s">
        <v>178</v>
      </c>
      <c r="CW30" s="63" t="s">
        <v>178</v>
      </c>
      <c r="CX30" s="63" t="s">
        <v>178</v>
      </c>
      <c r="CY30" s="63" t="s">
        <v>178</v>
      </c>
      <c r="CZ30" s="63" t="s">
        <v>178</v>
      </c>
    </row>
    <row r="31" spans="1:104" x14ac:dyDescent="0.2">
      <c r="A31" s="16" t="s">
        <v>629</v>
      </c>
      <c r="B31" s="9" t="s">
        <v>181</v>
      </c>
      <c r="C31" s="15" t="s">
        <v>253</v>
      </c>
      <c r="D31" s="15" t="s">
        <v>2</v>
      </c>
      <c r="E31" s="86" t="s">
        <v>178</v>
      </c>
      <c r="F31" s="63" t="s">
        <v>178</v>
      </c>
      <c r="G31" s="63" t="s">
        <v>178</v>
      </c>
      <c r="H31" s="63" t="s">
        <v>178</v>
      </c>
      <c r="I31" s="63" t="s">
        <v>178</v>
      </c>
      <c r="J31" s="63" t="s">
        <v>178</v>
      </c>
      <c r="K31" s="63" t="s">
        <v>178</v>
      </c>
      <c r="L31" s="63" t="s">
        <v>178</v>
      </c>
      <c r="M31" s="63" t="s">
        <v>178</v>
      </c>
      <c r="N31" s="63" t="s">
        <v>178</v>
      </c>
      <c r="O31" s="63" t="s">
        <v>178</v>
      </c>
      <c r="P31" s="63" t="s">
        <v>178</v>
      </c>
      <c r="Q31" s="63" t="s">
        <v>178</v>
      </c>
      <c r="R31" s="63" t="s">
        <v>178</v>
      </c>
      <c r="S31" s="63" t="s">
        <v>178</v>
      </c>
      <c r="T31" s="63" t="s">
        <v>178</v>
      </c>
      <c r="U31" s="63" t="s">
        <v>178</v>
      </c>
      <c r="V31" s="63" t="s">
        <v>178</v>
      </c>
      <c r="W31" s="63" t="s">
        <v>178</v>
      </c>
      <c r="X31" s="63" t="s">
        <v>178</v>
      </c>
      <c r="Y31" s="63" t="s">
        <v>178</v>
      </c>
      <c r="Z31" s="63" t="s">
        <v>178</v>
      </c>
      <c r="AA31" s="63" t="s">
        <v>178</v>
      </c>
      <c r="AB31" s="63" t="s">
        <v>178</v>
      </c>
      <c r="AC31" s="63" t="s">
        <v>178</v>
      </c>
      <c r="AD31" s="63" t="s">
        <v>178</v>
      </c>
      <c r="AE31" s="63" t="s">
        <v>178</v>
      </c>
      <c r="AF31" s="63" t="s">
        <v>178</v>
      </c>
      <c r="AG31" s="63" t="s">
        <v>178</v>
      </c>
      <c r="AH31" s="63" t="s">
        <v>178</v>
      </c>
      <c r="AI31" s="63" t="s">
        <v>178</v>
      </c>
      <c r="AJ31" s="63" t="s">
        <v>178</v>
      </c>
      <c r="AK31" s="63" t="s">
        <v>178</v>
      </c>
      <c r="AL31" s="63" t="s">
        <v>178</v>
      </c>
      <c r="AM31" s="63" t="s">
        <v>178</v>
      </c>
      <c r="AN31" s="63" t="s">
        <v>178</v>
      </c>
      <c r="AO31" s="63" t="s">
        <v>178</v>
      </c>
      <c r="AP31" s="63" t="s">
        <v>178</v>
      </c>
      <c r="AQ31" s="63" t="s">
        <v>178</v>
      </c>
      <c r="AR31" s="63" t="s">
        <v>178</v>
      </c>
      <c r="AS31" s="63" t="s">
        <v>178</v>
      </c>
      <c r="AT31" s="63" t="s">
        <v>178</v>
      </c>
      <c r="AU31" s="63" t="s">
        <v>178</v>
      </c>
      <c r="AV31" s="63" t="s">
        <v>178</v>
      </c>
      <c r="AW31" s="63" t="s">
        <v>178</v>
      </c>
      <c r="AX31" s="63" t="s">
        <v>178</v>
      </c>
      <c r="AY31" s="63" t="s">
        <v>178</v>
      </c>
      <c r="AZ31" s="63" t="s">
        <v>178</v>
      </c>
      <c r="BA31" s="63" t="s">
        <v>178</v>
      </c>
      <c r="BB31" s="63" t="s">
        <v>178</v>
      </c>
      <c r="BC31" s="63" t="s">
        <v>178</v>
      </c>
      <c r="BD31" s="63" t="s">
        <v>178</v>
      </c>
      <c r="BE31" s="63" t="s">
        <v>178</v>
      </c>
      <c r="BF31" s="63" t="s">
        <v>178</v>
      </c>
      <c r="BG31" s="63" t="s">
        <v>178</v>
      </c>
      <c r="BH31" s="63" t="s">
        <v>178</v>
      </c>
      <c r="BI31" s="63" t="s">
        <v>178</v>
      </c>
      <c r="BJ31" s="63" t="s">
        <v>178</v>
      </c>
      <c r="BK31" s="63" t="s">
        <v>178</v>
      </c>
      <c r="BL31" s="63" t="s">
        <v>178</v>
      </c>
      <c r="BM31" s="63" t="s">
        <v>178</v>
      </c>
      <c r="BN31" s="63" t="s">
        <v>178</v>
      </c>
      <c r="BO31" s="63" t="s">
        <v>178</v>
      </c>
      <c r="BP31" s="63" t="s">
        <v>178</v>
      </c>
      <c r="BQ31" s="63" t="s">
        <v>178</v>
      </c>
      <c r="BR31" s="63" t="s">
        <v>178</v>
      </c>
      <c r="BS31" s="63" t="s">
        <v>178</v>
      </c>
      <c r="BT31" s="63" t="s">
        <v>178</v>
      </c>
      <c r="BU31" s="63" t="s">
        <v>178</v>
      </c>
      <c r="BV31" s="63" t="s">
        <v>178</v>
      </c>
      <c r="BW31" s="63" t="s">
        <v>178</v>
      </c>
      <c r="BX31" s="63" t="s">
        <v>178</v>
      </c>
      <c r="BY31" s="63" t="s">
        <v>178</v>
      </c>
      <c r="BZ31" s="63" t="s">
        <v>178</v>
      </c>
      <c r="CA31" s="63" t="s">
        <v>178</v>
      </c>
      <c r="CB31" s="63" t="s">
        <v>178</v>
      </c>
      <c r="CC31" s="63" t="s">
        <v>178</v>
      </c>
      <c r="CD31" s="63" t="s">
        <v>178</v>
      </c>
      <c r="CE31" s="63" t="s">
        <v>178</v>
      </c>
      <c r="CF31" s="63" t="s">
        <v>178</v>
      </c>
      <c r="CG31" s="63" t="s">
        <v>178</v>
      </c>
      <c r="CH31" s="63" t="s">
        <v>178</v>
      </c>
      <c r="CI31" s="63" t="s">
        <v>178</v>
      </c>
      <c r="CJ31" s="63" t="s">
        <v>178</v>
      </c>
      <c r="CK31" s="63" t="s">
        <v>178</v>
      </c>
      <c r="CL31" s="63" t="s">
        <v>178</v>
      </c>
      <c r="CM31" s="63" t="s">
        <v>178</v>
      </c>
      <c r="CN31" s="63" t="s">
        <v>178</v>
      </c>
      <c r="CO31" s="63" t="s">
        <v>178</v>
      </c>
      <c r="CP31" s="63" t="s">
        <v>178</v>
      </c>
      <c r="CQ31" s="63" t="s">
        <v>178</v>
      </c>
      <c r="CR31" s="63" t="s">
        <v>178</v>
      </c>
      <c r="CS31" s="63" t="s">
        <v>178</v>
      </c>
      <c r="CT31" s="63" t="s">
        <v>178</v>
      </c>
      <c r="CU31" s="63" t="s">
        <v>178</v>
      </c>
      <c r="CV31" s="63" t="s">
        <v>178</v>
      </c>
      <c r="CW31" s="63" t="s">
        <v>178</v>
      </c>
      <c r="CX31" s="63" t="s">
        <v>178</v>
      </c>
      <c r="CY31" s="63" t="s">
        <v>178</v>
      </c>
      <c r="CZ31" s="63" t="s">
        <v>178</v>
      </c>
    </row>
    <row r="32" spans="1:104" x14ac:dyDescent="0.2">
      <c r="A32" s="16" t="s">
        <v>630</v>
      </c>
      <c r="B32" s="9" t="s">
        <v>182</v>
      </c>
      <c r="C32" s="15" t="s">
        <v>253</v>
      </c>
      <c r="D32" s="15" t="s">
        <v>2</v>
      </c>
      <c r="E32" s="86" t="s">
        <v>178</v>
      </c>
      <c r="F32" s="63" t="s">
        <v>178</v>
      </c>
      <c r="G32" s="63" t="s">
        <v>178</v>
      </c>
      <c r="H32" s="63" t="s">
        <v>178</v>
      </c>
      <c r="I32" s="63" t="s">
        <v>178</v>
      </c>
      <c r="J32" s="63" t="s">
        <v>178</v>
      </c>
      <c r="K32" s="63" t="s">
        <v>178</v>
      </c>
      <c r="L32" s="63" t="s">
        <v>178</v>
      </c>
      <c r="M32" s="63" t="s">
        <v>178</v>
      </c>
      <c r="N32" s="63" t="s">
        <v>178</v>
      </c>
      <c r="O32" s="63" t="s">
        <v>178</v>
      </c>
      <c r="P32" s="63" t="s">
        <v>178</v>
      </c>
      <c r="Q32" s="63" t="s">
        <v>178</v>
      </c>
      <c r="R32" s="63" t="s">
        <v>178</v>
      </c>
      <c r="S32" s="63" t="s">
        <v>178</v>
      </c>
      <c r="T32" s="63" t="s">
        <v>178</v>
      </c>
      <c r="U32" s="63" t="s">
        <v>178</v>
      </c>
      <c r="V32" s="63" t="s">
        <v>178</v>
      </c>
      <c r="W32" s="63" t="s">
        <v>178</v>
      </c>
      <c r="X32" s="63" t="s">
        <v>178</v>
      </c>
      <c r="Y32" s="63" t="s">
        <v>178</v>
      </c>
      <c r="Z32" s="63" t="s">
        <v>178</v>
      </c>
      <c r="AA32" s="63" t="s">
        <v>178</v>
      </c>
      <c r="AB32" s="63" t="s">
        <v>178</v>
      </c>
      <c r="AC32" s="63" t="s">
        <v>178</v>
      </c>
      <c r="AD32" s="63" t="s">
        <v>178</v>
      </c>
      <c r="AE32" s="63" t="s">
        <v>178</v>
      </c>
      <c r="AF32" s="63" t="s">
        <v>178</v>
      </c>
      <c r="AG32" s="63" t="s">
        <v>178</v>
      </c>
      <c r="AH32" s="63" t="s">
        <v>178</v>
      </c>
      <c r="AI32" s="63" t="s">
        <v>178</v>
      </c>
      <c r="AJ32" s="63" t="s">
        <v>178</v>
      </c>
      <c r="AK32" s="63" t="s">
        <v>178</v>
      </c>
      <c r="AL32" s="63" t="s">
        <v>178</v>
      </c>
      <c r="AM32" s="63" t="s">
        <v>178</v>
      </c>
      <c r="AN32" s="63" t="s">
        <v>178</v>
      </c>
      <c r="AO32" s="63" t="s">
        <v>178</v>
      </c>
      <c r="AP32" s="63" t="s">
        <v>178</v>
      </c>
      <c r="AQ32" s="63" t="s">
        <v>178</v>
      </c>
      <c r="AR32" s="63" t="s">
        <v>178</v>
      </c>
      <c r="AS32" s="63" t="s">
        <v>178</v>
      </c>
      <c r="AT32" s="63" t="s">
        <v>178</v>
      </c>
      <c r="AU32" s="63" t="s">
        <v>178</v>
      </c>
      <c r="AV32" s="63" t="s">
        <v>178</v>
      </c>
      <c r="AW32" s="63" t="s">
        <v>178</v>
      </c>
      <c r="AX32" s="63" t="s">
        <v>178</v>
      </c>
      <c r="AY32" s="63" t="s">
        <v>178</v>
      </c>
      <c r="AZ32" s="63" t="s">
        <v>178</v>
      </c>
      <c r="BA32" s="63" t="s">
        <v>178</v>
      </c>
      <c r="BB32" s="63" t="s">
        <v>178</v>
      </c>
      <c r="BC32" s="63" t="s">
        <v>178</v>
      </c>
      <c r="BD32" s="63" t="s">
        <v>178</v>
      </c>
      <c r="BE32" s="63" t="s">
        <v>178</v>
      </c>
      <c r="BF32" s="63" t="s">
        <v>178</v>
      </c>
      <c r="BG32" s="63" t="s">
        <v>178</v>
      </c>
      <c r="BH32" s="63" t="s">
        <v>178</v>
      </c>
      <c r="BI32" s="63" t="s">
        <v>178</v>
      </c>
      <c r="BJ32" s="63" t="s">
        <v>178</v>
      </c>
      <c r="BK32" s="63" t="s">
        <v>178</v>
      </c>
      <c r="BL32" s="63" t="s">
        <v>178</v>
      </c>
      <c r="BM32" s="63" t="s">
        <v>178</v>
      </c>
      <c r="BN32" s="63" t="s">
        <v>178</v>
      </c>
      <c r="BO32" s="63" t="s">
        <v>178</v>
      </c>
      <c r="BP32" s="63" t="s">
        <v>178</v>
      </c>
      <c r="BQ32" s="63" t="s">
        <v>178</v>
      </c>
      <c r="BR32" s="63" t="s">
        <v>178</v>
      </c>
      <c r="BS32" s="63" t="s">
        <v>178</v>
      </c>
      <c r="BT32" s="63" t="s">
        <v>178</v>
      </c>
      <c r="BU32" s="63" t="s">
        <v>178</v>
      </c>
      <c r="BV32" s="63" t="s">
        <v>178</v>
      </c>
      <c r="BW32" s="63" t="s">
        <v>178</v>
      </c>
      <c r="BX32" s="63" t="s">
        <v>178</v>
      </c>
      <c r="BY32" s="63" t="s">
        <v>178</v>
      </c>
      <c r="BZ32" s="63" t="s">
        <v>178</v>
      </c>
      <c r="CA32" s="63" t="s">
        <v>178</v>
      </c>
      <c r="CB32" s="63" t="s">
        <v>178</v>
      </c>
      <c r="CC32" s="63" t="s">
        <v>178</v>
      </c>
      <c r="CD32" s="63" t="s">
        <v>178</v>
      </c>
      <c r="CE32" s="63" t="s">
        <v>178</v>
      </c>
      <c r="CF32" s="63" t="s">
        <v>178</v>
      </c>
      <c r="CG32" s="63" t="s">
        <v>178</v>
      </c>
      <c r="CH32" s="63" t="s">
        <v>178</v>
      </c>
      <c r="CI32" s="63" t="s">
        <v>178</v>
      </c>
      <c r="CJ32" s="63" t="s">
        <v>178</v>
      </c>
      <c r="CK32" s="63" t="s">
        <v>178</v>
      </c>
      <c r="CL32" s="63" t="s">
        <v>178</v>
      </c>
      <c r="CM32" s="63" t="s">
        <v>178</v>
      </c>
      <c r="CN32" s="63" t="s">
        <v>178</v>
      </c>
      <c r="CO32" s="63" t="s">
        <v>178</v>
      </c>
      <c r="CP32" s="63" t="s">
        <v>178</v>
      </c>
      <c r="CQ32" s="63" t="s">
        <v>178</v>
      </c>
      <c r="CR32" s="63" t="s">
        <v>178</v>
      </c>
      <c r="CS32" s="63" t="s">
        <v>178</v>
      </c>
      <c r="CT32" s="63" t="s">
        <v>178</v>
      </c>
      <c r="CU32" s="63" t="s">
        <v>178</v>
      </c>
      <c r="CV32" s="63" t="s">
        <v>178</v>
      </c>
      <c r="CW32" s="63" t="s">
        <v>178</v>
      </c>
      <c r="CX32" s="63" t="s">
        <v>178</v>
      </c>
      <c r="CY32" s="63" t="s">
        <v>178</v>
      </c>
      <c r="CZ32" s="63" t="s">
        <v>178</v>
      </c>
    </row>
    <row r="33" spans="1:104" x14ac:dyDescent="0.2">
      <c r="A33" s="16" t="s">
        <v>631</v>
      </c>
      <c r="B33" s="9" t="s">
        <v>183</v>
      </c>
      <c r="C33" s="15" t="s">
        <v>253</v>
      </c>
      <c r="D33" s="15" t="s">
        <v>2</v>
      </c>
      <c r="E33" s="86" t="s">
        <v>178</v>
      </c>
      <c r="F33" s="63" t="s">
        <v>178</v>
      </c>
      <c r="G33" s="63" t="s">
        <v>178</v>
      </c>
      <c r="H33" s="63" t="s">
        <v>178</v>
      </c>
      <c r="I33" s="63" t="s">
        <v>178</v>
      </c>
      <c r="J33" s="63" t="s">
        <v>178</v>
      </c>
      <c r="K33" s="63" t="s">
        <v>178</v>
      </c>
      <c r="L33" s="63" t="s">
        <v>178</v>
      </c>
      <c r="M33" s="63" t="s">
        <v>178</v>
      </c>
      <c r="N33" s="63" t="s">
        <v>178</v>
      </c>
      <c r="O33" s="63" t="s">
        <v>178</v>
      </c>
      <c r="P33" s="63" t="s">
        <v>178</v>
      </c>
      <c r="Q33" s="63" t="s">
        <v>178</v>
      </c>
      <c r="R33" s="63" t="s">
        <v>178</v>
      </c>
      <c r="S33" s="63" t="s">
        <v>178</v>
      </c>
      <c r="T33" s="63" t="s">
        <v>178</v>
      </c>
      <c r="U33" s="63" t="s">
        <v>178</v>
      </c>
      <c r="V33" s="63" t="s">
        <v>178</v>
      </c>
      <c r="W33" s="63" t="s">
        <v>178</v>
      </c>
      <c r="X33" s="63" t="s">
        <v>178</v>
      </c>
      <c r="Y33" s="63" t="s">
        <v>178</v>
      </c>
      <c r="Z33" s="63" t="s">
        <v>178</v>
      </c>
      <c r="AA33" s="63" t="s">
        <v>178</v>
      </c>
      <c r="AB33" s="63" t="s">
        <v>178</v>
      </c>
      <c r="AC33" s="63" t="s">
        <v>178</v>
      </c>
      <c r="AD33" s="63" t="s">
        <v>178</v>
      </c>
      <c r="AE33" s="63" t="s">
        <v>178</v>
      </c>
      <c r="AF33" s="63" t="s">
        <v>178</v>
      </c>
      <c r="AG33" s="63" t="s">
        <v>178</v>
      </c>
      <c r="AH33" s="63" t="s">
        <v>178</v>
      </c>
      <c r="AI33" s="63" t="s">
        <v>178</v>
      </c>
      <c r="AJ33" s="63" t="s">
        <v>178</v>
      </c>
      <c r="AK33" s="63" t="s">
        <v>178</v>
      </c>
      <c r="AL33" s="63" t="s">
        <v>178</v>
      </c>
      <c r="AM33" s="63" t="s">
        <v>178</v>
      </c>
      <c r="AN33" s="63" t="s">
        <v>178</v>
      </c>
      <c r="AO33" s="63" t="s">
        <v>178</v>
      </c>
      <c r="AP33" s="63" t="s">
        <v>178</v>
      </c>
      <c r="AQ33" s="63" t="s">
        <v>178</v>
      </c>
      <c r="AR33" s="63" t="s">
        <v>178</v>
      </c>
      <c r="AS33" s="63" t="s">
        <v>178</v>
      </c>
      <c r="AT33" s="63" t="s">
        <v>178</v>
      </c>
      <c r="AU33" s="63" t="s">
        <v>178</v>
      </c>
      <c r="AV33" s="63" t="s">
        <v>178</v>
      </c>
      <c r="AW33" s="63" t="s">
        <v>178</v>
      </c>
      <c r="AX33" s="63" t="s">
        <v>178</v>
      </c>
      <c r="AY33" s="63" t="s">
        <v>178</v>
      </c>
      <c r="AZ33" s="63" t="s">
        <v>178</v>
      </c>
      <c r="BA33" s="63" t="s">
        <v>178</v>
      </c>
      <c r="BB33" s="63" t="s">
        <v>178</v>
      </c>
      <c r="BC33" s="63" t="s">
        <v>178</v>
      </c>
      <c r="BD33" s="63" t="s">
        <v>178</v>
      </c>
      <c r="BE33" s="63" t="s">
        <v>178</v>
      </c>
      <c r="BF33" s="63" t="s">
        <v>178</v>
      </c>
      <c r="BG33" s="63" t="s">
        <v>178</v>
      </c>
      <c r="BH33" s="63" t="s">
        <v>178</v>
      </c>
      <c r="BI33" s="63" t="s">
        <v>178</v>
      </c>
      <c r="BJ33" s="63" t="s">
        <v>178</v>
      </c>
      <c r="BK33" s="63" t="s">
        <v>178</v>
      </c>
      <c r="BL33" s="63" t="s">
        <v>178</v>
      </c>
      <c r="BM33" s="63" t="s">
        <v>178</v>
      </c>
      <c r="BN33" s="63" t="s">
        <v>178</v>
      </c>
      <c r="BO33" s="63" t="s">
        <v>178</v>
      </c>
      <c r="BP33" s="63" t="s">
        <v>178</v>
      </c>
      <c r="BQ33" s="63" t="s">
        <v>178</v>
      </c>
      <c r="BR33" s="63" t="s">
        <v>178</v>
      </c>
      <c r="BS33" s="63" t="s">
        <v>178</v>
      </c>
      <c r="BT33" s="63" t="s">
        <v>178</v>
      </c>
      <c r="BU33" s="63" t="s">
        <v>178</v>
      </c>
      <c r="BV33" s="63" t="s">
        <v>178</v>
      </c>
      <c r="BW33" s="63" t="s">
        <v>178</v>
      </c>
      <c r="BX33" s="63" t="s">
        <v>178</v>
      </c>
      <c r="BY33" s="63" t="s">
        <v>178</v>
      </c>
      <c r="BZ33" s="63" t="s">
        <v>178</v>
      </c>
      <c r="CA33" s="63" t="s">
        <v>178</v>
      </c>
      <c r="CB33" s="63" t="s">
        <v>178</v>
      </c>
      <c r="CC33" s="63" t="s">
        <v>178</v>
      </c>
      <c r="CD33" s="63" t="s">
        <v>178</v>
      </c>
      <c r="CE33" s="63" t="s">
        <v>178</v>
      </c>
      <c r="CF33" s="63" t="s">
        <v>178</v>
      </c>
      <c r="CG33" s="63" t="s">
        <v>178</v>
      </c>
      <c r="CH33" s="63" t="s">
        <v>178</v>
      </c>
      <c r="CI33" s="63" t="s">
        <v>178</v>
      </c>
      <c r="CJ33" s="63" t="s">
        <v>178</v>
      </c>
      <c r="CK33" s="63" t="s">
        <v>178</v>
      </c>
      <c r="CL33" s="63" t="s">
        <v>178</v>
      </c>
      <c r="CM33" s="63" t="s">
        <v>178</v>
      </c>
      <c r="CN33" s="63" t="s">
        <v>178</v>
      </c>
      <c r="CO33" s="63" t="s">
        <v>178</v>
      </c>
      <c r="CP33" s="63" t="s">
        <v>178</v>
      </c>
      <c r="CQ33" s="63" t="s">
        <v>178</v>
      </c>
      <c r="CR33" s="63" t="s">
        <v>178</v>
      </c>
      <c r="CS33" s="63" t="s">
        <v>178</v>
      </c>
      <c r="CT33" s="63" t="s">
        <v>178</v>
      </c>
      <c r="CU33" s="63" t="s">
        <v>178</v>
      </c>
      <c r="CV33" s="63" t="s">
        <v>178</v>
      </c>
      <c r="CW33" s="63" t="s">
        <v>178</v>
      </c>
      <c r="CX33" s="63" t="s">
        <v>178</v>
      </c>
      <c r="CY33" s="63" t="s">
        <v>178</v>
      </c>
      <c r="CZ33" s="63" t="s">
        <v>178</v>
      </c>
    </row>
    <row r="34" spans="1:104" ht="28.5" x14ac:dyDescent="0.2">
      <c r="A34" s="16" t="s">
        <v>632</v>
      </c>
      <c r="B34" s="9" t="s">
        <v>184</v>
      </c>
      <c r="C34" s="15" t="s">
        <v>256</v>
      </c>
      <c r="D34" s="15" t="s">
        <v>2</v>
      </c>
      <c r="E34" s="86"/>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row>
    <row r="35" spans="1:104" ht="28.5" x14ac:dyDescent="0.2">
      <c r="A35" s="16" t="s">
        <v>633</v>
      </c>
      <c r="B35" s="9" t="s">
        <v>185</v>
      </c>
      <c r="C35" s="15" t="s">
        <v>254</v>
      </c>
      <c r="D35" s="15" t="s">
        <v>68</v>
      </c>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row>
    <row r="36" spans="1:104" ht="40.15" customHeight="1" x14ac:dyDescent="0.2">
      <c r="A36" s="16"/>
      <c r="B36" s="222" t="s">
        <v>551</v>
      </c>
      <c r="C36" s="15" t="s">
        <v>552</v>
      </c>
      <c r="D36" s="15" t="s">
        <v>243</v>
      </c>
      <c r="E36" s="210" t="s">
        <v>100</v>
      </c>
      <c r="F36" s="211" t="s">
        <v>100</v>
      </c>
      <c r="G36" s="211" t="s">
        <v>100</v>
      </c>
      <c r="H36" s="211" t="s">
        <v>100</v>
      </c>
      <c r="I36" s="211" t="s">
        <v>100</v>
      </c>
      <c r="J36" s="211" t="s">
        <v>100</v>
      </c>
      <c r="K36" s="211" t="s">
        <v>100</v>
      </c>
      <c r="L36" s="211" t="s">
        <v>100</v>
      </c>
      <c r="M36" s="211" t="s">
        <v>100</v>
      </c>
      <c r="N36" s="211" t="s">
        <v>100</v>
      </c>
      <c r="O36" s="211" t="s">
        <v>100</v>
      </c>
      <c r="P36" s="211" t="s">
        <v>100</v>
      </c>
      <c r="Q36" s="211" t="s">
        <v>100</v>
      </c>
      <c r="R36" s="211" t="s">
        <v>100</v>
      </c>
      <c r="S36" s="211" t="s">
        <v>100</v>
      </c>
      <c r="T36" s="211" t="s">
        <v>100</v>
      </c>
      <c r="U36" s="211" t="s">
        <v>100</v>
      </c>
      <c r="V36" s="211" t="s">
        <v>100</v>
      </c>
      <c r="W36" s="211" t="s">
        <v>100</v>
      </c>
      <c r="X36" s="211" t="s">
        <v>100</v>
      </c>
      <c r="Y36" s="211" t="s">
        <v>100</v>
      </c>
      <c r="Z36" s="211" t="s">
        <v>100</v>
      </c>
      <c r="AA36" s="211" t="s">
        <v>100</v>
      </c>
      <c r="AB36" s="211" t="s">
        <v>100</v>
      </c>
      <c r="AC36" s="211" t="s">
        <v>100</v>
      </c>
      <c r="AD36" s="211" t="s">
        <v>100</v>
      </c>
      <c r="AE36" s="211" t="s">
        <v>100</v>
      </c>
      <c r="AF36" s="211" t="s">
        <v>100</v>
      </c>
      <c r="AG36" s="211" t="s">
        <v>100</v>
      </c>
      <c r="AH36" s="211" t="s">
        <v>100</v>
      </c>
      <c r="AI36" s="211" t="s">
        <v>100</v>
      </c>
      <c r="AJ36" s="211" t="s">
        <v>100</v>
      </c>
      <c r="AK36" s="211" t="s">
        <v>100</v>
      </c>
      <c r="AL36" s="211" t="s">
        <v>100</v>
      </c>
      <c r="AM36" s="211" t="s">
        <v>100</v>
      </c>
      <c r="AN36" s="211" t="s">
        <v>100</v>
      </c>
      <c r="AO36" s="211" t="s">
        <v>100</v>
      </c>
      <c r="AP36" s="211" t="s">
        <v>100</v>
      </c>
      <c r="AQ36" s="211" t="s">
        <v>100</v>
      </c>
      <c r="AR36" s="211" t="s">
        <v>100</v>
      </c>
      <c r="AS36" s="211" t="s">
        <v>100</v>
      </c>
      <c r="AT36" s="211" t="s">
        <v>100</v>
      </c>
      <c r="AU36" s="211" t="s">
        <v>100</v>
      </c>
      <c r="AV36" s="211" t="s">
        <v>100</v>
      </c>
      <c r="AW36" s="211" t="s">
        <v>100</v>
      </c>
      <c r="AX36" s="211" t="s">
        <v>100</v>
      </c>
      <c r="AY36" s="211" t="s">
        <v>100</v>
      </c>
      <c r="AZ36" s="211" t="s">
        <v>100</v>
      </c>
      <c r="BA36" s="211" t="s">
        <v>100</v>
      </c>
      <c r="BB36" s="211" t="s">
        <v>100</v>
      </c>
      <c r="BC36" s="211" t="s">
        <v>100</v>
      </c>
      <c r="BD36" s="211" t="s">
        <v>100</v>
      </c>
      <c r="BE36" s="211" t="s">
        <v>100</v>
      </c>
      <c r="BF36" s="211" t="s">
        <v>100</v>
      </c>
      <c r="BG36" s="211" t="s">
        <v>100</v>
      </c>
      <c r="BH36" s="211" t="s">
        <v>100</v>
      </c>
      <c r="BI36" s="211" t="s">
        <v>100</v>
      </c>
      <c r="BJ36" s="211" t="s">
        <v>100</v>
      </c>
      <c r="BK36" s="211" t="s">
        <v>100</v>
      </c>
      <c r="BL36" s="211" t="s">
        <v>100</v>
      </c>
      <c r="BM36" s="211" t="s">
        <v>100</v>
      </c>
      <c r="BN36" s="211" t="s">
        <v>100</v>
      </c>
      <c r="BO36" s="211" t="s">
        <v>100</v>
      </c>
      <c r="BP36" s="211" t="s">
        <v>100</v>
      </c>
      <c r="BQ36" s="211" t="s">
        <v>100</v>
      </c>
      <c r="BR36" s="211" t="s">
        <v>100</v>
      </c>
      <c r="BS36" s="211" t="s">
        <v>100</v>
      </c>
      <c r="BT36" s="211" t="s">
        <v>100</v>
      </c>
      <c r="BU36" s="211" t="s">
        <v>100</v>
      </c>
      <c r="BV36" s="211" t="s">
        <v>100</v>
      </c>
      <c r="BW36" s="211" t="s">
        <v>100</v>
      </c>
      <c r="BX36" s="211" t="s">
        <v>100</v>
      </c>
      <c r="BY36" s="211" t="s">
        <v>100</v>
      </c>
      <c r="BZ36" s="211" t="s">
        <v>100</v>
      </c>
      <c r="CA36" s="211" t="s">
        <v>100</v>
      </c>
      <c r="CB36" s="211" t="s">
        <v>100</v>
      </c>
      <c r="CC36" s="211" t="s">
        <v>100</v>
      </c>
      <c r="CD36" s="211" t="s">
        <v>100</v>
      </c>
      <c r="CE36" s="211" t="s">
        <v>100</v>
      </c>
      <c r="CF36" s="211" t="s">
        <v>100</v>
      </c>
      <c r="CG36" s="211" t="s">
        <v>100</v>
      </c>
      <c r="CH36" s="211" t="s">
        <v>100</v>
      </c>
      <c r="CI36" s="211" t="s">
        <v>100</v>
      </c>
      <c r="CJ36" s="211" t="s">
        <v>100</v>
      </c>
      <c r="CK36" s="211" t="s">
        <v>100</v>
      </c>
      <c r="CL36" s="211" t="s">
        <v>100</v>
      </c>
      <c r="CM36" s="211" t="s">
        <v>100</v>
      </c>
      <c r="CN36" s="211" t="s">
        <v>100</v>
      </c>
      <c r="CO36" s="211" t="s">
        <v>100</v>
      </c>
      <c r="CP36" s="211" t="s">
        <v>100</v>
      </c>
      <c r="CQ36" s="211" t="s">
        <v>100</v>
      </c>
      <c r="CR36" s="211" t="s">
        <v>100</v>
      </c>
      <c r="CS36" s="211" t="s">
        <v>100</v>
      </c>
      <c r="CT36" s="211" t="s">
        <v>100</v>
      </c>
      <c r="CU36" s="211" t="s">
        <v>100</v>
      </c>
      <c r="CV36" s="211" t="s">
        <v>100</v>
      </c>
      <c r="CW36" s="211" t="s">
        <v>100</v>
      </c>
      <c r="CX36" s="211" t="s">
        <v>100</v>
      </c>
      <c r="CY36" s="211" t="s">
        <v>100</v>
      </c>
      <c r="CZ36" s="211" t="s">
        <v>100</v>
      </c>
    </row>
    <row r="37" spans="1:104" x14ac:dyDescent="0.2">
      <c r="A37" s="16" t="s">
        <v>597</v>
      </c>
      <c r="B37" s="9" t="s">
        <v>180</v>
      </c>
      <c r="C37" s="15" t="s">
        <v>253</v>
      </c>
      <c r="D37" s="15" t="s">
        <v>2</v>
      </c>
      <c r="E37" s="86" t="s">
        <v>178</v>
      </c>
      <c r="F37" s="63" t="s">
        <v>178</v>
      </c>
      <c r="G37" s="63" t="s">
        <v>178</v>
      </c>
      <c r="H37" s="63" t="s">
        <v>178</v>
      </c>
      <c r="I37" s="63" t="s">
        <v>178</v>
      </c>
      <c r="J37" s="63" t="s">
        <v>178</v>
      </c>
      <c r="K37" s="63" t="s">
        <v>178</v>
      </c>
      <c r="L37" s="63" t="s">
        <v>178</v>
      </c>
      <c r="M37" s="63" t="s">
        <v>178</v>
      </c>
      <c r="N37" s="63" t="s">
        <v>178</v>
      </c>
      <c r="O37" s="63" t="s">
        <v>178</v>
      </c>
      <c r="P37" s="63" t="s">
        <v>178</v>
      </c>
      <c r="Q37" s="63" t="s">
        <v>178</v>
      </c>
      <c r="R37" s="63" t="s">
        <v>178</v>
      </c>
      <c r="S37" s="63" t="s">
        <v>178</v>
      </c>
      <c r="T37" s="63" t="s">
        <v>178</v>
      </c>
      <c r="U37" s="63" t="s">
        <v>178</v>
      </c>
      <c r="V37" s="63" t="s">
        <v>178</v>
      </c>
      <c r="W37" s="63" t="s">
        <v>178</v>
      </c>
      <c r="X37" s="63" t="s">
        <v>178</v>
      </c>
      <c r="Y37" s="63" t="s">
        <v>178</v>
      </c>
      <c r="Z37" s="63" t="s">
        <v>178</v>
      </c>
      <c r="AA37" s="63" t="s">
        <v>178</v>
      </c>
      <c r="AB37" s="63" t="s">
        <v>178</v>
      </c>
      <c r="AC37" s="63" t="s">
        <v>178</v>
      </c>
      <c r="AD37" s="63" t="s">
        <v>178</v>
      </c>
      <c r="AE37" s="63" t="s">
        <v>178</v>
      </c>
      <c r="AF37" s="63" t="s">
        <v>178</v>
      </c>
      <c r="AG37" s="63" t="s">
        <v>178</v>
      </c>
      <c r="AH37" s="63" t="s">
        <v>178</v>
      </c>
      <c r="AI37" s="63" t="s">
        <v>178</v>
      </c>
      <c r="AJ37" s="63" t="s">
        <v>178</v>
      </c>
      <c r="AK37" s="63" t="s">
        <v>178</v>
      </c>
      <c r="AL37" s="63" t="s">
        <v>178</v>
      </c>
      <c r="AM37" s="63" t="s">
        <v>178</v>
      </c>
      <c r="AN37" s="63" t="s">
        <v>178</v>
      </c>
      <c r="AO37" s="63" t="s">
        <v>178</v>
      </c>
      <c r="AP37" s="63" t="s">
        <v>178</v>
      </c>
      <c r="AQ37" s="63" t="s">
        <v>178</v>
      </c>
      <c r="AR37" s="63" t="s">
        <v>178</v>
      </c>
      <c r="AS37" s="63" t="s">
        <v>178</v>
      </c>
      <c r="AT37" s="63" t="s">
        <v>178</v>
      </c>
      <c r="AU37" s="63" t="s">
        <v>178</v>
      </c>
      <c r="AV37" s="63" t="s">
        <v>178</v>
      </c>
      <c r="AW37" s="63" t="s">
        <v>178</v>
      </c>
      <c r="AX37" s="63" t="s">
        <v>178</v>
      </c>
      <c r="AY37" s="63" t="s">
        <v>178</v>
      </c>
      <c r="AZ37" s="63" t="s">
        <v>178</v>
      </c>
      <c r="BA37" s="63" t="s">
        <v>178</v>
      </c>
      <c r="BB37" s="63" t="s">
        <v>178</v>
      </c>
      <c r="BC37" s="63" t="s">
        <v>178</v>
      </c>
      <c r="BD37" s="63" t="s">
        <v>178</v>
      </c>
      <c r="BE37" s="63" t="s">
        <v>178</v>
      </c>
      <c r="BF37" s="63" t="s">
        <v>178</v>
      </c>
      <c r="BG37" s="63" t="s">
        <v>178</v>
      </c>
      <c r="BH37" s="63" t="s">
        <v>178</v>
      </c>
      <c r="BI37" s="63" t="s">
        <v>178</v>
      </c>
      <c r="BJ37" s="63" t="s">
        <v>178</v>
      </c>
      <c r="BK37" s="63" t="s">
        <v>178</v>
      </c>
      <c r="BL37" s="63" t="s">
        <v>178</v>
      </c>
      <c r="BM37" s="63" t="s">
        <v>178</v>
      </c>
      <c r="BN37" s="63" t="s">
        <v>178</v>
      </c>
      <c r="BO37" s="63" t="s">
        <v>178</v>
      </c>
      <c r="BP37" s="63" t="s">
        <v>178</v>
      </c>
      <c r="BQ37" s="63" t="s">
        <v>178</v>
      </c>
      <c r="BR37" s="63" t="s">
        <v>178</v>
      </c>
      <c r="BS37" s="63" t="s">
        <v>178</v>
      </c>
      <c r="BT37" s="63" t="s">
        <v>178</v>
      </c>
      <c r="BU37" s="63" t="s">
        <v>178</v>
      </c>
      <c r="BV37" s="63" t="s">
        <v>178</v>
      </c>
      <c r="BW37" s="63" t="s">
        <v>178</v>
      </c>
      <c r="BX37" s="63" t="s">
        <v>178</v>
      </c>
      <c r="BY37" s="63" t="s">
        <v>178</v>
      </c>
      <c r="BZ37" s="63" t="s">
        <v>178</v>
      </c>
      <c r="CA37" s="63" t="s">
        <v>178</v>
      </c>
      <c r="CB37" s="63" t="s">
        <v>178</v>
      </c>
      <c r="CC37" s="63" t="s">
        <v>178</v>
      </c>
      <c r="CD37" s="63" t="s">
        <v>178</v>
      </c>
      <c r="CE37" s="63" t="s">
        <v>178</v>
      </c>
      <c r="CF37" s="63" t="s">
        <v>178</v>
      </c>
      <c r="CG37" s="63" t="s">
        <v>178</v>
      </c>
      <c r="CH37" s="63" t="s">
        <v>178</v>
      </c>
      <c r="CI37" s="63" t="s">
        <v>178</v>
      </c>
      <c r="CJ37" s="63" t="s">
        <v>178</v>
      </c>
      <c r="CK37" s="63" t="s">
        <v>178</v>
      </c>
      <c r="CL37" s="63" t="s">
        <v>178</v>
      </c>
      <c r="CM37" s="63" t="s">
        <v>178</v>
      </c>
      <c r="CN37" s="63" t="s">
        <v>178</v>
      </c>
      <c r="CO37" s="63" t="s">
        <v>178</v>
      </c>
      <c r="CP37" s="63" t="s">
        <v>178</v>
      </c>
      <c r="CQ37" s="63" t="s">
        <v>178</v>
      </c>
      <c r="CR37" s="63" t="s">
        <v>178</v>
      </c>
      <c r="CS37" s="63" t="s">
        <v>178</v>
      </c>
      <c r="CT37" s="63" t="s">
        <v>178</v>
      </c>
      <c r="CU37" s="63" t="s">
        <v>178</v>
      </c>
      <c r="CV37" s="63" t="s">
        <v>178</v>
      </c>
      <c r="CW37" s="63" t="s">
        <v>178</v>
      </c>
      <c r="CX37" s="63" t="s">
        <v>178</v>
      </c>
      <c r="CY37" s="63" t="s">
        <v>178</v>
      </c>
      <c r="CZ37" s="63" t="s">
        <v>178</v>
      </c>
    </row>
    <row r="38" spans="1:104" x14ac:dyDescent="0.2">
      <c r="A38" s="16" t="s">
        <v>598</v>
      </c>
      <c r="B38" s="9" t="s">
        <v>181</v>
      </c>
      <c r="C38" s="15" t="s">
        <v>253</v>
      </c>
      <c r="D38" s="15" t="s">
        <v>2</v>
      </c>
      <c r="E38" s="86" t="s">
        <v>178</v>
      </c>
      <c r="F38" s="63" t="s">
        <v>178</v>
      </c>
      <c r="G38" s="63" t="s">
        <v>178</v>
      </c>
      <c r="H38" s="63" t="s">
        <v>178</v>
      </c>
      <c r="I38" s="63" t="s">
        <v>178</v>
      </c>
      <c r="J38" s="63" t="s">
        <v>178</v>
      </c>
      <c r="K38" s="63" t="s">
        <v>178</v>
      </c>
      <c r="L38" s="63" t="s">
        <v>178</v>
      </c>
      <c r="M38" s="63" t="s">
        <v>178</v>
      </c>
      <c r="N38" s="63" t="s">
        <v>178</v>
      </c>
      <c r="O38" s="63" t="s">
        <v>178</v>
      </c>
      <c r="P38" s="63" t="s">
        <v>178</v>
      </c>
      <c r="Q38" s="63" t="s">
        <v>178</v>
      </c>
      <c r="R38" s="63" t="s">
        <v>178</v>
      </c>
      <c r="S38" s="63" t="s">
        <v>178</v>
      </c>
      <c r="T38" s="63" t="s">
        <v>178</v>
      </c>
      <c r="U38" s="63" t="s">
        <v>178</v>
      </c>
      <c r="V38" s="63" t="s">
        <v>178</v>
      </c>
      <c r="W38" s="63" t="s">
        <v>178</v>
      </c>
      <c r="X38" s="63" t="s">
        <v>178</v>
      </c>
      <c r="Y38" s="63" t="s">
        <v>178</v>
      </c>
      <c r="Z38" s="63" t="s">
        <v>178</v>
      </c>
      <c r="AA38" s="63" t="s">
        <v>178</v>
      </c>
      <c r="AB38" s="63" t="s">
        <v>178</v>
      </c>
      <c r="AC38" s="63" t="s">
        <v>178</v>
      </c>
      <c r="AD38" s="63" t="s">
        <v>178</v>
      </c>
      <c r="AE38" s="63" t="s">
        <v>178</v>
      </c>
      <c r="AF38" s="63" t="s">
        <v>178</v>
      </c>
      <c r="AG38" s="63" t="s">
        <v>178</v>
      </c>
      <c r="AH38" s="63" t="s">
        <v>178</v>
      </c>
      <c r="AI38" s="63" t="s">
        <v>178</v>
      </c>
      <c r="AJ38" s="63" t="s">
        <v>178</v>
      </c>
      <c r="AK38" s="63" t="s">
        <v>178</v>
      </c>
      <c r="AL38" s="63" t="s">
        <v>178</v>
      </c>
      <c r="AM38" s="63" t="s">
        <v>178</v>
      </c>
      <c r="AN38" s="63" t="s">
        <v>178</v>
      </c>
      <c r="AO38" s="63" t="s">
        <v>178</v>
      </c>
      <c r="AP38" s="63" t="s">
        <v>178</v>
      </c>
      <c r="AQ38" s="63" t="s">
        <v>178</v>
      </c>
      <c r="AR38" s="63" t="s">
        <v>178</v>
      </c>
      <c r="AS38" s="63" t="s">
        <v>178</v>
      </c>
      <c r="AT38" s="63" t="s">
        <v>178</v>
      </c>
      <c r="AU38" s="63" t="s">
        <v>178</v>
      </c>
      <c r="AV38" s="63" t="s">
        <v>178</v>
      </c>
      <c r="AW38" s="63" t="s">
        <v>178</v>
      </c>
      <c r="AX38" s="63" t="s">
        <v>178</v>
      </c>
      <c r="AY38" s="63" t="s">
        <v>178</v>
      </c>
      <c r="AZ38" s="63" t="s">
        <v>178</v>
      </c>
      <c r="BA38" s="63" t="s">
        <v>178</v>
      </c>
      <c r="BB38" s="63" t="s">
        <v>178</v>
      </c>
      <c r="BC38" s="63" t="s">
        <v>178</v>
      </c>
      <c r="BD38" s="63" t="s">
        <v>178</v>
      </c>
      <c r="BE38" s="63" t="s">
        <v>178</v>
      </c>
      <c r="BF38" s="63" t="s">
        <v>178</v>
      </c>
      <c r="BG38" s="63" t="s">
        <v>178</v>
      </c>
      <c r="BH38" s="63" t="s">
        <v>178</v>
      </c>
      <c r="BI38" s="63" t="s">
        <v>178</v>
      </c>
      <c r="BJ38" s="63" t="s">
        <v>178</v>
      </c>
      <c r="BK38" s="63" t="s">
        <v>178</v>
      </c>
      <c r="BL38" s="63" t="s">
        <v>178</v>
      </c>
      <c r="BM38" s="63" t="s">
        <v>178</v>
      </c>
      <c r="BN38" s="63" t="s">
        <v>178</v>
      </c>
      <c r="BO38" s="63" t="s">
        <v>178</v>
      </c>
      <c r="BP38" s="63" t="s">
        <v>178</v>
      </c>
      <c r="BQ38" s="63" t="s">
        <v>178</v>
      </c>
      <c r="BR38" s="63" t="s">
        <v>178</v>
      </c>
      <c r="BS38" s="63" t="s">
        <v>178</v>
      </c>
      <c r="BT38" s="63" t="s">
        <v>178</v>
      </c>
      <c r="BU38" s="63" t="s">
        <v>178</v>
      </c>
      <c r="BV38" s="63" t="s">
        <v>178</v>
      </c>
      <c r="BW38" s="63" t="s">
        <v>178</v>
      </c>
      <c r="BX38" s="63" t="s">
        <v>178</v>
      </c>
      <c r="BY38" s="63" t="s">
        <v>178</v>
      </c>
      <c r="BZ38" s="63" t="s">
        <v>178</v>
      </c>
      <c r="CA38" s="63" t="s">
        <v>178</v>
      </c>
      <c r="CB38" s="63" t="s">
        <v>178</v>
      </c>
      <c r="CC38" s="63" t="s">
        <v>178</v>
      </c>
      <c r="CD38" s="63" t="s">
        <v>178</v>
      </c>
      <c r="CE38" s="63" t="s">
        <v>178</v>
      </c>
      <c r="CF38" s="63" t="s">
        <v>178</v>
      </c>
      <c r="CG38" s="63" t="s">
        <v>178</v>
      </c>
      <c r="CH38" s="63" t="s">
        <v>178</v>
      </c>
      <c r="CI38" s="63" t="s">
        <v>178</v>
      </c>
      <c r="CJ38" s="63" t="s">
        <v>178</v>
      </c>
      <c r="CK38" s="63" t="s">
        <v>178</v>
      </c>
      <c r="CL38" s="63" t="s">
        <v>178</v>
      </c>
      <c r="CM38" s="63" t="s">
        <v>178</v>
      </c>
      <c r="CN38" s="63" t="s">
        <v>178</v>
      </c>
      <c r="CO38" s="63" t="s">
        <v>178</v>
      </c>
      <c r="CP38" s="63" t="s">
        <v>178</v>
      </c>
      <c r="CQ38" s="63" t="s">
        <v>178</v>
      </c>
      <c r="CR38" s="63" t="s">
        <v>178</v>
      </c>
      <c r="CS38" s="63" t="s">
        <v>178</v>
      </c>
      <c r="CT38" s="63" t="s">
        <v>178</v>
      </c>
      <c r="CU38" s="63" t="s">
        <v>178</v>
      </c>
      <c r="CV38" s="63" t="s">
        <v>178</v>
      </c>
      <c r="CW38" s="63" t="s">
        <v>178</v>
      </c>
      <c r="CX38" s="63" t="s">
        <v>178</v>
      </c>
      <c r="CY38" s="63" t="s">
        <v>178</v>
      </c>
      <c r="CZ38" s="63" t="s">
        <v>178</v>
      </c>
    </row>
    <row r="39" spans="1:104" x14ac:dyDescent="0.2">
      <c r="A39" s="16" t="s">
        <v>599</v>
      </c>
      <c r="B39" s="9" t="s">
        <v>182</v>
      </c>
      <c r="C39" s="15" t="s">
        <v>253</v>
      </c>
      <c r="D39" s="15" t="s">
        <v>2</v>
      </c>
      <c r="E39" s="86" t="s">
        <v>178</v>
      </c>
      <c r="F39" s="63" t="s">
        <v>178</v>
      </c>
      <c r="G39" s="63" t="s">
        <v>178</v>
      </c>
      <c r="H39" s="63" t="s">
        <v>178</v>
      </c>
      <c r="I39" s="63" t="s">
        <v>178</v>
      </c>
      <c r="J39" s="63" t="s">
        <v>178</v>
      </c>
      <c r="K39" s="63" t="s">
        <v>178</v>
      </c>
      <c r="L39" s="63" t="s">
        <v>178</v>
      </c>
      <c r="M39" s="63" t="s">
        <v>178</v>
      </c>
      <c r="N39" s="63" t="s">
        <v>178</v>
      </c>
      <c r="O39" s="63" t="s">
        <v>178</v>
      </c>
      <c r="P39" s="63" t="s">
        <v>178</v>
      </c>
      <c r="Q39" s="63" t="s">
        <v>178</v>
      </c>
      <c r="R39" s="63" t="s">
        <v>178</v>
      </c>
      <c r="S39" s="63" t="s">
        <v>178</v>
      </c>
      <c r="T39" s="63" t="s">
        <v>178</v>
      </c>
      <c r="U39" s="63" t="s">
        <v>178</v>
      </c>
      <c r="V39" s="63" t="s">
        <v>178</v>
      </c>
      <c r="W39" s="63" t="s">
        <v>178</v>
      </c>
      <c r="X39" s="63" t="s">
        <v>178</v>
      </c>
      <c r="Y39" s="63" t="s">
        <v>178</v>
      </c>
      <c r="Z39" s="63" t="s">
        <v>178</v>
      </c>
      <c r="AA39" s="63" t="s">
        <v>178</v>
      </c>
      <c r="AB39" s="63" t="s">
        <v>178</v>
      </c>
      <c r="AC39" s="63" t="s">
        <v>178</v>
      </c>
      <c r="AD39" s="63" t="s">
        <v>178</v>
      </c>
      <c r="AE39" s="63" t="s">
        <v>178</v>
      </c>
      <c r="AF39" s="63" t="s">
        <v>178</v>
      </c>
      <c r="AG39" s="63" t="s">
        <v>178</v>
      </c>
      <c r="AH39" s="63" t="s">
        <v>178</v>
      </c>
      <c r="AI39" s="63" t="s">
        <v>178</v>
      </c>
      <c r="AJ39" s="63" t="s">
        <v>178</v>
      </c>
      <c r="AK39" s="63" t="s">
        <v>178</v>
      </c>
      <c r="AL39" s="63" t="s">
        <v>178</v>
      </c>
      <c r="AM39" s="63" t="s">
        <v>178</v>
      </c>
      <c r="AN39" s="63" t="s">
        <v>178</v>
      </c>
      <c r="AO39" s="63" t="s">
        <v>178</v>
      </c>
      <c r="AP39" s="63" t="s">
        <v>178</v>
      </c>
      <c r="AQ39" s="63" t="s">
        <v>178</v>
      </c>
      <c r="AR39" s="63" t="s">
        <v>178</v>
      </c>
      <c r="AS39" s="63" t="s">
        <v>178</v>
      </c>
      <c r="AT39" s="63" t="s">
        <v>178</v>
      </c>
      <c r="AU39" s="63" t="s">
        <v>178</v>
      </c>
      <c r="AV39" s="63" t="s">
        <v>178</v>
      </c>
      <c r="AW39" s="63" t="s">
        <v>178</v>
      </c>
      <c r="AX39" s="63" t="s">
        <v>178</v>
      </c>
      <c r="AY39" s="63" t="s">
        <v>178</v>
      </c>
      <c r="AZ39" s="63" t="s">
        <v>178</v>
      </c>
      <c r="BA39" s="63" t="s">
        <v>178</v>
      </c>
      <c r="BB39" s="63" t="s">
        <v>178</v>
      </c>
      <c r="BC39" s="63" t="s">
        <v>178</v>
      </c>
      <c r="BD39" s="63" t="s">
        <v>178</v>
      </c>
      <c r="BE39" s="63" t="s">
        <v>178</v>
      </c>
      <c r="BF39" s="63" t="s">
        <v>178</v>
      </c>
      <c r="BG39" s="63" t="s">
        <v>178</v>
      </c>
      <c r="BH39" s="63" t="s">
        <v>178</v>
      </c>
      <c r="BI39" s="63" t="s">
        <v>178</v>
      </c>
      <c r="BJ39" s="63" t="s">
        <v>178</v>
      </c>
      <c r="BK39" s="63" t="s">
        <v>178</v>
      </c>
      <c r="BL39" s="63" t="s">
        <v>178</v>
      </c>
      <c r="BM39" s="63" t="s">
        <v>178</v>
      </c>
      <c r="BN39" s="63" t="s">
        <v>178</v>
      </c>
      <c r="BO39" s="63" t="s">
        <v>178</v>
      </c>
      <c r="BP39" s="63" t="s">
        <v>178</v>
      </c>
      <c r="BQ39" s="63" t="s">
        <v>178</v>
      </c>
      <c r="BR39" s="63" t="s">
        <v>178</v>
      </c>
      <c r="BS39" s="63" t="s">
        <v>178</v>
      </c>
      <c r="BT39" s="63" t="s">
        <v>178</v>
      </c>
      <c r="BU39" s="63" t="s">
        <v>178</v>
      </c>
      <c r="BV39" s="63" t="s">
        <v>178</v>
      </c>
      <c r="BW39" s="63" t="s">
        <v>178</v>
      </c>
      <c r="BX39" s="63" t="s">
        <v>178</v>
      </c>
      <c r="BY39" s="63" t="s">
        <v>178</v>
      </c>
      <c r="BZ39" s="63" t="s">
        <v>178</v>
      </c>
      <c r="CA39" s="63" t="s">
        <v>178</v>
      </c>
      <c r="CB39" s="63" t="s">
        <v>178</v>
      </c>
      <c r="CC39" s="63" t="s">
        <v>178</v>
      </c>
      <c r="CD39" s="63" t="s">
        <v>178</v>
      </c>
      <c r="CE39" s="63" t="s">
        <v>178</v>
      </c>
      <c r="CF39" s="63" t="s">
        <v>178</v>
      </c>
      <c r="CG39" s="63" t="s">
        <v>178</v>
      </c>
      <c r="CH39" s="63" t="s">
        <v>178</v>
      </c>
      <c r="CI39" s="63" t="s">
        <v>178</v>
      </c>
      <c r="CJ39" s="63" t="s">
        <v>178</v>
      </c>
      <c r="CK39" s="63" t="s">
        <v>178</v>
      </c>
      <c r="CL39" s="63" t="s">
        <v>178</v>
      </c>
      <c r="CM39" s="63" t="s">
        <v>178</v>
      </c>
      <c r="CN39" s="63" t="s">
        <v>178</v>
      </c>
      <c r="CO39" s="63" t="s">
        <v>178</v>
      </c>
      <c r="CP39" s="63" t="s">
        <v>178</v>
      </c>
      <c r="CQ39" s="63" t="s">
        <v>178</v>
      </c>
      <c r="CR39" s="63" t="s">
        <v>178</v>
      </c>
      <c r="CS39" s="63" t="s">
        <v>178</v>
      </c>
      <c r="CT39" s="63" t="s">
        <v>178</v>
      </c>
      <c r="CU39" s="63" t="s">
        <v>178</v>
      </c>
      <c r="CV39" s="63" t="s">
        <v>178</v>
      </c>
      <c r="CW39" s="63" t="s">
        <v>178</v>
      </c>
      <c r="CX39" s="63" t="s">
        <v>178</v>
      </c>
      <c r="CY39" s="63" t="s">
        <v>178</v>
      </c>
      <c r="CZ39" s="63" t="s">
        <v>178</v>
      </c>
    </row>
    <row r="40" spans="1:104" x14ac:dyDescent="0.2">
      <c r="A40" s="16" t="s">
        <v>600</v>
      </c>
      <c r="B40" s="9" t="s">
        <v>183</v>
      </c>
      <c r="C40" s="15" t="s">
        <v>253</v>
      </c>
      <c r="D40" s="15" t="s">
        <v>2</v>
      </c>
      <c r="E40" s="86" t="s">
        <v>178</v>
      </c>
      <c r="F40" s="63" t="s">
        <v>178</v>
      </c>
      <c r="G40" s="63" t="s">
        <v>178</v>
      </c>
      <c r="H40" s="63" t="s">
        <v>178</v>
      </c>
      <c r="I40" s="63" t="s">
        <v>178</v>
      </c>
      <c r="J40" s="63" t="s">
        <v>178</v>
      </c>
      <c r="K40" s="63" t="s">
        <v>178</v>
      </c>
      <c r="L40" s="63" t="s">
        <v>178</v>
      </c>
      <c r="M40" s="63" t="s">
        <v>178</v>
      </c>
      <c r="N40" s="63" t="s">
        <v>178</v>
      </c>
      <c r="O40" s="63" t="s">
        <v>178</v>
      </c>
      <c r="P40" s="63" t="s">
        <v>178</v>
      </c>
      <c r="Q40" s="63" t="s">
        <v>178</v>
      </c>
      <c r="R40" s="63" t="s">
        <v>178</v>
      </c>
      <c r="S40" s="63" t="s">
        <v>178</v>
      </c>
      <c r="T40" s="63" t="s">
        <v>178</v>
      </c>
      <c r="U40" s="63" t="s">
        <v>178</v>
      </c>
      <c r="V40" s="63" t="s">
        <v>178</v>
      </c>
      <c r="W40" s="63" t="s">
        <v>178</v>
      </c>
      <c r="X40" s="63" t="s">
        <v>178</v>
      </c>
      <c r="Y40" s="63" t="s">
        <v>178</v>
      </c>
      <c r="Z40" s="63" t="s">
        <v>178</v>
      </c>
      <c r="AA40" s="63" t="s">
        <v>178</v>
      </c>
      <c r="AB40" s="63" t="s">
        <v>178</v>
      </c>
      <c r="AC40" s="63" t="s">
        <v>178</v>
      </c>
      <c r="AD40" s="63" t="s">
        <v>178</v>
      </c>
      <c r="AE40" s="63" t="s">
        <v>178</v>
      </c>
      <c r="AF40" s="63" t="s">
        <v>178</v>
      </c>
      <c r="AG40" s="63" t="s">
        <v>178</v>
      </c>
      <c r="AH40" s="63" t="s">
        <v>178</v>
      </c>
      <c r="AI40" s="63" t="s">
        <v>178</v>
      </c>
      <c r="AJ40" s="63" t="s">
        <v>178</v>
      </c>
      <c r="AK40" s="63" t="s">
        <v>178</v>
      </c>
      <c r="AL40" s="63" t="s">
        <v>178</v>
      </c>
      <c r="AM40" s="63" t="s">
        <v>178</v>
      </c>
      <c r="AN40" s="63" t="s">
        <v>178</v>
      </c>
      <c r="AO40" s="63" t="s">
        <v>178</v>
      </c>
      <c r="AP40" s="63" t="s">
        <v>178</v>
      </c>
      <c r="AQ40" s="63" t="s">
        <v>178</v>
      </c>
      <c r="AR40" s="63" t="s">
        <v>178</v>
      </c>
      <c r="AS40" s="63" t="s">
        <v>178</v>
      </c>
      <c r="AT40" s="63" t="s">
        <v>178</v>
      </c>
      <c r="AU40" s="63" t="s">
        <v>178</v>
      </c>
      <c r="AV40" s="63" t="s">
        <v>178</v>
      </c>
      <c r="AW40" s="63" t="s">
        <v>178</v>
      </c>
      <c r="AX40" s="63" t="s">
        <v>178</v>
      </c>
      <c r="AY40" s="63" t="s">
        <v>178</v>
      </c>
      <c r="AZ40" s="63" t="s">
        <v>178</v>
      </c>
      <c r="BA40" s="63" t="s">
        <v>178</v>
      </c>
      <c r="BB40" s="63" t="s">
        <v>178</v>
      </c>
      <c r="BC40" s="63" t="s">
        <v>178</v>
      </c>
      <c r="BD40" s="63" t="s">
        <v>178</v>
      </c>
      <c r="BE40" s="63" t="s">
        <v>178</v>
      </c>
      <c r="BF40" s="63" t="s">
        <v>178</v>
      </c>
      <c r="BG40" s="63" t="s">
        <v>178</v>
      </c>
      <c r="BH40" s="63" t="s">
        <v>178</v>
      </c>
      <c r="BI40" s="63" t="s">
        <v>178</v>
      </c>
      <c r="BJ40" s="63" t="s">
        <v>178</v>
      </c>
      <c r="BK40" s="63" t="s">
        <v>178</v>
      </c>
      <c r="BL40" s="63" t="s">
        <v>178</v>
      </c>
      <c r="BM40" s="63" t="s">
        <v>178</v>
      </c>
      <c r="BN40" s="63" t="s">
        <v>178</v>
      </c>
      <c r="BO40" s="63" t="s">
        <v>178</v>
      </c>
      <c r="BP40" s="63" t="s">
        <v>178</v>
      </c>
      <c r="BQ40" s="63" t="s">
        <v>178</v>
      </c>
      <c r="BR40" s="63" t="s">
        <v>178</v>
      </c>
      <c r="BS40" s="63" t="s">
        <v>178</v>
      </c>
      <c r="BT40" s="63" t="s">
        <v>178</v>
      </c>
      <c r="BU40" s="63" t="s">
        <v>178</v>
      </c>
      <c r="BV40" s="63" t="s">
        <v>178</v>
      </c>
      <c r="BW40" s="63" t="s">
        <v>178</v>
      </c>
      <c r="BX40" s="63" t="s">
        <v>178</v>
      </c>
      <c r="BY40" s="63" t="s">
        <v>178</v>
      </c>
      <c r="BZ40" s="63" t="s">
        <v>178</v>
      </c>
      <c r="CA40" s="63" t="s">
        <v>178</v>
      </c>
      <c r="CB40" s="63" t="s">
        <v>178</v>
      </c>
      <c r="CC40" s="63" t="s">
        <v>178</v>
      </c>
      <c r="CD40" s="63" t="s">
        <v>178</v>
      </c>
      <c r="CE40" s="63" t="s">
        <v>178</v>
      </c>
      <c r="CF40" s="63" t="s">
        <v>178</v>
      </c>
      <c r="CG40" s="63" t="s">
        <v>178</v>
      </c>
      <c r="CH40" s="63" t="s">
        <v>178</v>
      </c>
      <c r="CI40" s="63" t="s">
        <v>178</v>
      </c>
      <c r="CJ40" s="63" t="s">
        <v>178</v>
      </c>
      <c r="CK40" s="63" t="s">
        <v>178</v>
      </c>
      <c r="CL40" s="63" t="s">
        <v>178</v>
      </c>
      <c r="CM40" s="63" t="s">
        <v>178</v>
      </c>
      <c r="CN40" s="63" t="s">
        <v>178</v>
      </c>
      <c r="CO40" s="63" t="s">
        <v>178</v>
      </c>
      <c r="CP40" s="63" t="s">
        <v>178</v>
      </c>
      <c r="CQ40" s="63" t="s">
        <v>178</v>
      </c>
      <c r="CR40" s="63" t="s">
        <v>178</v>
      </c>
      <c r="CS40" s="63" t="s">
        <v>178</v>
      </c>
      <c r="CT40" s="63" t="s">
        <v>178</v>
      </c>
      <c r="CU40" s="63" t="s">
        <v>178</v>
      </c>
      <c r="CV40" s="63" t="s">
        <v>178</v>
      </c>
      <c r="CW40" s="63" t="s">
        <v>178</v>
      </c>
      <c r="CX40" s="63" t="s">
        <v>178</v>
      </c>
      <c r="CY40" s="63" t="s">
        <v>178</v>
      </c>
      <c r="CZ40" s="63" t="s">
        <v>178</v>
      </c>
    </row>
    <row r="41" spans="1:104" ht="28.5" x14ac:dyDescent="0.2">
      <c r="A41" s="16" t="s">
        <v>601</v>
      </c>
      <c r="B41" s="9" t="s">
        <v>184</v>
      </c>
      <c r="C41" s="15" t="s">
        <v>256</v>
      </c>
      <c r="D41" s="15" t="s">
        <v>2</v>
      </c>
      <c r="E41" s="86"/>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row>
    <row r="42" spans="1:104" ht="28.5" x14ac:dyDescent="0.2">
      <c r="A42" s="16" t="s">
        <v>602</v>
      </c>
      <c r="B42" s="9" t="s">
        <v>185</v>
      </c>
      <c r="C42" s="15" t="s">
        <v>254</v>
      </c>
      <c r="D42" s="15" t="s">
        <v>68</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row>
    <row r="43" spans="1:104" ht="40.15" customHeight="1" x14ac:dyDescent="0.2">
      <c r="A43" s="16"/>
      <c r="B43" s="222" t="s">
        <v>553</v>
      </c>
      <c r="C43" s="15" t="s">
        <v>554</v>
      </c>
      <c r="D43" s="15" t="s">
        <v>243</v>
      </c>
      <c r="E43" s="210" t="s">
        <v>100</v>
      </c>
      <c r="F43" s="211" t="s">
        <v>100</v>
      </c>
      <c r="G43" s="211" t="s">
        <v>100</v>
      </c>
      <c r="H43" s="211" t="s">
        <v>100</v>
      </c>
      <c r="I43" s="211" t="s">
        <v>100</v>
      </c>
      <c r="J43" s="211" t="s">
        <v>100</v>
      </c>
      <c r="K43" s="211" t="s">
        <v>100</v>
      </c>
      <c r="L43" s="211" t="s">
        <v>100</v>
      </c>
      <c r="M43" s="211" t="s">
        <v>100</v>
      </c>
      <c r="N43" s="211" t="s">
        <v>100</v>
      </c>
      <c r="O43" s="211" t="s">
        <v>100</v>
      </c>
      <c r="P43" s="211" t="s">
        <v>100</v>
      </c>
      <c r="Q43" s="211" t="s">
        <v>100</v>
      </c>
      <c r="R43" s="211" t="s">
        <v>100</v>
      </c>
      <c r="S43" s="211" t="s">
        <v>100</v>
      </c>
      <c r="T43" s="211" t="s">
        <v>100</v>
      </c>
      <c r="U43" s="211" t="s">
        <v>100</v>
      </c>
      <c r="V43" s="211" t="s">
        <v>100</v>
      </c>
      <c r="W43" s="211" t="s">
        <v>100</v>
      </c>
      <c r="X43" s="211" t="s">
        <v>100</v>
      </c>
      <c r="Y43" s="211" t="s">
        <v>100</v>
      </c>
      <c r="Z43" s="211" t="s">
        <v>100</v>
      </c>
      <c r="AA43" s="211" t="s">
        <v>100</v>
      </c>
      <c r="AB43" s="211" t="s">
        <v>100</v>
      </c>
      <c r="AC43" s="211" t="s">
        <v>100</v>
      </c>
      <c r="AD43" s="211" t="s">
        <v>100</v>
      </c>
      <c r="AE43" s="211" t="s">
        <v>100</v>
      </c>
      <c r="AF43" s="211" t="s">
        <v>100</v>
      </c>
      <c r="AG43" s="211" t="s">
        <v>100</v>
      </c>
      <c r="AH43" s="211" t="s">
        <v>100</v>
      </c>
      <c r="AI43" s="211" t="s">
        <v>100</v>
      </c>
      <c r="AJ43" s="211" t="s">
        <v>100</v>
      </c>
      <c r="AK43" s="211" t="s">
        <v>100</v>
      </c>
      <c r="AL43" s="211" t="s">
        <v>100</v>
      </c>
      <c r="AM43" s="211" t="s">
        <v>100</v>
      </c>
      <c r="AN43" s="211" t="s">
        <v>100</v>
      </c>
      <c r="AO43" s="211" t="s">
        <v>100</v>
      </c>
      <c r="AP43" s="211" t="s">
        <v>100</v>
      </c>
      <c r="AQ43" s="211" t="s">
        <v>100</v>
      </c>
      <c r="AR43" s="211" t="s">
        <v>100</v>
      </c>
      <c r="AS43" s="211" t="s">
        <v>100</v>
      </c>
      <c r="AT43" s="211" t="s">
        <v>100</v>
      </c>
      <c r="AU43" s="211" t="s">
        <v>100</v>
      </c>
      <c r="AV43" s="211" t="s">
        <v>100</v>
      </c>
      <c r="AW43" s="211" t="s">
        <v>100</v>
      </c>
      <c r="AX43" s="211" t="s">
        <v>100</v>
      </c>
      <c r="AY43" s="211" t="s">
        <v>100</v>
      </c>
      <c r="AZ43" s="211" t="s">
        <v>100</v>
      </c>
      <c r="BA43" s="211" t="s">
        <v>100</v>
      </c>
      <c r="BB43" s="211" t="s">
        <v>100</v>
      </c>
      <c r="BC43" s="211" t="s">
        <v>100</v>
      </c>
      <c r="BD43" s="211" t="s">
        <v>100</v>
      </c>
      <c r="BE43" s="211" t="s">
        <v>100</v>
      </c>
      <c r="BF43" s="211" t="s">
        <v>100</v>
      </c>
      <c r="BG43" s="211" t="s">
        <v>100</v>
      </c>
      <c r="BH43" s="211" t="s">
        <v>100</v>
      </c>
      <c r="BI43" s="211" t="s">
        <v>100</v>
      </c>
      <c r="BJ43" s="211" t="s">
        <v>100</v>
      </c>
      <c r="BK43" s="211" t="s">
        <v>100</v>
      </c>
      <c r="BL43" s="211" t="s">
        <v>100</v>
      </c>
      <c r="BM43" s="211" t="s">
        <v>100</v>
      </c>
      <c r="BN43" s="211" t="s">
        <v>100</v>
      </c>
      <c r="BO43" s="211" t="s">
        <v>100</v>
      </c>
      <c r="BP43" s="211" t="s">
        <v>100</v>
      </c>
      <c r="BQ43" s="211" t="s">
        <v>100</v>
      </c>
      <c r="BR43" s="211" t="s">
        <v>100</v>
      </c>
      <c r="BS43" s="211" t="s">
        <v>100</v>
      </c>
      <c r="BT43" s="211" t="s">
        <v>100</v>
      </c>
      <c r="BU43" s="211" t="s">
        <v>100</v>
      </c>
      <c r="BV43" s="211" t="s">
        <v>100</v>
      </c>
      <c r="BW43" s="211" t="s">
        <v>100</v>
      </c>
      <c r="BX43" s="211" t="s">
        <v>100</v>
      </c>
      <c r="BY43" s="211" t="s">
        <v>100</v>
      </c>
      <c r="BZ43" s="211" t="s">
        <v>100</v>
      </c>
      <c r="CA43" s="211" t="s">
        <v>100</v>
      </c>
      <c r="CB43" s="211" t="s">
        <v>100</v>
      </c>
      <c r="CC43" s="211" t="s">
        <v>100</v>
      </c>
      <c r="CD43" s="211" t="s">
        <v>100</v>
      </c>
      <c r="CE43" s="211" t="s">
        <v>100</v>
      </c>
      <c r="CF43" s="211" t="s">
        <v>100</v>
      </c>
      <c r="CG43" s="211" t="s">
        <v>100</v>
      </c>
      <c r="CH43" s="211" t="s">
        <v>100</v>
      </c>
      <c r="CI43" s="211" t="s">
        <v>100</v>
      </c>
      <c r="CJ43" s="211" t="s">
        <v>100</v>
      </c>
      <c r="CK43" s="211" t="s">
        <v>100</v>
      </c>
      <c r="CL43" s="211" t="s">
        <v>100</v>
      </c>
      <c r="CM43" s="211" t="s">
        <v>100</v>
      </c>
      <c r="CN43" s="211" t="s">
        <v>100</v>
      </c>
      <c r="CO43" s="211" t="s">
        <v>100</v>
      </c>
      <c r="CP43" s="211" t="s">
        <v>100</v>
      </c>
      <c r="CQ43" s="211" t="s">
        <v>100</v>
      </c>
      <c r="CR43" s="211" t="s">
        <v>100</v>
      </c>
      <c r="CS43" s="211" t="s">
        <v>100</v>
      </c>
      <c r="CT43" s="211" t="s">
        <v>100</v>
      </c>
      <c r="CU43" s="211" t="s">
        <v>100</v>
      </c>
      <c r="CV43" s="211" t="s">
        <v>100</v>
      </c>
      <c r="CW43" s="211" t="s">
        <v>100</v>
      </c>
      <c r="CX43" s="211" t="s">
        <v>100</v>
      </c>
      <c r="CY43" s="211" t="s">
        <v>100</v>
      </c>
      <c r="CZ43" s="211" t="s">
        <v>100</v>
      </c>
    </row>
    <row r="44" spans="1:104" x14ac:dyDescent="0.2">
      <c r="A44" s="16" t="s">
        <v>603</v>
      </c>
      <c r="B44" s="9" t="s">
        <v>180</v>
      </c>
      <c r="C44" s="15" t="s">
        <v>253</v>
      </c>
      <c r="D44" s="15" t="s">
        <v>2</v>
      </c>
      <c r="E44" s="86" t="s">
        <v>178</v>
      </c>
      <c r="F44" s="63" t="s">
        <v>178</v>
      </c>
      <c r="G44" s="63" t="s">
        <v>178</v>
      </c>
      <c r="H44" s="63" t="s">
        <v>178</v>
      </c>
      <c r="I44" s="63" t="s">
        <v>178</v>
      </c>
      <c r="J44" s="63" t="s">
        <v>178</v>
      </c>
      <c r="K44" s="63" t="s">
        <v>178</v>
      </c>
      <c r="L44" s="63" t="s">
        <v>178</v>
      </c>
      <c r="M44" s="63" t="s">
        <v>178</v>
      </c>
      <c r="N44" s="63" t="s">
        <v>178</v>
      </c>
      <c r="O44" s="63" t="s">
        <v>178</v>
      </c>
      <c r="P44" s="63" t="s">
        <v>178</v>
      </c>
      <c r="Q44" s="63" t="s">
        <v>178</v>
      </c>
      <c r="R44" s="63" t="s">
        <v>178</v>
      </c>
      <c r="S44" s="63" t="s">
        <v>178</v>
      </c>
      <c r="T44" s="63" t="s">
        <v>178</v>
      </c>
      <c r="U44" s="63" t="s">
        <v>178</v>
      </c>
      <c r="V44" s="63" t="s">
        <v>178</v>
      </c>
      <c r="W44" s="63" t="s">
        <v>178</v>
      </c>
      <c r="X44" s="63" t="s">
        <v>178</v>
      </c>
      <c r="Y44" s="63" t="s">
        <v>178</v>
      </c>
      <c r="Z44" s="63" t="s">
        <v>178</v>
      </c>
      <c r="AA44" s="63" t="s">
        <v>178</v>
      </c>
      <c r="AB44" s="63" t="s">
        <v>178</v>
      </c>
      <c r="AC44" s="63" t="s">
        <v>178</v>
      </c>
      <c r="AD44" s="63" t="s">
        <v>178</v>
      </c>
      <c r="AE44" s="63" t="s">
        <v>178</v>
      </c>
      <c r="AF44" s="63" t="s">
        <v>178</v>
      </c>
      <c r="AG44" s="63" t="s">
        <v>178</v>
      </c>
      <c r="AH44" s="63" t="s">
        <v>178</v>
      </c>
      <c r="AI44" s="63" t="s">
        <v>178</v>
      </c>
      <c r="AJ44" s="63" t="s">
        <v>178</v>
      </c>
      <c r="AK44" s="63" t="s">
        <v>178</v>
      </c>
      <c r="AL44" s="63" t="s">
        <v>178</v>
      </c>
      <c r="AM44" s="63" t="s">
        <v>178</v>
      </c>
      <c r="AN44" s="63" t="s">
        <v>178</v>
      </c>
      <c r="AO44" s="63" t="s">
        <v>178</v>
      </c>
      <c r="AP44" s="63" t="s">
        <v>178</v>
      </c>
      <c r="AQ44" s="63" t="s">
        <v>178</v>
      </c>
      <c r="AR44" s="63" t="s">
        <v>178</v>
      </c>
      <c r="AS44" s="63" t="s">
        <v>178</v>
      </c>
      <c r="AT44" s="63" t="s">
        <v>178</v>
      </c>
      <c r="AU44" s="63" t="s">
        <v>178</v>
      </c>
      <c r="AV44" s="63" t="s">
        <v>178</v>
      </c>
      <c r="AW44" s="63" t="s">
        <v>178</v>
      </c>
      <c r="AX44" s="63" t="s">
        <v>178</v>
      </c>
      <c r="AY44" s="63" t="s">
        <v>178</v>
      </c>
      <c r="AZ44" s="63" t="s">
        <v>178</v>
      </c>
      <c r="BA44" s="63" t="s">
        <v>178</v>
      </c>
      <c r="BB44" s="63" t="s">
        <v>178</v>
      </c>
      <c r="BC44" s="63" t="s">
        <v>178</v>
      </c>
      <c r="BD44" s="63" t="s">
        <v>178</v>
      </c>
      <c r="BE44" s="63" t="s">
        <v>178</v>
      </c>
      <c r="BF44" s="63" t="s">
        <v>178</v>
      </c>
      <c r="BG44" s="63" t="s">
        <v>178</v>
      </c>
      <c r="BH44" s="63" t="s">
        <v>178</v>
      </c>
      <c r="BI44" s="63" t="s">
        <v>178</v>
      </c>
      <c r="BJ44" s="63" t="s">
        <v>178</v>
      </c>
      <c r="BK44" s="63" t="s">
        <v>178</v>
      </c>
      <c r="BL44" s="63" t="s">
        <v>178</v>
      </c>
      <c r="BM44" s="63" t="s">
        <v>178</v>
      </c>
      <c r="BN44" s="63" t="s">
        <v>178</v>
      </c>
      <c r="BO44" s="63" t="s">
        <v>178</v>
      </c>
      <c r="BP44" s="63" t="s">
        <v>178</v>
      </c>
      <c r="BQ44" s="63" t="s">
        <v>178</v>
      </c>
      <c r="BR44" s="63" t="s">
        <v>178</v>
      </c>
      <c r="BS44" s="63" t="s">
        <v>178</v>
      </c>
      <c r="BT44" s="63" t="s">
        <v>178</v>
      </c>
      <c r="BU44" s="63" t="s">
        <v>178</v>
      </c>
      <c r="BV44" s="63" t="s">
        <v>178</v>
      </c>
      <c r="BW44" s="63" t="s">
        <v>178</v>
      </c>
      <c r="BX44" s="63" t="s">
        <v>178</v>
      </c>
      <c r="BY44" s="63" t="s">
        <v>178</v>
      </c>
      <c r="BZ44" s="63" t="s">
        <v>178</v>
      </c>
      <c r="CA44" s="63" t="s">
        <v>178</v>
      </c>
      <c r="CB44" s="63" t="s">
        <v>178</v>
      </c>
      <c r="CC44" s="63" t="s">
        <v>178</v>
      </c>
      <c r="CD44" s="63" t="s">
        <v>178</v>
      </c>
      <c r="CE44" s="63" t="s">
        <v>178</v>
      </c>
      <c r="CF44" s="63" t="s">
        <v>178</v>
      </c>
      <c r="CG44" s="63" t="s">
        <v>178</v>
      </c>
      <c r="CH44" s="63" t="s">
        <v>178</v>
      </c>
      <c r="CI44" s="63" t="s">
        <v>178</v>
      </c>
      <c r="CJ44" s="63" t="s">
        <v>178</v>
      </c>
      <c r="CK44" s="63" t="s">
        <v>178</v>
      </c>
      <c r="CL44" s="63" t="s">
        <v>178</v>
      </c>
      <c r="CM44" s="63" t="s">
        <v>178</v>
      </c>
      <c r="CN44" s="63" t="s">
        <v>178</v>
      </c>
      <c r="CO44" s="63" t="s">
        <v>178</v>
      </c>
      <c r="CP44" s="63" t="s">
        <v>178</v>
      </c>
      <c r="CQ44" s="63" t="s">
        <v>178</v>
      </c>
      <c r="CR44" s="63" t="s">
        <v>178</v>
      </c>
      <c r="CS44" s="63" t="s">
        <v>178</v>
      </c>
      <c r="CT44" s="63" t="s">
        <v>178</v>
      </c>
      <c r="CU44" s="63" t="s">
        <v>178</v>
      </c>
      <c r="CV44" s="63" t="s">
        <v>178</v>
      </c>
      <c r="CW44" s="63" t="s">
        <v>178</v>
      </c>
      <c r="CX44" s="63" t="s">
        <v>178</v>
      </c>
      <c r="CY44" s="63" t="s">
        <v>178</v>
      </c>
      <c r="CZ44" s="63" t="s">
        <v>178</v>
      </c>
    </row>
    <row r="45" spans="1:104" x14ac:dyDescent="0.2">
      <c r="A45" s="16" t="s">
        <v>604</v>
      </c>
      <c r="B45" s="9" t="s">
        <v>181</v>
      </c>
      <c r="C45" s="15" t="s">
        <v>253</v>
      </c>
      <c r="D45" s="15" t="s">
        <v>2</v>
      </c>
      <c r="E45" s="86" t="s">
        <v>178</v>
      </c>
      <c r="F45" s="63" t="s">
        <v>178</v>
      </c>
      <c r="G45" s="63" t="s">
        <v>178</v>
      </c>
      <c r="H45" s="63" t="s">
        <v>178</v>
      </c>
      <c r="I45" s="63" t="s">
        <v>178</v>
      </c>
      <c r="J45" s="63" t="s">
        <v>178</v>
      </c>
      <c r="K45" s="63" t="s">
        <v>178</v>
      </c>
      <c r="L45" s="63" t="s">
        <v>178</v>
      </c>
      <c r="M45" s="63" t="s">
        <v>178</v>
      </c>
      <c r="N45" s="63" t="s">
        <v>178</v>
      </c>
      <c r="O45" s="63" t="s">
        <v>178</v>
      </c>
      <c r="P45" s="63" t="s">
        <v>178</v>
      </c>
      <c r="Q45" s="63" t="s">
        <v>178</v>
      </c>
      <c r="R45" s="63" t="s">
        <v>178</v>
      </c>
      <c r="S45" s="63" t="s">
        <v>178</v>
      </c>
      <c r="T45" s="63" t="s">
        <v>178</v>
      </c>
      <c r="U45" s="63" t="s">
        <v>178</v>
      </c>
      <c r="V45" s="63" t="s">
        <v>178</v>
      </c>
      <c r="W45" s="63" t="s">
        <v>178</v>
      </c>
      <c r="X45" s="63" t="s">
        <v>178</v>
      </c>
      <c r="Y45" s="63" t="s">
        <v>178</v>
      </c>
      <c r="Z45" s="63" t="s">
        <v>178</v>
      </c>
      <c r="AA45" s="63" t="s">
        <v>178</v>
      </c>
      <c r="AB45" s="63" t="s">
        <v>178</v>
      </c>
      <c r="AC45" s="63" t="s">
        <v>178</v>
      </c>
      <c r="AD45" s="63" t="s">
        <v>178</v>
      </c>
      <c r="AE45" s="63" t="s">
        <v>178</v>
      </c>
      <c r="AF45" s="63" t="s">
        <v>178</v>
      </c>
      <c r="AG45" s="63" t="s">
        <v>178</v>
      </c>
      <c r="AH45" s="63" t="s">
        <v>178</v>
      </c>
      <c r="AI45" s="63" t="s">
        <v>178</v>
      </c>
      <c r="AJ45" s="63" t="s">
        <v>178</v>
      </c>
      <c r="AK45" s="63" t="s">
        <v>178</v>
      </c>
      <c r="AL45" s="63" t="s">
        <v>178</v>
      </c>
      <c r="AM45" s="63" t="s">
        <v>178</v>
      </c>
      <c r="AN45" s="63" t="s">
        <v>178</v>
      </c>
      <c r="AO45" s="63" t="s">
        <v>178</v>
      </c>
      <c r="AP45" s="63" t="s">
        <v>178</v>
      </c>
      <c r="AQ45" s="63" t="s">
        <v>178</v>
      </c>
      <c r="AR45" s="63" t="s">
        <v>178</v>
      </c>
      <c r="AS45" s="63" t="s">
        <v>178</v>
      </c>
      <c r="AT45" s="63" t="s">
        <v>178</v>
      </c>
      <c r="AU45" s="63" t="s">
        <v>178</v>
      </c>
      <c r="AV45" s="63" t="s">
        <v>178</v>
      </c>
      <c r="AW45" s="63" t="s">
        <v>178</v>
      </c>
      <c r="AX45" s="63" t="s">
        <v>178</v>
      </c>
      <c r="AY45" s="63" t="s">
        <v>178</v>
      </c>
      <c r="AZ45" s="63" t="s">
        <v>178</v>
      </c>
      <c r="BA45" s="63" t="s">
        <v>178</v>
      </c>
      <c r="BB45" s="63" t="s">
        <v>178</v>
      </c>
      <c r="BC45" s="63" t="s">
        <v>178</v>
      </c>
      <c r="BD45" s="63" t="s">
        <v>178</v>
      </c>
      <c r="BE45" s="63" t="s">
        <v>178</v>
      </c>
      <c r="BF45" s="63" t="s">
        <v>178</v>
      </c>
      <c r="BG45" s="63" t="s">
        <v>178</v>
      </c>
      <c r="BH45" s="63" t="s">
        <v>178</v>
      </c>
      <c r="BI45" s="63" t="s">
        <v>178</v>
      </c>
      <c r="BJ45" s="63" t="s">
        <v>178</v>
      </c>
      <c r="BK45" s="63" t="s">
        <v>178</v>
      </c>
      <c r="BL45" s="63" t="s">
        <v>178</v>
      </c>
      <c r="BM45" s="63" t="s">
        <v>178</v>
      </c>
      <c r="BN45" s="63" t="s">
        <v>178</v>
      </c>
      <c r="BO45" s="63" t="s">
        <v>178</v>
      </c>
      <c r="BP45" s="63" t="s">
        <v>178</v>
      </c>
      <c r="BQ45" s="63" t="s">
        <v>178</v>
      </c>
      <c r="BR45" s="63" t="s">
        <v>178</v>
      </c>
      <c r="BS45" s="63" t="s">
        <v>178</v>
      </c>
      <c r="BT45" s="63" t="s">
        <v>178</v>
      </c>
      <c r="BU45" s="63" t="s">
        <v>178</v>
      </c>
      <c r="BV45" s="63" t="s">
        <v>178</v>
      </c>
      <c r="BW45" s="63" t="s">
        <v>178</v>
      </c>
      <c r="BX45" s="63" t="s">
        <v>178</v>
      </c>
      <c r="BY45" s="63" t="s">
        <v>178</v>
      </c>
      <c r="BZ45" s="63" t="s">
        <v>178</v>
      </c>
      <c r="CA45" s="63" t="s">
        <v>178</v>
      </c>
      <c r="CB45" s="63" t="s">
        <v>178</v>
      </c>
      <c r="CC45" s="63" t="s">
        <v>178</v>
      </c>
      <c r="CD45" s="63" t="s">
        <v>178</v>
      </c>
      <c r="CE45" s="63" t="s">
        <v>178</v>
      </c>
      <c r="CF45" s="63" t="s">
        <v>178</v>
      </c>
      <c r="CG45" s="63" t="s">
        <v>178</v>
      </c>
      <c r="CH45" s="63" t="s">
        <v>178</v>
      </c>
      <c r="CI45" s="63" t="s">
        <v>178</v>
      </c>
      <c r="CJ45" s="63" t="s">
        <v>178</v>
      </c>
      <c r="CK45" s="63" t="s">
        <v>178</v>
      </c>
      <c r="CL45" s="63" t="s">
        <v>178</v>
      </c>
      <c r="CM45" s="63" t="s">
        <v>178</v>
      </c>
      <c r="CN45" s="63" t="s">
        <v>178</v>
      </c>
      <c r="CO45" s="63" t="s">
        <v>178</v>
      </c>
      <c r="CP45" s="63" t="s">
        <v>178</v>
      </c>
      <c r="CQ45" s="63" t="s">
        <v>178</v>
      </c>
      <c r="CR45" s="63" t="s">
        <v>178</v>
      </c>
      <c r="CS45" s="63" t="s">
        <v>178</v>
      </c>
      <c r="CT45" s="63" t="s">
        <v>178</v>
      </c>
      <c r="CU45" s="63" t="s">
        <v>178</v>
      </c>
      <c r="CV45" s="63" t="s">
        <v>178</v>
      </c>
      <c r="CW45" s="63" t="s">
        <v>178</v>
      </c>
      <c r="CX45" s="63" t="s">
        <v>178</v>
      </c>
      <c r="CY45" s="63" t="s">
        <v>178</v>
      </c>
      <c r="CZ45" s="63" t="s">
        <v>178</v>
      </c>
    </row>
    <row r="46" spans="1:104" x14ac:dyDescent="0.2">
      <c r="A46" s="16" t="s">
        <v>596</v>
      </c>
      <c r="B46" s="9" t="s">
        <v>182</v>
      </c>
      <c r="C46" s="15" t="s">
        <v>253</v>
      </c>
      <c r="D46" s="15" t="s">
        <v>2</v>
      </c>
      <c r="E46" s="86" t="s">
        <v>178</v>
      </c>
      <c r="F46" s="63" t="s">
        <v>178</v>
      </c>
      <c r="G46" s="63" t="s">
        <v>178</v>
      </c>
      <c r="H46" s="63" t="s">
        <v>178</v>
      </c>
      <c r="I46" s="63" t="s">
        <v>178</v>
      </c>
      <c r="J46" s="63" t="s">
        <v>178</v>
      </c>
      <c r="K46" s="63" t="s">
        <v>178</v>
      </c>
      <c r="L46" s="63" t="s">
        <v>178</v>
      </c>
      <c r="M46" s="63" t="s">
        <v>178</v>
      </c>
      <c r="N46" s="63" t="s">
        <v>178</v>
      </c>
      <c r="O46" s="63" t="s">
        <v>178</v>
      </c>
      <c r="P46" s="63" t="s">
        <v>178</v>
      </c>
      <c r="Q46" s="63" t="s">
        <v>178</v>
      </c>
      <c r="R46" s="63" t="s">
        <v>178</v>
      </c>
      <c r="S46" s="63" t="s">
        <v>178</v>
      </c>
      <c r="T46" s="63" t="s">
        <v>178</v>
      </c>
      <c r="U46" s="63" t="s">
        <v>178</v>
      </c>
      <c r="V46" s="63" t="s">
        <v>178</v>
      </c>
      <c r="W46" s="63" t="s">
        <v>178</v>
      </c>
      <c r="X46" s="63" t="s">
        <v>178</v>
      </c>
      <c r="Y46" s="63" t="s">
        <v>178</v>
      </c>
      <c r="Z46" s="63" t="s">
        <v>178</v>
      </c>
      <c r="AA46" s="63" t="s">
        <v>178</v>
      </c>
      <c r="AB46" s="63" t="s">
        <v>178</v>
      </c>
      <c r="AC46" s="63" t="s">
        <v>178</v>
      </c>
      <c r="AD46" s="63" t="s">
        <v>178</v>
      </c>
      <c r="AE46" s="63" t="s">
        <v>178</v>
      </c>
      <c r="AF46" s="63" t="s">
        <v>178</v>
      </c>
      <c r="AG46" s="63" t="s">
        <v>178</v>
      </c>
      <c r="AH46" s="63" t="s">
        <v>178</v>
      </c>
      <c r="AI46" s="63" t="s">
        <v>178</v>
      </c>
      <c r="AJ46" s="63" t="s">
        <v>178</v>
      </c>
      <c r="AK46" s="63" t="s">
        <v>178</v>
      </c>
      <c r="AL46" s="63" t="s">
        <v>178</v>
      </c>
      <c r="AM46" s="63" t="s">
        <v>178</v>
      </c>
      <c r="AN46" s="63" t="s">
        <v>178</v>
      </c>
      <c r="AO46" s="63" t="s">
        <v>178</v>
      </c>
      <c r="AP46" s="63" t="s">
        <v>178</v>
      </c>
      <c r="AQ46" s="63" t="s">
        <v>178</v>
      </c>
      <c r="AR46" s="63" t="s">
        <v>178</v>
      </c>
      <c r="AS46" s="63" t="s">
        <v>178</v>
      </c>
      <c r="AT46" s="63" t="s">
        <v>178</v>
      </c>
      <c r="AU46" s="63" t="s">
        <v>178</v>
      </c>
      <c r="AV46" s="63" t="s">
        <v>178</v>
      </c>
      <c r="AW46" s="63" t="s">
        <v>178</v>
      </c>
      <c r="AX46" s="63" t="s">
        <v>178</v>
      </c>
      <c r="AY46" s="63" t="s">
        <v>178</v>
      </c>
      <c r="AZ46" s="63" t="s">
        <v>178</v>
      </c>
      <c r="BA46" s="63" t="s">
        <v>178</v>
      </c>
      <c r="BB46" s="63" t="s">
        <v>178</v>
      </c>
      <c r="BC46" s="63" t="s">
        <v>178</v>
      </c>
      <c r="BD46" s="63" t="s">
        <v>178</v>
      </c>
      <c r="BE46" s="63" t="s">
        <v>178</v>
      </c>
      <c r="BF46" s="63" t="s">
        <v>178</v>
      </c>
      <c r="BG46" s="63" t="s">
        <v>178</v>
      </c>
      <c r="BH46" s="63" t="s">
        <v>178</v>
      </c>
      <c r="BI46" s="63" t="s">
        <v>178</v>
      </c>
      <c r="BJ46" s="63" t="s">
        <v>178</v>
      </c>
      <c r="BK46" s="63" t="s">
        <v>178</v>
      </c>
      <c r="BL46" s="63" t="s">
        <v>178</v>
      </c>
      <c r="BM46" s="63" t="s">
        <v>178</v>
      </c>
      <c r="BN46" s="63" t="s">
        <v>178</v>
      </c>
      <c r="BO46" s="63" t="s">
        <v>178</v>
      </c>
      <c r="BP46" s="63" t="s">
        <v>178</v>
      </c>
      <c r="BQ46" s="63" t="s">
        <v>178</v>
      </c>
      <c r="BR46" s="63" t="s">
        <v>178</v>
      </c>
      <c r="BS46" s="63" t="s">
        <v>178</v>
      </c>
      <c r="BT46" s="63" t="s">
        <v>178</v>
      </c>
      <c r="BU46" s="63" t="s">
        <v>178</v>
      </c>
      <c r="BV46" s="63" t="s">
        <v>178</v>
      </c>
      <c r="BW46" s="63" t="s">
        <v>178</v>
      </c>
      <c r="BX46" s="63" t="s">
        <v>178</v>
      </c>
      <c r="BY46" s="63" t="s">
        <v>178</v>
      </c>
      <c r="BZ46" s="63" t="s">
        <v>178</v>
      </c>
      <c r="CA46" s="63" t="s">
        <v>178</v>
      </c>
      <c r="CB46" s="63" t="s">
        <v>178</v>
      </c>
      <c r="CC46" s="63" t="s">
        <v>178</v>
      </c>
      <c r="CD46" s="63" t="s">
        <v>178</v>
      </c>
      <c r="CE46" s="63" t="s">
        <v>178</v>
      </c>
      <c r="CF46" s="63" t="s">
        <v>178</v>
      </c>
      <c r="CG46" s="63" t="s">
        <v>178</v>
      </c>
      <c r="CH46" s="63" t="s">
        <v>178</v>
      </c>
      <c r="CI46" s="63" t="s">
        <v>178</v>
      </c>
      <c r="CJ46" s="63" t="s">
        <v>178</v>
      </c>
      <c r="CK46" s="63" t="s">
        <v>178</v>
      </c>
      <c r="CL46" s="63" t="s">
        <v>178</v>
      </c>
      <c r="CM46" s="63" t="s">
        <v>178</v>
      </c>
      <c r="CN46" s="63" t="s">
        <v>178</v>
      </c>
      <c r="CO46" s="63" t="s">
        <v>178</v>
      </c>
      <c r="CP46" s="63" t="s">
        <v>178</v>
      </c>
      <c r="CQ46" s="63" t="s">
        <v>178</v>
      </c>
      <c r="CR46" s="63" t="s">
        <v>178</v>
      </c>
      <c r="CS46" s="63" t="s">
        <v>178</v>
      </c>
      <c r="CT46" s="63" t="s">
        <v>178</v>
      </c>
      <c r="CU46" s="63" t="s">
        <v>178</v>
      </c>
      <c r="CV46" s="63" t="s">
        <v>178</v>
      </c>
      <c r="CW46" s="63" t="s">
        <v>178</v>
      </c>
      <c r="CX46" s="63" t="s">
        <v>178</v>
      </c>
      <c r="CY46" s="63" t="s">
        <v>178</v>
      </c>
      <c r="CZ46" s="63" t="s">
        <v>178</v>
      </c>
    </row>
    <row r="47" spans="1:104" x14ac:dyDescent="0.2">
      <c r="A47" s="16" t="s">
        <v>605</v>
      </c>
      <c r="B47" s="9" t="s">
        <v>183</v>
      </c>
      <c r="C47" s="15" t="s">
        <v>253</v>
      </c>
      <c r="D47" s="15" t="s">
        <v>2</v>
      </c>
      <c r="E47" s="86" t="s">
        <v>178</v>
      </c>
      <c r="F47" s="63" t="s">
        <v>178</v>
      </c>
      <c r="G47" s="63" t="s">
        <v>178</v>
      </c>
      <c r="H47" s="63" t="s">
        <v>178</v>
      </c>
      <c r="I47" s="63" t="s">
        <v>178</v>
      </c>
      <c r="J47" s="63" t="s">
        <v>178</v>
      </c>
      <c r="K47" s="63" t="s">
        <v>178</v>
      </c>
      <c r="L47" s="63" t="s">
        <v>178</v>
      </c>
      <c r="M47" s="63" t="s">
        <v>178</v>
      </c>
      <c r="N47" s="63" t="s">
        <v>178</v>
      </c>
      <c r="O47" s="63" t="s">
        <v>178</v>
      </c>
      <c r="P47" s="63" t="s">
        <v>178</v>
      </c>
      <c r="Q47" s="63" t="s">
        <v>178</v>
      </c>
      <c r="R47" s="63" t="s">
        <v>178</v>
      </c>
      <c r="S47" s="63" t="s">
        <v>178</v>
      </c>
      <c r="T47" s="63" t="s">
        <v>178</v>
      </c>
      <c r="U47" s="63" t="s">
        <v>178</v>
      </c>
      <c r="V47" s="63" t="s">
        <v>178</v>
      </c>
      <c r="W47" s="63" t="s">
        <v>178</v>
      </c>
      <c r="X47" s="63" t="s">
        <v>178</v>
      </c>
      <c r="Y47" s="63" t="s">
        <v>178</v>
      </c>
      <c r="Z47" s="63" t="s">
        <v>178</v>
      </c>
      <c r="AA47" s="63" t="s">
        <v>178</v>
      </c>
      <c r="AB47" s="63" t="s">
        <v>178</v>
      </c>
      <c r="AC47" s="63" t="s">
        <v>178</v>
      </c>
      <c r="AD47" s="63" t="s">
        <v>178</v>
      </c>
      <c r="AE47" s="63" t="s">
        <v>178</v>
      </c>
      <c r="AF47" s="63" t="s">
        <v>178</v>
      </c>
      <c r="AG47" s="63" t="s">
        <v>178</v>
      </c>
      <c r="AH47" s="63" t="s">
        <v>178</v>
      </c>
      <c r="AI47" s="63" t="s">
        <v>178</v>
      </c>
      <c r="AJ47" s="63" t="s">
        <v>178</v>
      </c>
      <c r="AK47" s="63" t="s">
        <v>178</v>
      </c>
      <c r="AL47" s="63" t="s">
        <v>178</v>
      </c>
      <c r="AM47" s="63" t="s">
        <v>178</v>
      </c>
      <c r="AN47" s="63" t="s">
        <v>178</v>
      </c>
      <c r="AO47" s="63" t="s">
        <v>178</v>
      </c>
      <c r="AP47" s="63" t="s">
        <v>178</v>
      </c>
      <c r="AQ47" s="63" t="s">
        <v>178</v>
      </c>
      <c r="AR47" s="63" t="s">
        <v>178</v>
      </c>
      <c r="AS47" s="63" t="s">
        <v>178</v>
      </c>
      <c r="AT47" s="63" t="s">
        <v>178</v>
      </c>
      <c r="AU47" s="63" t="s">
        <v>178</v>
      </c>
      <c r="AV47" s="63" t="s">
        <v>178</v>
      </c>
      <c r="AW47" s="63" t="s">
        <v>178</v>
      </c>
      <c r="AX47" s="63" t="s">
        <v>178</v>
      </c>
      <c r="AY47" s="63" t="s">
        <v>178</v>
      </c>
      <c r="AZ47" s="63" t="s">
        <v>178</v>
      </c>
      <c r="BA47" s="63" t="s">
        <v>178</v>
      </c>
      <c r="BB47" s="63" t="s">
        <v>178</v>
      </c>
      <c r="BC47" s="63" t="s">
        <v>178</v>
      </c>
      <c r="BD47" s="63" t="s">
        <v>178</v>
      </c>
      <c r="BE47" s="63" t="s">
        <v>178</v>
      </c>
      <c r="BF47" s="63" t="s">
        <v>178</v>
      </c>
      <c r="BG47" s="63" t="s">
        <v>178</v>
      </c>
      <c r="BH47" s="63" t="s">
        <v>178</v>
      </c>
      <c r="BI47" s="63" t="s">
        <v>178</v>
      </c>
      <c r="BJ47" s="63" t="s">
        <v>178</v>
      </c>
      <c r="BK47" s="63" t="s">
        <v>178</v>
      </c>
      <c r="BL47" s="63" t="s">
        <v>178</v>
      </c>
      <c r="BM47" s="63" t="s">
        <v>178</v>
      </c>
      <c r="BN47" s="63" t="s">
        <v>178</v>
      </c>
      <c r="BO47" s="63" t="s">
        <v>178</v>
      </c>
      <c r="BP47" s="63" t="s">
        <v>178</v>
      </c>
      <c r="BQ47" s="63" t="s">
        <v>178</v>
      </c>
      <c r="BR47" s="63" t="s">
        <v>178</v>
      </c>
      <c r="BS47" s="63" t="s">
        <v>178</v>
      </c>
      <c r="BT47" s="63" t="s">
        <v>178</v>
      </c>
      <c r="BU47" s="63" t="s">
        <v>178</v>
      </c>
      <c r="BV47" s="63" t="s">
        <v>178</v>
      </c>
      <c r="BW47" s="63" t="s">
        <v>178</v>
      </c>
      <c r="BX47" s="63" t="s">
        <v>178</v>
      </c>
      <c r="BY47" s="63" t="s">
        <v>178</v>
      </c>
      <c r="BZ47" s="63" t="s">
        <v>178</v>
      </c>
      <c r="CA47" s="63" t="s">
        <v>178</v>
      </c>
      <c r="CB47" s="63" t="s">
        <v>178</v>
      </c>
      <c r="CC47" s="63" t="s">
        <v>178</v>
      </c>
      <c r="CD47" s="63" t="s">
        <v>178</v>
      </c>
      <c r="CE47" s="63" t="s">
        <v>178</v>
      </c>
      <c r="CF47" s="63" t="s">
        <v>178</v>
      </c>
      <c r="CG47" s="63" t="s">
        <v>178</v>
      </c>
      <c r="CH47" s="63" t="s">
        <v>178</v>
      </c>
      <c r="CI47" s="63" t="s">
        <v>178</v>
      </c>
      <c r="CJ47" s="63" t="s">
        <v>178</v>
      </c>
      <c r="CK47" s="63" t="s">
        <v>178</v>
      </c>
      <c r="CL47" s="63" t="s">
        <v>178</v>
      </c>
      <c r="CM47" s="63" t="s">
        <v>178</v>
      </c>
      <c r="CN47" s="63" t="s">
        <v>178</v>
      </c>
      <c r="CO47" s="63" t="s">
        <v>178</v>
      </c>
      <c r="CP47" s="63" t="s">
        <v>178</v>
      </c>
      <c r="CQ47" s="63" t="s">
        <v>178</v>
      </c>
      <c r="CR47" s="63" t="s">
        <v>178</v>
      </c>
      <c r="CS47" s="63" t="s">
        <v>178</v>
      </c>
      <c r="CT47" s="63" t="s">
        <v>178</v>
      </c>
      <c r="CU47" s="63" t="s">
        <v>178</v>
      </c>
      <c r="CV47" s="63" t="s">
        <v>178</v>
      </c>
      <c r="CW47" s="63" t="s">
        <v>178</v>
      </c>
      <c r="CX47" s="63" t="s">
        <v>178</v>
      </c>
      <c r="CY47" s="63" t="s">
        <v>178</v>
      </c>
      <c r="CZ47" s="63" t="s">
        <v>178</v>
      </c>
    </row>
    <row r="48" spans="1:104" ht="28.5" x14ac:dyDescent="0.2">
      <c r="A48" s="16" t="s">
        <v>606</v>
      </c>
      <c r="B48" s="9" t="s">
        <v>184</v>
      </c>
      <c r="C48" s="15" t="s">
        <v>256</v>
      </c>
      <c r="D48" s="15" t="s">
        <v>2</v>
      </c>
      <c r="E48" s="86"/>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row>
    <row r="49" spans="1:104" ht="28.5" x14ac:dyDescent="0.2">
      <c r="A49" s="16" t="s">
        <v>607</v>
      </c>
      <c r="B49" s="9" t="s">
        <v>185</v>
      </c>
      <c r="C49" s="15" t="s">
        <v>254</v>
      </c>
      <c r="D49" s="15" t="s">
        <v>68</v>
      </c>
      <c r="E49" s="91"/>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row>
    <row r="50" spans="1:104" ht="106.5" hidden="1" customHeight="1" thickBot="1" x14ac:dyDescent="0.25">
      <c r="A50" s="26" t="s">
        <v>123</v>
      </c>
      <c r="B50" s="27" t="s">
        <v>122</v>
      </c>
      <c r="C50" s="27" t="s">
        <v>124</v>
      </c>
      <c r="D50" s="28" t="s">
        <v>68</v>
      </c>
      <c r="E50" s="212"/>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row>
    <row r="51" spans="1:104" ht="21" customHeight="1" x14ac:dyDescent="0.3">
      <c r="A51" s="66"/>
      <c r="B51" s="66" t="s">
        <v>127</v>
      </c>
      <c r="E51" s="71"/>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row>
    <row r="52" spans="1:104" ht="40.15" customHeight="1" x14ac:dyDescent="0.2">
      <c r="A52" s="234"/>
      <c r="B52" s="222" t="s">
        <v>278</v>
      </c>
      <c r="C52" s="15" t="s">
        <v>555</v>
      </c>
      <c r="D52" s="15" t="s">
        <v>243</v>
      </c>
      <c r="E52" s="210" t="s">
        <v>100</v>
      </c>
      <c r="F52" s="211" t="s">
        <v>100</v>
      </c>
      <c r="G52" s="211" t="s">
        <v>100</v>
      </c>
      <c r="H52" s="211" t="s">
        <v>100</v>
      </c>
      <c r="I52" s="211" t="s">
        <v>100</v>
      </c>
      <c r="J52" s="211" t="s">
        <v>100</v>
      </c>
      <c r="K52" s="211" t="s">
        <v>100</v>
      </c>
      <c r="L52" s="211" t="s">
        <v>100</v>
      </c>
      <c r="M52" s="211" t="s">
        <v>100</v>
      </c>
      <c r="N52" s="211" t="s">
        <v>100</v>
      </c>
      <c r="O52" s="211" t="s">
        <v>100</v>
      </c>
      <c r="P52" s="211" t="s">
        <v>100</v>
      </c>
      <c r="Q52" s="211" t="s">
        <v>100</v>
      </c>
      <c r="R52" s="211" t="s">
        <v>100</v>
      </c>
      <c r="S52" s="211" t="s">
        <v>100</v>
      </c>
      <c r="T52" s="211" t="s">
        <v>100</v>
      </c>
      <c r="U52" s="211" t="s">
        <v>100</v>
      </c>
      <c r="V52" s="211" t="s">
        <v>100</v>
      </c>
      <c r="W52" s="211" t="s">
        <v>100</v>
      </c>
      <c r="X52" s="211" t="s">
        <v>100</v>
      </c>
      <c r="Y52" s="211" t="s">
        <v>100</v>
      </c>
      <c r="Z52" s="211" t="s">
        <v>100</v>
      </c>
      <c r="AA52" s="211" t="s">
        <v>100</v>
      </c>
      <c r="AB52" s="211" t="s">
        <v>100</v>
      </c>
      <c r="AC52" s="211" t="s">
        <v>100</v>
      </c>
      <c r="AD52" s="211" t="s">
        <v>100</v>
      </c>
      <c r="AE52" s="211" t="s">
        <v>100</v>
      </c>
      <c r="AF52" s="211" t="s">
        <v>100</v>
      </c>
      <c r="AG52" s="211" t="s">
        <v>100</v>
      </c>
      <c r="AH52" s="211" t="s">
        <v>100</v>
      </c>
      <c r="AI52" s="211" t="s">
        <v>100</v>
      </c>
      <c r="AJ52" s="211" t="s">
        <v>100</v>
      </c>
      <c r="AK52" s="211" t="s">
        <v>100</v>
      </c>
      <c r="AL52" s="211" t="s">
        <v>100</v>
      </c>
      <c r="AM52" s="211" t="s">
        <v>100</v>
      </c>
      <c r="AN52" s="211" t="s">
        <v>100</v>
      </c>
      <c r="AO52" s="211" t="s">
        <v>100</v>
      </c>
      <c r="AP52" s="211" t="s">
        <v>100</v>
      </c>
      <c r="AQ52" s="211" t="s">
        <v>100</v>
      </c>
      <c r="AR52" s="211" t="s">
        <v>100</v>
      </c>
      <c r="AS52" s="211" t="s">
        <v>100</v>
      </c>
      <c r="AT52" s="211" t="s">
        <v>100</v>
      </c>
      <c r="AU52" s="211" t="s">
        <v>100</v>
      </c>
      <c r="AV52" s="211" t="s">
        <v>100</v>
      </c>
      <c r="AW52" s="211" t="s">
        <v>100</v>
      </c>
      <c r="AX52" s="211" t="s">
        <v>100</v>
      </c>
      <c r="AY52" s="211" t="s">
        <v>100</v>
      </c>
      <c r="AZ52" s="211" t="s">
        <v>100</v>
      </c>
      <c r="BA52" s="211" t="s">
        <v>100</v>
      </c>
      <c r="BB52" s="211" t="s">
        <v>100</v>
      </c>
      <c r="BC52" s="211" t="s">
        <v>100</v>
      </c>
      <c r="BD52" s="211" t="s">
        <v>100</v>
      </c>
      <c r="BE52" s="211" t="s">
        <v>100</v>
      </c>
      <c r="BF52" s="211" t="s">
        <v>100</v>
      </c>
      <c r="BG52" s="211" t="s">
        <v>100</v>
      </c>
      <c r="BH52" s="211" t="s">
        <v>100</v>
      </c>
      <c r="BI52" s="211" t="s">
        <v>100</v>
      </c>
      <c r="BJ52" s="211" t="s">
        <v>100</v>
      </c>
      <c r="BK52" s="211" t="s">
        <v>100</v>
      </c>
      <c r="BL52" s="211" t="s">
        <v>100</v>
      </c>
      <c r="BM52" s="211" t="s">
        <v>100</v>
      </c>
      <c r="BN52" s="211" t="s">
        <v>100</v>
      </c>
      <c r="BO52" s="211" t="s">
        <v>100</v>
      </c>
      <c r="BP52" s="211" t="s">
        <v>100</v>
      </c>
      <c r="BQ52" s="211" t="s">
        <v>100</v>
      </c>
      <c r="BR52" s="211" t="s">
        <v>100</v>
      </c>
      <c r="BS52" s="211" t="s">
        <v>100</v>
      </c>
      <c r="BT52" s="211" t="s">
        <v>100</v>
      </c>
      <c r="BU52" s="211" t="s">
        <v>100</v>
      </c>
      <c r="BV52" s="211" t="s">
        <v>100</v>
      </c>
      <c r="BW52" s="211" t="s">
        <v>100</v>
      </c>
      <c r="BX52" s="211" t="s">
        <v>100</v>
      </c>
      <c r="BY52" s="211" t="s">
        <v>100</v>
      </c>
      <c r="BZ52" s="211" t="s">
        <v>100</v>
      </c>
      <c r="CA52" s="211" t="s">
        <v>100</v>
      </c>
      <c r="CB52" s="211" t="s">
        <v>100</v>
      </c>
      <c r="CC52" s="211" t="s">
        <v>100</v>
      </c>
      <c r="CD52" s="211" t="s">
        <v>100</v>
      </c>
      <c r="CE52" s="211" t="s">
        <v>100</v>
      </c>
      <c r="CF52" s="211" t="s">
        <v>100</v>
      </c>
      <c r="CG52" s="211" t="s">
        <v>100</v>
      </c>
      <c r="CH52" s="211" t="s">
        <v>100</v>
      </c>
      <c r="CI52" s="211" t="s">
        <v>100</v>
      </c>
      <c r="CJ52" s="211" t="s">
        <v>100</v>
      </c>
      <c r="CK52" s="211" t="s">
        <v>100</v>
      </c>
      <c r="CL52" s="211" t="s">
        <v>100</v>
      </c>
      <c r="CM52" s="211" t="s">
        <v>100</v>
      </c>
      <c r="CN52" s="211" t="s">
        <v>100</v>
      </c>
      <c r="CO52" s="211" t="s">
        <v>100</v>
      </c>
      <c r="CP52" s="211" t="s">
        <v>100</v>
      </c>
      <c r="CQ52" s="211" t="s">
        <v>100</v>
      </c>
      <c r="CR52" s="211" t="s">
        <v>100</v>
      </c>
      <c r="CS52" s="211" t="s">
        <v>100</v>
      </c>
      <c r="CT52" s="211" t="s">
        <v>100</v>
      </c>
      <c r="CU52" s="211" t="s">
        <v>100</v>
      </c>
      <c r="CV52" s="211" t="s">
        <v>100</v>
      </c>
      <c r="CW52" s="211" t="s">
        <v>100</v>
      </c>
      <c r="CX52" s="211" t="s">
        <v>100</v>
      </c>
      <c r="CY52" s="211" t="s">
        <v>100</v>
      </c>
      <c r="CZ52" s="211" t="s">
        <v>100</v>
      </c>
    </row>
    <row r="53" spans="1:104" x14ac:dyDescent="0.2">
      <c r="A53" s="16" t="s">
        <v>608</v>
      </c>
      <c r="B53" s="9" t="s">
        <v>180</v>
      </c>
      <c r="C53" s="15" t="s">
        <v>253</v>
      </c>
      <c r="D53" s="15" t="s">
        <v>2</v>
      </c>
      <c r="E53" s="86" t="s">
        <v>178</v>
      </c>
      <c r="F53" s="63" t="s">
        <v>178</v>
      </c>
      <c r="G53" s="63" t="s">
        <v>178</v>
      </c>
      <c r="H53" s="63" t="s">
        <v>178</v>
      </c>
      <c r="I53" s="63" t="s">
        <v>178</v>
      </c>
      <c r="J53" s="63" t="s">
        <v>178</v>
      </c>
      <c r="K53" s="63" t="s">
        <v>178</v>
      </c>
      <c r="L53" s="63" t="s">
        <v>178</v>
      </c>
      <c r="M53" s="63" t="s">
        <v>178</v>
      </c>
      <c r="N53" s="63" t="s">
        <v>178</v>
      </c>
      <c r="O53" s="63" t="s">
        <v>178</v>
      </c>
      <c r="P53" s="63" t="s">
        <v>178</v>
      </c>
      <c r="Q53" s="63" t="s">
        <v>178</v>
      </c>
      <c r="R53" s="63" t="s">
        <v>178</v>
      </c>
      <c r="S53" s="63" t="s">
        <v>178</v>
      </c>
      <c r="T53" s="63" t="s">
        <v>178</v>
      </c>
      <c r="U53" s="63" t="s">
        <v>178</v>
      </c>
      <c r="V53" s="63" t="s">
        <v>178</v>
      </c>
      <c r="W53" s="63" t="s">
        <v>178</v>
      </c>
      <c r="X53" s="63" t="s">
        <v>178</v>
      </c>
      <c r="Y53" s="63" t="s">
        <v>178</v>
      </c>
      <c r="Z53" s="63" t="s">
        <v>178</v>
      </c>
      <c r="AA53" s="63" t="s">
        <v>178</v>
      </c>
      <c r="AB53" s="63" t="s">
        <v>178</v>
      </c>
      <c r="AC53" s="63" t="s">
        <v>178</v>
      </c>
      <c r="AD53" s="63" t="s">
        <v>178</v>
      </c>
      <c r="AE53" s="63" t="s">
        <v>178</v>
      </c>
      <c r="AF53" s="63" t="s">
        <v>178</v>
      </c>
      <c r="AG53" s="63" t="s">
        <v>178</v>
      </c>
      <c r="AH53" s="63" t="s">
        <v>178</v>
      </c>
      <c r="AI53" s="63" t="s">
        <v>178</v>
      </c>
      <c r="AJ53" s="63" t="s">
        <v>178</v>
      </c>
      <c r="AK53" s="63" t="s">
        <v>178</v>
      </c>
      <c r="AL53" s="63" t="s">
        <v>178</v>
      </c>
      <c r="AM53" s="63" t="s">
        <v>178</v>
      </c>
      <c r="AN53" s="63" t="s">
        <v>178</v>
      </c>
      <c r="AO53" s="63" t="s">
        <v>178</v>
      </c>
      <c r="AP53" s="63" t="s">
        <v>178</v>
      </c>
      <c r="AQ53" s="63" t="s">
        <v>178</v>
      </c>
      <c r="AR53" s="63" t="s">
        <v>178</v>
      </c>
      <c r="AS53" s="63" t="s">
        <v>178</v>
      </c>
      <c r="AT53" s="63" t="s">
        <v>178</v>
      </c>
      <c r="AU53" s="63" t="s">
        <v>178</v>
      </c>
      <c r="AV53" s="63" t="s">
        <v>178</v>
      </c>
      <c r="AW53" s="63" t="s">
        <v>178</v>
      </c>
      <c r="AX53" s="63" t="s">
        <v>178</v>
      </c>
      <c r="AY53" s="63" t="s">
        <v>178</v>
      </c>
      <c r="AZ53" s="63" t="s">
        <v>178</v>
      </c>
      <c r="BA53" s="63" t="s">
        <v>178</v>
      </c>
      <c r="BB53" s="63" t="s">
        <v>178</v>
      </c>
      <c r="BC53" s="63" t="s">
        <v>178</v>
      </c>
      <c r="BD53" s="63" t="s">
        <v>178</v>
      </c>
      <c r="BE53" s="63" t="s">
        <v>178</v>
      </c>
      <c r="BF53" s="63" t="s">
        <v>178</v>
      </c>
      <c r="BG53" s="63" t="s">
        <v>178</v>
      </c>
      <c r="BH53" s="63" t="s">
        <v>178</v>
      </c>
      <c r="BI53" s="63" t="s">
        <v>178</v>
      </c>
      <c r="BJ53" s="63" t="s">
        <v>178</v>
      </c>
      <c r="BK53" s="63" t="s">
        <v>178</v>
      </c>
      <c r="BL53" s="63" t="s">
        <v>178</v>
      </c>
      <c r="BM53" s="63" t="s">
        <v>178</v>
      </c>
      <c r="BN53" s="63" t="s">
        <v>178</v>
      </c>
      <c r="BO53" s="63" t="s">
        <v>178</v>
      </c>
      <c r="BP53" s="63" t="s">
        <v>178</v>
      </c>
      <c r="BQ53" s="63" t="s">
        <v>178</v>
      </c>
      <c r="BR53" s="63" t="s">
        <v>178</v>
      </c>
      <c r="BS53" s="63" t="s">
        <v>178</v>
      </c>
      <c r="BT53" s="63" t="s">
        <v>178</v>
      </c>
      <c r="BU53" s="63" t="s">
        <v>178</v>
      </c>
      <c r="BV53" s="63" t="s">
        <v>178</v>
      </c>
      <c r="BW53" s="63" t="s">
        <v>178</v>
      </c>
      <c r="BX53" s="63" t="s">
        <v>178</v>
      </c>
      <c r="BY53" s="63" t="s">
        <v>178</v>
      </c>
      <c r="BZ53" s="63" t="s">
        <v>178</v>
      </c>
      <c r="CA53" s="63" t="s">
        <v>178</v>
      </c>
      <c r="CB53" s="63" t="s">
        <v>178</v>
      </c>
      <c r="CC53" s="63" t="s">
        <v>178</v>
      </c>
      <c r="CD53" s="63" t="s">
        <v>178</v>
      </c>
      <c r="CE53" s="63" t="s">
        <v>178</v>
      </c>
      <c r="CF53" s="63" t="s">
        <v>178</v>
      </c>
      <c r="CG53" s="63" t="s">
        <v>178</v>
      </c>
      <c r="CH53" s="63" t="s">
        <v>178</v>
      </c>
      <c r="CI53" s="63" t="s">
        <v>178</v>
      </c>
      <c r="CJ53" s="63" t="s">
        <v>178</v>
      </c>
      <c r="CK53" s="63" t="s">
        <v>178</v>
      </c>
      <c r="CL53" s="63" t="s">
        <v>178</v>
      </c>
      <c r="CM53" s="63" t="s">
        <v>178</v>
      </c>
      <c r="CN53" s="63" t="s">
        <v>178</v>
      </c>
      <c r="CO53" s="63" t="s">
        <v>178</v>
      </c>
      <c r="CP53" s="63" t="s">
        <v>178</v>
      </c>
      <c r="CQ53" s="63" t="s">
        <v>178</v>
      </c>
      <c r="CR53" s="63" t="s">
        <v>178</v>
      </c>
      <c r="CS53" s="63" t="s">
        <v>178</v>
      </c>
      <c r="CT53" s="63" t="s">
        <v>178</v>
      </c>
      <c r="CU53" s="63" t="s">
        <v>178</v>
      </c>
      <c r="CV53" s="63" t="s">
        <v>178</v>
      </c>
      <c r="CW53" s="63" t="s">
        <v>178</v>
      </c>
      <c r="CX53" s="63" t="s">
        <v>178</v>
      </c>
      <c r="CY53" s="63" t="s">
        <v>178</v>
      </c>
      <c r="CZ53" s="63" t="s">
        <v>178</v>
      </c>
    </row>
    <row r="54" spans="1:104" x14ac:dyDescent="0.2">
      <c r="A54" s="16" t="s">
        <v>609</v>
      </c>
      <c r="B54" s="9" t="s">
        <v>181</v>
      </c>
      <c r="C54" s="15" t="s">
        <v>253</v>
      </c>
      <c r="D54" s="15" t="s">
        <v>2</v>
      </c>
      <c r="E54" s="86" t="s">
        <v>178</v>
      </c>
      <c r="F54" s="63" t="s">
        <v>178</v>
      </c>
      <c r="G54" s="63" t="s">
        <v>178</v>
      </c>
      <c r="H54" s="63" t="s">
        <v>178</v>
      </c>
      <c r="I54" s="63" t="s">
        <v>178</v>
      </c>
      <c r="J54" s="63" t="s">
        <v>178</v>
      </c>
      <c r="K54" s="63" t="s">
        <v>178</v>
      </c>
      <c r="L54" s="63" t="s">
        <v>178</v>
      </c>
      <c r="M54" s="63" t="s">
        <v>178</v>
      </c>
      <c r="N54" s="63" t="s">
        <v>178</v>
      </c>
      <c r="O54" s="63" t="s">
        <v>178</v>
      </c>
      <c r="P54" s="63" t="s">
        <v>178</v>
      </c>
      <c r="Q54" s="63" t="s">
        <v>178</v>
      </c>
      <c r="R54" s="63" t="s">
        <v>178</v>
      </c>
      <c r="S54" s="63" t="s">
        <v>178</v>
      </c>
      <c r="T54" s="63" t="s">
        <v>178</v>
      </c>
      <c r="U54" s="63" t="s">
        <v>178</v>
      </c>
      <c r="V54" s="63" t="s">
        <v>178</v>
      </c>
      <c r="W54" s="63" t="s">
        <v>178</v>
      </c>
      <c r="X54" s="63" t="s">
        <v>178</v>
      </c>
      <c r="Y54" s="63" t="s">
        <v>178</v>
      </c>
      <c r="Z54" s="63" t="s">
        <v>178</v>
      </c>
      <c r="AA54" s="63" t="s">
        <v>178</v>
      </c>
      <c r="AB54" s="63" t="s">
        <v>178</v>
      </c>
      <c r="AC54" s="63" t="s">
        <v>178</v>
      </c>
      <c r="AD54" s="63" t="s">
        <v>178</v>
      </c>
      <c r="AE54" s="63" t="s">
        <v>178</v>
      </c>
      <c r="AF54" s="63" t="s">
        <v>178</v>
      </c>
      <c r="AG54" s="63" t="s">
        <v>178</v>
      </c>
      <c r="AH54" s="63" t="s">
        <v>178</v>
      </c>
      <c r="AI54" s="63" t="s">
        <v>178</v>
      </c>
      <c r="AJ54" s="63" t="s">
        <v>178</v>
      </c>
      <c r="AK54" s="63" t="s">
        <v>178</v>
      </c>
      <c r="AL54" s="63" t="s">
        <v>178</v>
      </c>
      <c r="AM54" s="63" t="s">
        <v>178</v>
      </c>
      <c r="AN54" s="63" t="s">
        <v>178</v>
      </c>
      <c r="AO54" s="63" t="s">
        <v>178</v>
      </c>
      <c r="AP54" s="63" t="s">
        <v>178</v>
      </c>
      <c r="AQ54" s="63" t="s">
        <v>178</v>
      </c>
      <c r="AR54" s="63" t="s">
        <v>178</v>
      </c>
      <c r="AS54" s="63" t="s">
        <v>178</v>
      </c>
      <c r="AT54" s="63" t="s">
        <v>178</v>
      </c>
      <c r="AU54" s="63" t="s">
        <v>178</v>
      </c>
      <c r="AV54" s="63" t="s">
        <v>178</v>
      </c>
      <c r="AW54" s="63" t="s">
        <v>178</v>
      </c>
      <c r="AX54" s="63" t="s">
        <v>178</v>
      </c>
      <c r="AY54" s="63" t="s">
        <v>178</v>
      </c>
      <c r="AZ54" s="63" t="s">
        <v>178</v>
      </c>
      <c r="BA54" s="63" t="s">
        <v>178</v>
      </c>
      <c r="BB54" s="63" t="s">
        <v>178</v>
      </c>
      <c r="BC54" s="63" t="s">
        <v>178</v>
      </c>
      <c r="BD54" s="63" t="s">
        <v>178</v>
      </c>
      <c r="BE54" s="63" t="s">
        <v>178</v>
      </c>
      <c r="BF54" s="63" t="s">
        <v>178</v>
      </c>
      <c r="BG54" s="63" t="s">
        <v>178</v>
      </c>
      <c r="BH54" s="63" t="s">
        <v>178</v>
      </c>
      <c r="BI54" s="63" t="s">
        <v>178</v>
      </c>
      <c r="BJ54" s="63" t="s">
        <v>178</v>
      </c>
      <c r="BK54" s="63" t="s">
        <v>178</v>
      </c>
      <c r="BL54" s="63" t="s">
        <v>178</v>
      </c>
      <c r="BM54" s="63" t="s">
        <v>178</v>
      </c>
      <c r="BN54" s="63" t="s">
        <v>178</v>
      </c>
      <c r="BO54" s="63" t="s">
        <v>178</v>
      </c>
      <c r="BP54" s="63" t="s">
        <v>178</v>
      </c>
      <c r="BQ54" s="63" t="s">
        <v>178</v>
      </c>
      <c r="BR54" s="63" t="s">
        <v>178</v>
      </c>
      <c r="BS54" s="63" t="s">
        <v>178</v>
      </c>
      <c r="BT54" s="63" t="s">
        <v>178</v>
      </c>
      <c r="BU54" s="63" t="s">
        <v>178</v>
      </c>
      <c r="BV54" s="63" t="s">
        <v>178</v>
      </c>
      <c r="BW54" s="63" t="s">
        <v>178</v>
      </c>
      <c r="BX54" s="63" t="s">
        <v>178</v>
      </c>
      <c r="BY54" s="63" t="s">
        <v>178</v>
      </c>
      <c r="BZ54" s="63" t="s">
        <v>178</v>
      </c>
      <c r="CA54" s="63" t="s">
        <v>178</v>
      </c>
      <c r="CB54" s="63" t="s">
        <v>178</v>
      </c>
      <c r="CC54" s="63" t="s">
        <v>178</v>
      </c>
      <c r="CD54" s="63" t="s">
        <v>178</v>
      </c>
      <c r="CE54" s="63" t="s">
        <v>178</v>
      </c>
      <c r="CF54" s="63" t="s">
        <v>178</v>
      </c>
      <c r="CG54" s="63" t="s">
        <v>178</v>
      </c>
      <c r="CH54" s="63" t="s">
        <v>178</v>
      </c>
      <c r="CI54" s="63" t="s">
        <v>178</v>
      </c>
      <c r="CJ54" s="63" t="s">
        <v>178</v>
      </c>
      <c r="CK54" s="63" t="s">
        <v>178</v>
      </c>
      <c r="CL54" s="63" t="s">
        <v>178</v>
      </c>
      <c r="CM54" s="63" t="s">
        <v>178</v>
      </c>
      <c r="CN54" s="63" t="s">
        <v>178</v>
      </c>
      <c r="CO54" s="63" t="s">
        <v>178</v>
      </c>
      <c r="CP54" s="63" t="s">
        <v>178</v>
      </c>
      <c r="CQ54" s="63" t="s">
        <v>178</v>
      </c>
      <c r="CR54" s="63" t="s">
        <v>178</v>
      </c>
      <c r="CS54" s="63" t="s">
        <v>178</v>
      </c>
      <c r="CT54" s="63" t="s">
        <v>178</v>
      </c>
      <c r="CU54" s="63" t="s">
        <v>178</v>
      </c>
      <c r="CV54" s="63" t="s">
        <v>178</v>
      </c>
      <c r="CW54" s="63" t="s">
        <v>178</v>
      </c>
      <c r="CX54" s="63" t="s">
        <v>178</v>
      </c>
      <c r="CY54" s="63" t="s">
        <v>178</v>
      </c>
      <c r="CZ54" s="63" t="s">
        <v>178</v>
      </c>
    </row>
    <row r="55" spans="1:104" x14ac:dyDescent="0.2">
      <c r="A55" s="16" t="s">
        <v>610</v>
      </c>
      <c r="B55" s="9" t="s">
        <v>182</v>
      </c>
      <c r="C55" s="15" t="s">
        <v>253</v>
      </c>
      <c r="D55" s="15" t="s">
        <v>2</v>
      </c>
      <c r="E55" s="86" t="s">
        <v>178</v>
      </c>
      <c r="F55" s="63" t="s">
        <v>178</v>
      </c>
      <c r="G55" s="63" t="s">
        <v>178</v>
      </c>
      <c r="H55" s="63" t="s">
        <v>178</v>
      </c>
      <c r="I55" s="63" t="s">
        <v>178</v>
      </c>
      <c r="J55" s="63" t="s">
        <v>178</v>
      </c>
      <c r="K55" s="63" t="s">
        <v>178</v>
      </c>
      <c r="L55" s="63" t="s">
        <v>178</v>
      </c>
      <c r="M55" s="63" t="s">
        <v>178</v>
      </c>
      <c r="N55" s="63" t="s">
        <v>178</v>
      </c>
      <c r="O55" s="63" t="s">
        <v>178</v>
      </c>
      <c r="P55" s="63" t="s">
        <v>178</v>
      </c>
      <c r="Q55" s="63" t="s">
        <v>178</v>
      </c>
      <c r="R55" s="63" t="s">
        <v>178</v>
      </c>
      <c r="S55" s="63" t="s">
        <v>178</v>
      </c>
      <c r="T55" s="63" t="s">
        <v>178</v>
      </c>
      <c r="U55" s="63" t="s">
        <v>178</v>
      </c>
      <c r="V55" s="63" t="s">
        <v>178</v>
      </c>
      <c r="W55" s="63" t="s">
        <v>178</v>
      </c>
      <c r="X55" s="63" t="s">
        <v>178</v>
      </c>
      <c r="Y55" s="63" t="s">
        <v>178</v>
      </c>
      <c r="Z55" s="63" t="s">
        <v>178</v>
      </c>
      <c r="AA55" s="63" t="s">
        <v>178</v>
      </c>
      <c r="AB55" s="63" t="s">
        <v>178</v>
      </c>
      <c r="AC55" s="63" t="s">
        <v>178</v>
      </c>
      <c r="AD55" s="63" t="s">
        <v>178</v>
      </c>
      <c r="AE55" s="63" t="s">
        <v>178</v>
      </c>
      <c r="AF55" s="63" t="s">
        <v>178</v>
      </c>
      <c r="AG55" s="63" t="s">
        <v>178</v>
      </c>
      <c r="AH55" s="63" t="s">
        <v>178</v>
      </c>
      <c r="AI55" s="63" t="s">
        <v>178</v>
      </c>
      <c r="AJ55" s="63" t="s">
        <v>178</v>
      </c>
      <c r="AK55" s="63" t="s">
        <v>178</v>
      </c>
      <c r="AL55" s="63" t="s">
        <v>178</v>
      </c>
      <c r="AM55" s="63" t="s">
        <v>178</v>
      </c>
      <c r="AN55" s="63" t="s">
        <v>178</v>
      </c>
      <c r="AO55" s="63" t="s">
        <v>178</v>
      </c>
      <c r="AP55" s="63" t="s">
        <v>178</v>
      </c>
      <c r="AQ55" s="63" t="s">
        <v>178</v>
      </c>
      <c r="AR55" s="63" t="s">
        <v>178</v>
      </c>
      <c r="AS55" s="63" t="s">
        <v>178</v>
      </c>
      <c r="AT55" s="63" t="s">
        <v>178</v>
      </c>
      <c r="AU55" s="63" t="s">
        <v>178</v>
      </c>
      <c r="AV55" s="63" t="s">
        <v>178</v>
      </c>
      <c r="AW55" s="63" t="s">
        <v>178</v>
      </c>
      <c r="AX55" s="63" t="s">
        <v>178</v>
      </c>
      <c r="AY55" s="63" t="s">
        <v>178</v>
      </c>
      <c r="AZ55" s="63" t="s">
        <v>178</v>
      </c>
      <c r="BA55" s="63" t="s">
        <v>178</v>
      </c>
      <c r="BB55" s="63" t="s">
        <v>178</v>
      </c>
      <c r="BC55" s="63" t="s">
        <v>178</v>
      </c>
      <c r="BD55" s="63" t="s">
        <v>178</v>
      </c>
      <c r="BE55" s="63" t="s">
        <v>178</v>
      </c>
      <c r="BF55" s="63" t="s">
        <v>178</v>
      </c>
      <c r="BG55" s="63" t="s">
        <v>178</v>
      </c>
      <c r="BH55" s="63" t="s">
        <v>178</v>
      </c>
      <c r="BI55" s="63" t="s">
        <v>178</v>
      </c>
      <c r="BJ55" s="63" t="s">
        <v>178</v>
      </c>
      <c r="BK55" s="63" t="s">
        <v>178</v>
      </c>
      <c r="BL55" s="63" t="s">
        <v>178</v>
      </c>
      <c r="BM55" s="63" t="s">
        <v>178</v>
      </c>
      <c r="BN55" s="63" t="s">
        <v>178</v>
      </c>
      <c r="BO55" s="63" t="s">
        <v>178</v>
      </c>
      <c r="BP55" s="63" t="s">
        <v>178</v>
      </c>
      <c r="BQ55" s="63" t="s">
        <v>178</v>
      </c>
      <c r="BR55" s="63" t="s">
        <v>178</v>
      </c>
      <c r="BS55" s="63" t="s">
        <v>178</v>
      </c>
      <c r="BT55" s="63" t="s">
        <v>178</v>
      </c>
      <c r="BU55" s="63" t="s">
        <v>178</v>
      </c>
      <c r="BV55" s="63" t="s">
        <v>178</v>
      </c>
      <c r="BW55" s="63" t="s">
        <v>178</v>
      </c>
      <c r="BX55" s="63" t="s">
        <v>178</v>
      </c>
      <c r="BY55" s="63" t="s">
        <v>178</v>
      </c>
      <c r="BZ55" s="63" t="s">
        <v>178</v>
      </c>
      <c r="CA55" s="63" t="s">
        <v>178</v>
      </c>
      <c r="CB55" s="63" t="s">
        <v>178</v>
      </c>
      <c r="CC55" s="63" t="s">
        <v>178</v>
      </c>
      <c r="CD55" s="63" t="s">
        <v>178</v>
      </c>
      <c r="CE55" s="63" t="s">
        <v>178</v>
      </c>
      <c r="CF55" s="63" t="s">
        <v>178</v>
      </c>
      <c r="CG55" s="63" t="s">
        <v>178</v>
      </c>
      <c r="CH55" s="63" t="s">
        <v>178</v>
      </c>
      <c r="CI55" s="63" t="s">
        <v>178</v>
      </c>
      <c r="CJ55" s="63" t="s">
        <v>178</v>
      </c>
      <c r="CK55" s="63" t="s">
        <v>178</v>
      </c>
      <c r="CL55" s="63" t="s">
        <v>178</v>
      </c>
      <c r="CM55" s="63" t="s">
        <v>178</v>
      </c>
      <c r="CN55" s="63" t="s">
        <v>178</v>
      </c>
      <c r="CO55" s="63" t="s">
        <v>178</v>
      </c>
      <c r="CP55" s="63" t="s">
        <v>178</v>
      </c>
      <c r="CQ55" s="63" t="s">
        <v>178</v>
      </c>
      <c r="CR55" s="63" t="s">
        <v>178</v>
      </c>
      <c r="CS55" s="63" t="s">
        <v>178</v>
      </c>
      <c r="CT55" s="63" t="s">
        <v>178</v>
      </c>
      <c r="CU55" s="63" t="s">
        <v>178</v>
      </c>
      <c r="CV55" s="63" t="s">
        <v>178</v>
      </c>
      <c r="CW55" s="63" t="s">
        <v>178</v>
      </c>
      <c r="CX55" s="63" t="s">
        <v>178</v>
      </c>
      <c r="CY55" s="63" t="s">
        <v>178</v>
      </c>
      <c r="CZ55" s="63" t="s">
        <v>178</v>
      </c>
    </row>
    <row r="56" spans="1:104" x14ac:dyDescent="0.2">
      <c r="A56" s="16" t="s">
        <v>611</v>
      </c>
      <c r="B56" s="9" t="s">
        <v>183</v>
      </c>
      <c r="C56" s="15" t="s">
        <v>253</v>
      </c>
      <c r="D56" s="15" t="s">
        <v>2</v>
      </c>
      <c r="E56" s="86" t="s">
        <v>178</v>
      </c>
      <c r="F56" s="63" t="s">
        <v>178</v>
      </c>
      <c r="G56" s="63" t="s">
        <v>178</v>
      </c>
      <c r="H56" s="63" t="s">
        <v>178</v>
      </c>
      <c r="I56" s="63" t="s">
        <v>178</v>
      </c>
      <c r="J56" s="63" t="s">
        <v>178</v>
      </c>
      <c r="K56" s="63" t="s">
        <v>178</v>
      </c>
      <c r="L56" s="63" t="s">
        <v>178</v>
      </c>
      <c r="M56" s="63" t="s">
        <v>178</v>
      </c>
      <c r="N56" s="63" t="s">
        <v>178</v>
      </c>
      <c r="O56" s="63" t="s">
        <v>178</v>
      </c>
      <c r="P56" s="63" t="s">
        <v>178</v>
      </c>
      <c r="Q56" s="63" t="s">
        <v>178</v>
      </c>
      <c r="R56" s="63" t="s">
        <v>178</v>
      </c>
      <c r="S56" s="63" t="s">
        <v>178</v>
      </c>
      <c r="T56" s="63" t="s">
        <v>178</v>
      </c>
      <c r="U56" s="63" t="s">
        <v>178</v>
      </c>
      <c r="V56" s="63" t="s">
        <v>178</v>
      </c>
      <c r="W56" s="63" t="s">
        <v>178</v>
      </c>
      <c r="X56" s="63" t="s">
        <v>178</v>
      </c>
      <c r="Y56" s="63" t="s">
        <v>178</v>
      </c>
      <c r="Z56" s="63" t="s">
        <v>178</v>
      </c>
      <c r="AA56" s="63" t="s">
        <v>178</v>
      </c>
      <c r="AB56" s="63" t="s">
        <v>178</v>
      </c>
      <c r="AC56" s="63" t="s">
        <v>178</v>
      </c>
      <c r="AD56" s="63" t="s">
        <v>178</v>
      </c>
      <c r="AE56" s="63" t="s">
        <v>178</v>
      </c>
      <c r="AF56" s="63" t="s">
        <v>178</v>
      </c>
      <c r="AG56" s="63" t="s">
        <v>178</v>
      </c>
      <c r="AH56" s="63" t="s">
        <v>178</v>
      </c>
      <c r="AI56" s="63" t="s">
        <v>178</v>
      </c>
      <c r="AJ56" s="63" t="s">
        <v>178</v>
      </c>
      <c r="AK56" s="63" t="s">
        <v>178</v>
      </c>
      <c r="AL56" s="63" t="s">
        <v>178</v>
      </c>
      <c r="AM56" s="63" t="s">
        <v>178</v>
      </c>
      <c r="AN56" s="63" t="s">
        <v>178</v>
      </c>
      <c r="AO56" s="63" t="s">
        <v>178</v>
      </c>
      <c r="AP56" s="63" t="s">
        <v>178</v>
      </c>
      <c r="AQ56" s="63" t="s">
        <v>178</v>
      </c>
      <c r="AR56" s="63" t="s">
        <v>178</v>
      </c>
      <c r="AS56" s="63" t="s">
        <v>178</v>
      </c>
      <c r="AT56" s="63" t="s">
        <v>178</v>
      </c>
      <c r="AU56" s="63" t="s">
        <v>178</v>
      </c>
      <c r="AV56" s="63" t="s">
        <v>178</v>
      </c>
      <c r="AW56" s="63" t="s">
        <v>178</v>
      </c>
      <c r="AX56" s="63" t="s">
        <v>178</v>
      </c>
      <c r="AY56" s="63" t="s">
        <v>178</v>
      </c>
      <c r="AZ56" s="63" t="s">
        <v>178</v>
      </c>
      <c r="BA56" s="63" t="s">
        <v>178</v>
      </c>
      <c r="BB56" s="63" t="s">
        <v>178</v>
      </c>
      <c r="BC56" s="63" t="s">
        <v>178</v>
      </c>
      <c r="BD56" s="63" t="s">
        <v>178</v>
      </c>
      <c r="BE56" s="63" t="s">
        <v>178</v>
      </c>
      <c r="BF56" s="63" t="s">
        <v>178</v>
      </c>
      <c r="BG56" s="63" t="s">
        <v>178</v>
      </c>
      <c r="BH56" s="63" t="s">
        <v>178</v>
      </c>
      <c r="BI56" s="63" t="s">
        <v>178</v>
      </c>
      <c r="BJ56" s="63" t="s">
        <v>178</v>
      </c>
      <c r="BK56" s="63" t="s">
        <v>178</v>
      </c>
      <c r="BL56" s="63" t="s">
        <v>178</v>
      </c>
      <c r="BM56" s="63" t="s">
        <v>178</v>
      </c>
      <c r="BN56" s="63" t="s">
        <v>178</v>
      </c>
      <c r="BO56" s="63" t="s">
        <v>178</v>
      </c>
      <c r="BP56" s="63" t="s">
        <v>178</v>
      </c>
      <c r="BQ56" s="63" t="s">
        <v>178</v>
      </c>
      <c r="BR56" s="63" t="s">
        <v>178</v>
      </c>
      <c r="BS56" s="63" t="s">
        <v>178</v>
      </c>
      <c r="BT56" s="63" t="s">
        <v>178</v>
      </c>
      <c r="BU56" s="63" t="s">
        <v>178</v>
      </c>
      <c r="BV56" s="63" t="s">
        <v>178</v>
      </c>
      <c r="BW56" s="63" t="s">
        <v>178</v>
      </c>
      <c r="BX56" s="63" t="s">
        <v>178</v>
      </c>
      <c r="BY56" s="63" t="s">
        <v>178</v>
      </c>
      <c r="BZ56" s="63" t="s">
        <v>178</v>
      </c>
      <c r="CA56" s="63" t="s">
        <v>178</v>
      </c>
      <c r="CB56" s="63" t="s">
        <v>178</v>
      </c>
      <c r="CC56" s="63" t="s">
        <v>178</v>
      </c>
      <c r="CD56" s="63" t="s">
        <v>178</v>
      </c>
      <c r="CE56" s="63" t="s">
        <v>178</v>
      </c>
      <c r="CF56" s="63" t="s">
        <v>178</v>
      </c>
      <c r="CG56" s="63" t="s">
        <v>178</v>
      </c>
      <c r="CH56" s="63" t="s">
        <v>178</v>
      </c>
      <c r="CI56" s="63" t="s">
        <v>178</v>
      </c>
      <c r="CJ56" s="63" t="s">
        <v>178</v>
      </c>
      <c r="CK56" s="63" t="s">
        <v>178</v>
      </c>
      <c r="CL56" s="63" t="s">
        <v>178</v>
      </c>
      <c r="CM56" s="63" t="s">
        <v>178</v>
      </c>
      <c r="CN56" s="63" t="s">
        <v>178</v>
      </c>
      <c r="CO56" s="63" t="s">
        <v>178</v>
      </c>
      <c r="CP56" s="63" t="s">
        <v>178</v>
      </c>
      <c r="CQ56" s="63" t="s">
        <v>178</v>
      </c>
      <c r="CR56" s="63" t="s">
        <v>178</v>
      </c>
      <c r="CS56" s="63" t="s">
        <v>178</v>
      </c>
      <c r="CT56" s="63" t="s">
        <v>178</v>
      </c>
      <c r="CU56" s="63" t="s">
        <v>178</v>
      </c>
      <c r="CV56" s="63" t="s">
        <v>178</v>
      </c>
      <c r="CW56" s="63" t="s">
        <v>178</v>
      </c>
      <c r="CX56" s="63" t="s">
        <v>178</v>
      </c>
      <c r="CY56" s="63" t="s">
        <v>178</v>
      </c>
      <c r="CZ56" s="63" t="s">
        <v>178</v>
      </c>
    </row>
    <row r="57" spans="1:104" ht="28.5" x14ac:dyDescent="0.2">
      <c r="A57" s="16" t="s">
        <v>612</v>
      </c>
      <c r="B57" s="9" t="s">
        <v>184</v>
      </c>
      <c r="C57" s="15" t="s">
        <v>256</v>
      </c>
      <c r="D57" s="15" t="s">
        <v>2</v>
      </c>
      <c r="E57" s="86"/>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row>
    <row r="58" spans="1:104" ht="28.5" x14ac:dyDescent="0.2">
      <c r="A58" s="16" t="s">
        <v>613</v>
      </c>
      <c r="B58" s="9" t="s">
        <v>185</v>
      </c>
      <c r="C58" s="15" t="s">
        <v>254</v>
      </c>
      <c r="D58" s="15" t="s">
        <v>68</v>
      </c>
      <c r="E58" s="91"/>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row>
    <row r="59" spans="1:104" ht="40.15" customHeight="1" x14ac:dyDescent="0.2">
      <c r="A59" s="222"/>
      <c r="B59" s="222" t="s">
        <v>277</v>
      </c>
      <c r="C59" s="15" t="s">
        <v>280</v>
      </c>
      <c r="D59" s="15" t="s">
        <v>243</v>
      </c>
      <c r="E59" s="210" t="s">
        <v>100</v>
      </c>
      <c r="F59" s="211" t="s">
        <v>100</v>
      </c>
      <c r="G59" s="211" t="s">
        <v>100</v>
      </c>
      <c r="H59" s="211" t="s">
        <v>100</v>
      </c>
      <c r="I59" s="211" t="s">
        <v>100</v>
      </c>
      <c r="J59" s="211" t="s">
        <v>100</v>
      </c>
      <c r="K59" s="211" t="s">
        <v>100</v>
      </c>
      <c r="L59" s="211" t="s">
        <v>100</v>
      </c>
      <c r="M59" s="211" t="s">
        <v>100</v>
      </c>
      <c r="N59" s="211" t="s">
        <v>100</v>
      </c>
      <c r="O59" s="211" t="s">
        <v>100</v>
      </c>
      <c r="P59" s="211" t="s">
        <v>100</v>
      </c>
      <c r="Q59" s="211" t="s">
        <v>100</v>
      </c>
      <c r="R59" s="211" t="s">
        <v>100</v>
      </c>
      <c r="S59" s="211" t="s">
        <v>100</v>
      </c>
      <c r="T59" s="211" t="s">
        <v>100</v>
      </c>
      <c r="U59" s="211" t="s">
        <v>100</v>
      </c>
      <c r="V59" s="211" t="s">
        <v>100</v>
      </c>
      <c r="W59" s="211" t="s">
        <v>100</v>
      </c>
      <c r="X59" s="211" t="s">
        <v>100</v>
      </c>
      <c r="Y59" s="211" t="s">
        <v>100</v>
      </c>
      <c r="Z59" s="211" t="s">
        <v>100</v>
      </c>
      <c r="AA59" s="211" t="s">
        <v>100</v>
      </c>
      <c r="AB59" s="211" t="s">
        <v>100</v>
      </c>
      <c r="AC59" s="211" t="s">
        <v>100</v>
      </c>
      <c r="AD59" s="211" t="s">
        <v>100</v>
      </c>
      <c r="AE59" s="211" t="s">
        <v>100</v>
      </c>
      <c r="AF59" s="211" t="s">
        <v>100</v>
      </c>
      <c r="AG59" s="211" t="s">
        <v>100</v>
      </c>
      <c r="AH59" s="211" t="s">
        <v>100</v>
      </c>
      <c r="AI59" s="211" t="s">
        <v>100</v>
      </c>
      <c r="AJ59" s="211" t="s">
        <v>100</v>
      </c>
      <c r="AK59" s="211" t="s">
        <v>100</v>
      </c>
      <c r="AL59" s="211" t="s">
        <v>100</v>
      </c>
      <c r="AM59" s="211" t="s">
        <v>100</v>
      </c>
      <c r="AN59" s="211" t="s">
        <v>100</v>
      </c>
      <c r="AO59" s="211" t="s">
        <v>100</v>
      </c>
      <c r="AP59" s="211" t="s">
        <v>100</v>
      </c>
      <c r="AQ59" s="211" t="s">
        <v>100</v>
      </c>
      <c r="AR59" s="211" t="s">
        <v>100</v>
      </c>
      <c r="AS59" s="211" t="s">
        <v>100</v>
      </c>
      <c r="AT59" s="211" t="s">
        <v>100</v>
      </c>
      <c r="AU59" s="211" t="s">
        <v>100</v>
      </c>
      <c r="AV59" s="211" t="s">
        <v>100</v>
      </c>
      <c r="AW59" s="211" t="s">
        <v>100</v>
      </c>
      <c r="AX59" s="211" t="s">
        <v>100</v>
      </c>
      <c r="AY59" s="211" t="s">
        <v>100</v>
      </c>
      <c r="AZ59" s="211" t="s">
        <v>100</v>
      </c>
      <c r="BA59" s="211" t="s">
        <v>100</v>
      </c>
      <c r="BB59" s="211" t="s">
        <v>100</v>
      </c>
      <c r="BC59" s="211" t="s">
        <v>100</v>
      </c>
      <c r="BD59" s="211" t="s">
        <v>100</v>
      </c>
      <c r="BE59" s="211" t="s">
        <v>100</v>
      </c>
      <c r="BF59" s="211" t="s">
        <v>100</v>
      </c>
      <c r="BG59" s="211" t="s">
        <v>100</v>
      </c>
      <c r="BH59" s="211" t="s">
        <v>100</v>
      </c>
      <c r="BI59" s="211" t="s">
        <v>100</v>
      </c>
      <c r="BJ59" s="211" t="s">
        <v>100</v>
      </c>
      <c r="BK59" s="211" t="s">
        <v>100</v>
      </c>
      <c r="BL59" s="211" t="s">
        <v>100</v>
      </c>
      <c r="BM59" s="211" t="s">
        <v>100</v>
      </c>
      <c r="BN59" s="211" t="s">
        <v>100</v>
      </c>
      <c r="BO59" s="211" t="s">
        <v>100</v>
      </c>
      <c r="BP59" s="211" t="s">
        <v>100</v>
      </c>
      <c r="BQ59" s="211" t="s">
        <v>100</v>
      </c>
      <c r="BR59" s="211" t="s">
        <v>100</v>
      </c>
      <c r="BS59" s="211" t="s">
        <v>100</v>
      </c>
      <c r="BT59" s="211" t="s">
        <v>100</v>
      </c>
      <c r="BU59" s="211" t="s">
        <v>100</v>
      </c>
      <c r="BV59" s="211" t="s">
        <v>100</v>
      </c>
      <c r="BW59" s="211" t="s">
        <v>100</v>
      </c>
      <c r="BX59" s="211" t="s">
        <v>100</v>
      </c>
      <c r="BY59" s="211" t="s">
        <v>100</v>
      </c>
      <c r="BZ59" s="211" t="s">
        <v>100</v>
      </c>
      <c r="CA59" s="211" t="s">
        <v>100</v>
      </c>
      <c r="CB59" s="211" t="s">
        <v>100</v>
      </c>
      <c r="CC59" s="211" t="s">
        <v>100</v>
      </c>
      <c r="CD59" s="211" t="s">
        <v>100</v>
      </c>
      <c r="CE59" s="211" t="s">
        <v>100</v>
      </c>
      <c r="CF59" s="211" t="s">
        <v>100</v>
      </c>
      <c r="CG59" s="211" t="s">
        <v>100</v>
      </c>
      <c r="CH59" s="211" t="s">
        <v>100</v>
      </c>
      <c r="CI59" s="211" t="s">
        <v>100</v>
      </c>
      <c r="CJ59" s="211" t="s">
        <v>100</v>
      </c>
      <c r="CK59" s="211" t="s">
        <v>100</v>
      </c>
      <c r="CL59" s="211" t="s">
        <v>100</v>
      </c>
      <c r="CM59" s="211" t="s">
        <v>100</v>
      </c>
      <c r="CN59" s="211" t="s">
        <v>100</v>
      </c>
      <c r="CO59" s="211" t="s">
        <v>100</v>
      </c>
      <c r="CP59" s="211" t="s">
        <v>100</v>
      </c>
      <c r="CQ59" s="211" t="s">
        <v>100</v>
      </c>
      <c r="CR59" s="211" t="s">
        <v>100</v>
      </c>
      <c r="CS59" s="211" t="s">
        <v>100</v>
      </c>
      <c r="CT59" s="211" t="s">
        <v>100</v>
      </c>
      <c r="CU59" s="211" t="s">
        <v>100</v>
      </c>
      <c r="CV59" s="211" t="s">
        <v>100</v>
      </c>
      <c r="CW59" s="211" t="s">
        <v>100</v>
      </c>
      <c r="CX59" s="211" t="s">
        <v>100</v>
      </c>
      <c r="CY59" s="211" t="s">
        <v>100</v>
      </c>
      <c r="CZ59" s="211" t="s">
        <v>100</v>
      </c>
    </row>
    <row r="60" spans="1:104" x14ac:dyDescent="0.2">
      <c r="A60" s="16" t="s">
        <v>635</v>
      </c>
      <c r="B60" s="9" t="s">
        <v>180</v>
      </c>
      <c r="C60" s="15" t="s">
        <v>253</v>
      </c>
      <c r="D60" s="15" t="s">
        <v>2</v>
      </c>
      <c r="E60" s="86" t="s">
        <v>178</v>
      </c>
      <c r="F60" s="63" t="s">
        <v>178</v>
      </c>
      <c r="G60" s="63" t="s">
        <v>178</v>
      </c>
      <c r="H60" s="63" t="s">
        <v>178</v>
      </c>
      <c r="I60" s="63" t="s">
        <v>178</v>
      </c>
      <c r="J60" s="63" t="s">
        <v>178</v>
      </c>
      <c r="K60" s="63" t="s">
        <v>178</v>
      </c>
      <c r="L60" s="63" t="s">
        <v>178</v>
      </c>
      <c r="M60" s="63" t="s">
        <v>178</v>
      </c>
      <c r="N60" s="63" t="s">
        <v>178</v>
      </c>
      <c r="O60" s="63" t="s">
        <v>178</v>
      </c>
      <c r="P60" s="63" t="s">
        <v>178</v>
      </c>
      <c r="Q60" s="63" t="s">
        <v>178</v>
      </c>
      <c r="R60" s="63" t="s">
        <v>178</v>
      </c>
      <c r="S60" s="63" t="s">
        <v>178</v>
      </c>
      <c r="T60" s="63" t="s">
        <v>178</v>
      </c>
      <c r="U60" s="63" t="s">
        <v>178</v>
      </c>
      <c r="V60" s="63" t="s">
        <v>178</v>
      </c>
      <c r="W60" s="63" t="s">
        <v>178</v>
      </c>
      <c r="X60" s="63" t="s">
        <v>178</v>
      </c>
      <c r="Y60" s="63" t="s">
        <v>178</v>
      </c>
      <c r="Z60" s="63" t="s">
        <v>178</v>
      </c>
      <c r="AA60" s="63" t="s">
        <v>178</v>
      </c>
      <c r="AB60" s="63" t="s">
        <v>178</v>
      </c>
      <c r="AC60" s="63" t="s">
        <v>178</v>
      </c>
      <c r="AD60" s="63" t="s">
        <v>178</v>
      </c>
      <c r="AE60" s="63" t="s">
        <v>178</v>
      </c>
      <c r="AF60" s="63" t="s">
        <v>178</v>
      </c>
      <c r="AG60" s="63" t="s">
        <v>178</v>
      </c>
      <c r="AH60" s="63" t="s">
        <v>178</v>
      </c>
      <c r="AI60" s="63" t="s">
        <v>178</v>
      </c>
      <c r="AJ60" s="63" t="s">
        <v>178</v>
      </c>
      <c r="AK60" s="63" t="s">
        <v>178</v>
      </c>
      <c r="AL60" s="63" t="s">
        <v>178</v>
      </c>
      <c r="AM60" s="63" t="s">
        <v>178</v>
      </c>
      <c r="AN60" s="63" t="s">
        <v>178</v>
      </c>
      <c r="AO60" s="63" t="s">
        <v>178</v>
      </c>
      <c r="AP60" s="63" t="s">
        <v>178</v>
      </c>
      <c r="AQ60" s="63" t="s">
        <v>178</v>
      </c>
      <c r="AR60" s="63" t="s">
        <v>178</v>
      </c>
      <c r="AS60" s="63" t="s">
        <v>178</v>
      </c>
      <c r="AT60" s="63" t="s">
        <v>178</v>
      </c>
      <c r="AU60" s="63" t="s">
        <v>178</v>
      </c>
      <c r="AV60" s="63" t="s">
        <v>178</v>
      </c>
      <c r="AW60" s="63" t="s">
        <v>178</v>
      </c>
      <c r="AX60" s="63" t="s">
        <v>178</v>
      </c>
      <c r="AY60" s="63" t="s">
        <v>178</v>
      </c>
      <c r="AZ60" s="63" t="s">
        <v>178</v>
      </c>
      <c r="BA60" s="63" t="s">
        <v>178</v>
      </c>
      <c r="BB60" s="63" t="s">
        <v>178</v>
      </c>
      <c r="BC60" s="63" t="s">
        <v>178</v>
      </c>
      <c r="BD60" s="63" t="s">
        <v>178</v>
      </c>
      <c r="BE60" s="63" t="s">
        <v>178</v>
      </c>
      <c r="BF60" s="63" t="s">
        <v>178</v>
      </c>
      <c r="BG60" s="63" t="s">
        <v>178</v>
      </c>
      <c r="BH60" s="63" t="s">
        <v>178</v>
      </c>
      <c r="BI60" s="63" t="s">
        <v>178</v>
      </c>
      <c r="BJ60" s="63" t="s">
        <v>178</v>
      </c>
      <c r="BK60" s="63" t="s">
        <v>178</v>
      </c>
      <c r="BL60" s="63" t="s">
        <v>178</v>
      </c>
      <c r="BM60" s="63" t="s">
        <v>178</v>
      </c>
      <c r="BN60" s="63" t="s">
        <v>178</v>
      </c>
      <c r="BO60" s="63" t="s">
        <v>178</v>
      </c>
      <c r="BP60" s="63" t="s">
        <v>178</v>
      </c>
      <c r="BQ60" s="63" t="s">
        <v>178</v>
      </c>
      <c r="BR60" s="63" t="s">
        <v>178</v>
      </c>
      <c r="BS60" s="63" t="s">
        <v>178</v>
      </c>
      <c r="BT60" s="63" t="s">
        <v>178</v>
      </c>
      <c r="BU60" s="63" t="s">
        <v>178</v>
      </c>
      <c r="BV60" s="63" t="s">
        <v>178</v>
      </c>
      <c r="BW60" s="63" t="s">
        <v>178</v>
      </c>
      <c r="BX60" s="63" t="s">
        <v>178</v>
      </c>
      <c r="BY60" s="63" t="s">
        <v>178</v>
      </c>
      <c r="BZ60" s="63" t="s">
        <v>178</v>
      </c>
      <c r="CA60" s="63" t="s">
        <v>178</v>
      </c>
      <c r="CB60" s="63" t="s">
        <v>178</v>
      </c>
      <c r="CC60" s="63" t="s">
        <v>178</v>
      </c>
      <c r="CD60" s="63" t="s">
        <v>178</v>
      </c>
      <c r="CE60" s="63" t="s">
        <v>178</v>
      </c>
      <c r="CF60" s="63" t="s">
        <v>178</v>
      </c>
      <c r="CG60" s="63" t="s">
        <v>178</v>
      </c>
      <c r="CH60" s="63" t="s">
        <v>178</v>
      </c>
      <c r="CI60" s="63" t="s">
        <v>178</v>
      </c>
      <c r="CJ60" s="63" t="s">
        <v>178</v>
      </c>
      <c r="CK60" s="63" t="s">
        <v>178</v>
      </c>
      <c r="CL60" s="63" t="s">
        <v>178</v>
      </c>
      <c r="CM60" s="63" t="s">
        <v>178</v>
      </c>
      <c r="CN60" s="63" t="s">
        <v>178</v>
      </c>
      <c r="CO60" s="63" t="s">
        <v>178</v>
      </c>
      <c r="CP60" s="63" t="s">
        <v>178</v>
      </c>
      <c r="CQ60" s="63" t="s">
        <v>178</v>
      </c>
      <c r="CR60" s="63" t="s">
        <v>178</v>
      </c>
      <c r="CS60" s="63" t="s">
        <v>178</v>
      </c>
      <c r="CT60" s="63" t="s">
        <v>178</v>
      </c>
      <c r="CU60" s="63" t="s">
        <v>178</v>
      </c>
      <c r="CV60" s="63" t="s">
        <v>178</v>
      </c>
      <c r="CW60" s="63" t="s">
        <v>178</v>
      </c>
      <c r="CX60" s="63" t="s">
        <v>178</v>
      </c>
      <c r="CY60" s="63" t="s">
        <v>178</v>
      </c>
      <c r="CZ60" s="63" t="s">
        <v>178</v>
      </c>
    </row>
    <row r="61" spans="1:104" x14ac:dyDescent="0.2">
      <c r="A61" s="16" t="s">
        <v>634</v>
      </c>
      <c r="B61" s="9" t="s">
        <v>181</v>
      </c>
      <c r="C61" s="15" t="s">
        <v>253</v>
      </c>
      <c r="D61" s="15" t="s">
        <v>2</v>
      </c>
      <c r="E61" s="86" t="s">
        <v>178</v>
      </c>
      <c r="F61" s="63" t="s">
        <v>178</v>
      </c>
      <c r="G61" s="63" t="s">
        <v>178</v>
      </c>
      <c r="H61" s="63" t="s">
        <v>178</v>
      </c>
      <c r="I61" s="63" t="s">
        <v>178</v>
      </c>
      <c r="J61" s="63" t="s">
        <v>178</v>
      </c>
      <c r="K61" s="63" t="s">
        <v>178</v>
      </c>
      <c r="L61" s="63" t="s">
        <v>178</v>
      </c>
      <c r="M61" s="63" t="s">
        <v>178</v>
      </c>
      <c r="N61" s="63" t="s">
        <v>178</v>
      </c>
      <c r="O61" s="63" t="s">
        <v>178</v>
      </c>
      <c r="P61" s="63" t="s">
        <v>178</v>
      </c>
      <c r="Q61" s="63" t="s">
        <v>178</v>
      </c>
      <c r="R61" s="63" t="s">
        <v>178</v>
      </c>
      <c r="S61" s="63" t="s">
        <v>178</v>
      </c>
      <c r="T61" s="63" t="s">
        <v>178</v>
      </c>
      <c r="U61" s="63" t="s">
        <v>178</v>
      </c>
      <c r="V61" s="63" t="s">
        <v>178</v>
      </c>
      <c r="W61" s="63" t="s">
        <v>178</v>
      </c>
      <c r="X61" s="63" t="s">
        <v>178</v>
      </c>
      <c r="Y61" s="63" t="s">
        <v>178</v>
      </c>
      <c r="Z61" s="63" t="s">
        <v>178</v>
      </c>
      <c r="AA61" s="63" t="s">
        <v>178</v>
      </c>
      <c r="AB61" s="63" t="s">
        <v>178</v>
      </c>
      <c r="AC61" s="63" t="s">
        <v>178</v>
      </c>
      <c r="AD61" s="63" t="s">
        <v>178</v>
      </c>
      <c r="AE61" s="63" t="s">
        <v>178</v>
      </c>
      <c r="AF61" s="63" t="s">
        <v>178</v>
      </c>
      <c r="AG61" s="63" t="s">
        <v>178</v>
      </c>
      <c r="AH61" s="63" t="s">
        <v>178</v>
      </c>
      <c r="AI61" s="63" t="s">
        <v>178</v>
      </c>
      <c r="AJ61" s="63" t="s">
        <v>178</v>
      </c>
      <c r="AK61" s="63" t="s">
        <v>178</v>
      </c>
      <c r="AL61" s="63" t="s">
        <v>178</v>
      </c>
      <c r="AM61" s="63" t="s">
        <v>178</v>
      </c>
      <c r="AN61" s="63" t="s">
        <v>178</v>
      </c>
      <c r="AO61" s="63" t="s">
        <v>178</v>
      </c>
      <c r="AP61" s="63" t="s">
        <v>178</v>
      </c>
      <c r="AQ61" s="63" t="s">
        <v>178</v>
      </c>
      <c r="AR61" s="63" t="s">
        <v>178</v>
      </c>
      <c r="AS61" s="63" t="s">
        <v>178</v>
      </c>
      <c r="AT61" s="63" t="s">
        <v>178</v>
      </c>
      <c r="AU61" s="63" t="s">
        <v>178</v>
      </c>
      <c r="AV61" s="63" t="s">
        <v>178</v>
      </c>
      <c r="AW61" s="63" t="s">
        <v>178</v>
      </c>
      <c r="AX61" s="63" t="s">
        <v>178</v>
      </c>
      <c r="AY61" s="63" t="s">
        <v>178</v>
      </c>
      <c r="AZ61" s="63" t="s">
        <v>178</v>
      </c>
      <c r="BA61" s="63" t="s">
        <v>178</v>
      </c>
      <c r="BB61" s="63" t="s">
        <v>178</v>
      </c>
      <c r="BC61" s="63" t="s">
        <v>178</v>
      </c>
      <c r="BD61" s="63" t="s">
        <v>178</v>
      </c>
      <c r="BE61" s="63" t="s">
        <v>178</v>
      </c>
      <c r="BF61" s="63" t="s">
        <v>178</v>
      </c>
      <c r="BG61" s="63" t="s">
        <v>178</v>
      </c>
      <c r="BH61" s="63" t="s">
        <v>178</v>
      </c>
      <c r="BI61" s="63" t="s">
        <v>178</v>
      </c>
      <c r="BJ61" s="63" t="s">
        <v>178</v>
      </c>
      <c r="BK61" s="63" t="s">
        <v>178</v>
      </c>
      <c r="BL61" s="63" t="s">
        <v>178</v>
      </c>
      <c r="BM61" s="63" t="s">
        <v>178</v>
      </c>
      <c r="BN61" s="63" t="s">
        <v>178</v>
      </c>
      <c r="BO61" s="63" t="s">
        <v>178</v>
      </c>
      <c r="BP61" s="63" t="s">
        <v>178</v>
      </c>
      <c r="BQ61" s="63" t="s">
        <v>178</v>
      </c>
      <c r="BR61" s="63" t="s">
        <v>178</v>
      </c>
      <c r="BS61" s="63" t="s">
        <v>178</v>
      </c>
      <c r="BT61" s="63" t="s">
        <v>178</v>
      </c>
      <c r="BU61" s="63" t="s">
        <v>178</v>
      </c>
      <c r="BV61" s="63" t="s">
        <v>178</v>
      </c>
      <c r="BW61" s="63" t="s">
        <v>178</v>
      </c>
      <c r="BX61" s="63" t="s">
        <v>178</v>
      </c>
      <c r="BY61" s="63" t="s">
        <v>178</v>
      </c>
      <c r="BZ61" s="63" t="s">
        <v>178</v>
      </c>
      <c r="CA61" s="63" t="s">
        <v>178</v>
      </c>
      <c r="CB61" s="63" t="s">
        <v>178</v>
      </c>
      <c r="CC61" s="63" t="s">
        <v>178</v>
      </c>
      <c r="CD61" s="63" t="s">
        <v>178</v>
      </c>
      <c r="CE61" s="63" t="s">
        <v>178</v>
      </c>
      <c r="CF61" s="63" t="s">
        <v>178</v>
      </c>
      <c r="CG61" s="63" t="s">
        <v>178</v>
      </c>
      <c r="CH61" s="63" t="s">
        <v>178</v>
      </c>
      <c r="CI61" s="63" t="s">
        <v>178</v>
      </c>
      <c r="CJ61" s="63" t="s">
        <v>178</v>
      </c>
      <c r="CK61" s="63" t="s">
        <v>178</v>
      </c>
      <c r="CL61" s="63" t="s">
        <v>178</v>
      </c>
      <c r="CM61" s="63" t="s">
        <v>178</v>
      </c>
      <c r="CN61" s="63" t="s">
        <v>178</v>
      </c>
      <c r="CO61" s="63" t="s">
        <v>178</v>
      </c>
      <c r="CP61" s="63" t="s">
        <v>178</v>
      </c>
      <c r="CQ61" s="63" t="s">
        <v>178</v>
      </c>
      <c r="CR61" s="63" t="s">
        <v>178</v>
      </c>
      <c r="CS61" s="63" t="s">
        <v>178</v>
      </c>
      <c r="CT61" s="63" t="s">
        <v>178</v>
      </c>
      <c r="CU61" s="63" t="s">
        <v>178</v>
      </c>
      <c r="CV61" s="63" t="s">
        <v>178</v>
      </c>
      <c r="CW61" s="63" t="s">
        <v>178</v>
      </c>
      <c r="CX61" s="63" t="s">
        <v>178</v>
      </c>
      <c r="CY61" s="63" t="s">
        <v>178</v>
      </c>
      <c r="CZ61" s="63" t="s">
        <v>178</v>
      </c>
    </row>
    <row r="62" spans="1:104" x14ac:dyDescent="0.2">
      <c r="A62" s="16" t="s">
        <v>636</v>
      </c>
      <c r="B62" s="9" t="s">
        <v>182</v>
      </c>
      <c r="C62" s="15" t="s">
        <v>253</v>
      </c>
      <c r="D62" s="15" t="s">
        <v>2</v>
      </c>
      <c r="E62" s="86" t="s">
        <v>178</v>
      </c>
      <c r="F62" s="63" t="s">
        <v>178</v>
      </c>
      <c r="G62" s="63" t="s">
        <v>178</v>
      </c>
      <c r="H62" s="63" t="s">
        <v>178</v>
      </c>
      <c r="I62" s="63" t="s">
        <v>178</v>
      </c>
      <c r="J62" s="63" t="s">
        <v>178</v>
      </c>
      <c r="K62" s="63" t="s">
        <v>178</v>
      </c>
      <c r="L62" s="63" t="s">
        <v>178</v>
      </c>
      <c r="M62" s="63" t="s">
        <v>178</v>
      </c>
      <c r="N62" s="63" t="s">
        <v>178</v>
      </c>
      <c r="O62" s="63" t="s">
        <v>178</v>
      </c>
      <c r="P62" s="63" t="s">
        <v>178</v>
      </c>
      <c r="Q62" s="63" t="s">
        <v>178</v>
      </c>
      <c r="R62" s="63" t="s">
        <v>178</v>
      </c>
      <c r="S62" s="63" t="s">
        <v>178</v>
      </c>
      <c r="T62" s="63" t="s">
        <v>178</v>
      </c>
      <c r="U62" s="63" t="s">
        <v>178</v>
      </c>
      <c r="V62" s="63" t="s">
        <v>178</v>
      </c>
      <c r="W62" s="63" t="s">
        <v>178</v>
      </c>
      <c r="X62" s="63" t="s">
        <v>178</v>
      </c>
      <c r="Y62" s="63" t="s">
        <v>178</v>
      </c>
      <c r="Z62" s="63" t="s">
        <v>178</v>
      </c>
      <c r="AA62" s="63" t="s">
        <v>178</v>
      </c>
      <c r="AB62" s="63" t="s">
        <v>178</v>
      </c>
      <c r="AC62" s="63" t="s">
        <v>178</v>
      </c>
      <c r="AD62" s="63" t="s">
        <v>178</v>
      </c>
      <c r="AE62" s="63" t="s">
        <v>178</v>
      </c>
      <c r="AF62" s="63" t="s">
        <v>178</v>
      </c>
      <c r="AG62" s="63" t="s">
        <v>178</v>
      </c>
      <c r="AH62" s="63" t="s">
        <v>178</v>
      </c>
      <c r="AI62" s="63" t="s">
        <v>178</v>
      </c>
      <c r="AJ62" s="63" t="s">
        <v>178</v>
      </c>
      <c r="AK62" s="63" t="s">
        <v>178</v>
      </c>
      <c r="AL62" s="63" t="s">
        <v>178</v>
      </c>
      <c r="AM62" s="63" t="s">
        <v>178</v>
      </c>
      <c r="AN62" s="63" t="s">
        <v>178</v>
      </c>
      <c r="AO62" s="63" t="s">
        <v>178</v>
      </c>
      <c r="AP62" s="63" t="s">
        <v>178</v>
      </c>
      <c r="AQ62" s="63" t="s">
        <v>178</v>
      </c>
      <c r="AR62" s="63" t="s">
        <v>178</v>
      </c>
      <c r="AS62" s="63" t="s">
        <v>178</v>
      </c>
      <c r="AT62" s="63" t="s">
        <v>178</v>
      </c>
      <c r="AU62" s="63" t="s">
        <v>178</v>
      </c>
      <c r="AV62" s="63" t="s">
        <v>178</v>
      </c>
      <c r="AW62" s="63" t="s">
        <v>178</v>
      </c>
      <c r="AX62" s="63" t="s">
        <v>178</v>
      </c>
      <c r="AY62" s="63" t="s">
        <v>178</v>
      </c>
      <c r="AZ62" s="63" t="s">
        <v>178</v>
      </c>
      <c r="BA62" s="63" t="s">
        <v>178</v>
      </c>
      <c r="BB62" s="63" t="s">
        <v>178</v>
      </c>
      <c r="BC62" s="63" t="s">
        <v>178</v>
      </c>
      <c r="BD62" s="63" t="s">
        <v>178</v>
      </c>
      <c r="BE62" s="63" t="s">
        <v>178</v>
      </c>
      <c r="BF62" s="63" t="s">
        <v>178</v>
      </c>
      <c r="BG62" s="63" t="s">
        <v>178</v>
      </c>
      <c r="BH62" s="63" t="s">
        <v>178</v>
      </c>
      <c r="BI62" s="63" t="s">
        <v>178</v>
      </c>
      <c r="BJ62" s="63" t="s">
        <v>178</v>
      </c>
      <c r="BK62" s="63" t="s">
        <v>178</v>
      </c>
      <c r="BL62" s="63" t="s">
        <v>178</v>
      </c>
      <c r="BM62" s="63" t="s">
        <v>178</v>
      </c>
      <c r="BN62" s="63" t="s">
        <v>178</v>
      </c>
      <c r="BO62" s="63" t="s">
        <v>178</v>
      </c>
      <c r="BP62" s="63" t="s">
        <v>178</v>
      </c>
      <c r="BQ62" s="63" t="s">
        <v>178</v>
      </c>
      <c r="BR62" s="63" t="s">
        <v>178</v>
      </c>
      <c r="BS62" s="63" t="s">
        <v>178</v>
      </c>
      <c r="BT62" s="63" t="s">
        <v>178</v>
      </c>
      <c r="BU62" s="63" t="s">
        <v>178</v>
      </c>
      <c r="BV62" s="63" t="s">
        <v>178</v>
      </c>
      <c r="BW62" s="63" t="s">
        <v>178</v>
      </c>
      <c r="BX62" s="63" t="s">
        <v>178</v>
      </c>
      <c r="BY62" s="63" t="s">
        <v>178</v>
      </c>
      <c r="BZ62" s="63" t="s">
        <v>178</v>
      </c>
      <c r="CA62" s="63" t="s">
        <v>178</v>
      </c>
      <c r="CB62" s="63" t="s">
        <v>178</v>
      </c>
      <c r="CC62" s="63" t="s">
        <v>178</v>
      </c>
      <c r="CD62" s="63" t="s">
        <v>178</v>
      </c>
      <c r="CE62" s="63" t="s">
        <v>178</v>
      </c>
      <c r="CF62" s="63" t="s">
        <v>178</v>
      </c>
      <c r="CG62" s="63" t="s">
        <v>178</v>
      </c>
      <c r="CH62" s="63" t="s">
        <v>178</v>
      </c>
      <c r="CI62" s="63" t="s">
        <v>178</v>
      </c>
      <c r="CJ62" s="63" t="s">
        <v>178</v>
      </c>
      <c r="CK62" s="63" t="s">
        <v>178</v>
      </c>
      <c r="CL62" s="63" t="s">
        <v>178</v>
      </c>
      <c r="CM62" s="63" t="s">
        <v>178</v>
      </c>
      <c r="CN62" s="63" t="s">
        <v>178</v>
      </c>
      <c r="CO62" s="63" t="s">
        <v>178</v>
      </c>
      <c r="CP62" s="63" t="s">
        <v>178</v>
      </c>
      <c r="CQ62" s="63" t="s">
        <v>178</v>
      </c>
      <c r="CR62" s="63" t="s">
        <v>178</v>
      </c>
      <c r="CS62" s="63" t="s">
        <v>178</v>
      </c>
      <c r="CT62" s="63" t="s">
        <v>178</v>
      </c>
      <c r="CU62" s="63" t="s">
        <v>178</v>
      </c>
      <c r="CV62" s="63" t="s">
        <v>178</v>
      </c>
      <c r="CW62" s="63" t="s">
        <v>178</v>
      </c>
      <c r="CX62" s="63" t="s">
        <v>178</v>
      </c>
      <c r="CY62" s="63" t="s">
        <v>178</v>
      </c>
      <c r="CZ62" s="63" t="s">
        <v>178</v>
      </c>
    </row>
    <row r="63" spans="1:104" x14ac:dyDescent="0.2">
      <c r="A63" s="16" t="s">
        <v>637</v>
      </c>
      <c r="B63" s="9" t="s">
        <v>183</v>
      </c>
      <c r="C63" s="15" t="s">
        <v>253</v>
      </c>
      <c r="D63" s="15" t="s">
        <v>2</v>
      </c>
      <c r="E63" s="86" t="s">
        <v>178</v>
      </c>
      <c r="F63" s="63" t="s">
        <v>178</v>
      </c>
      <c r="G63" s="63" t="s">
        <v>178</v>
      </c>
      <c r="H63" s="63" t="s">
        <v>178</v>
      </c>
      <c r="I63" s="63" t="s">
        <v>178</v>
      </c>
      <c r="J63" s="63" t="s">
        <v>178</v>
      </c>
      <c r="K63" s="63" t="s">
        <v>178</v>
      </c>
      <c r="L63" s="63" t="s">
        <v>178</v>
      </c>
      <c r="M63" s="63" t="s">
        <v>178</v>
      </c>
      <c r="N63" s="63" t="s">
        <v>178</v>
      </c>
      <c r="O63" s="63" t="s">
        <v>178</v>
      </c>
      <c r="P63" s="63" t="s">
        <v>178</v>
      </c>
      <c r="Q63" s="63" t="s">
        <v>178</v>
      </c>
      <c r="R63" s="63" t="s">
        <v>178</v>
      </c>
      <c r="S63" s="63" t="s">
        <v>178</v>
      </c>
      <c r="T63" s="63" t="s">
        <v>178</v>
      </c>
      <c r="U63" s="63" t="s">
        <v>178</v>
      </c>
      <c r="V63" s="63" t="s">
        <v>178</v>
      </c>
      <c r="W63" s="63" t="s">
        <v>178</v>
      </c>
      <c r="X63" s="63" t="s">
        <v>178</v>
      </c>
      <c r="Y63" s="63" t="s">
        <v>178</v>
      </c>
      <c r="Z63" s="63" t="s">
        <v>178</v>
      </c>
      <c r="AA63" s="63" t="s">
        <v>178</v>
      </c>
      <c r="AB63" s="63" t="s">
        <v>178</v>
      </c>
      <c r="AC63" s="63" t="s">
        <v>178</v>
      </c>
      <c r="AD63" s="63" t="s">
        <v>178</v>
      </c>
      <c r="AE63" s="63" t="s">
        <v>178</v>
      </c>
      <c r="AF63" s="63" t="s">
        <v>178</v>
      </c>
      <c r="AG63" s="63" t="s">
        <v>178</v>
      </c>
      <c r="AH63" s="63" t="s">
        <v>178</v>
      </c>
      <c r="AI63" s="63" t="s">
        <v>178</v>
      </c>
      <c r="AJ63" s="63" t="s">
        <v>178</v>
      </c>
      <c r="AK63" s="63" t="s">
        <v>178</v>
      </c>
      <c r="AL63" s="63" t="s">
        <v>178</v>
      </c>
      <c r="AM63" s="63" t="s">
        <v>178</v>
      </c>
      <c r="AN63" s="63" t="s">
        <v>178</v>
      </c>
      <c r="AO63" s="63" t="s">
        <v>178</v>
      </c>
      <c r="AP63" s="63" t="s">
        <v>178</v>
      </c>
      <c r="AQ63" s="63" t="s">
        <v>178</v>
      </c>
      <c r="AR63" s="63" t="s">
        <v>178</v>
      </c>
      <c r="AS63" s="63" t="s">
        <v>178</v>
      </c>
      <c r="AT63" s="63" t="s">
        <v>178</v>
      </c>
      <c r="AU63" s="63" t="s">
        <v>178</v>
      </c>
      <c r="AV63" s="63" t="s">
        <v>178</v>
      </c>
      <c r="AW63" s="63" t="s">
        <v>178</v>
      </c>
      <c r="AX63" s="63" t="s">
        <v>178</v>
      </c>
      <c r="AY63" s="63" t="s">
        <v>178</v>
      </c>
      <c r="AZ63" s="63" t="s">
        <v>178</v>
      </c>
      <c r="BA63" s="63" t="s">
        <v>178</v>
      </c>
      <c r="BB63" s="63" t="s">
        <v>178</v>
      </c>
      <c r="BC63" s="63" t="s">
        <v>178</v>
      </c>
      <c r="BD63" s="63" t="s">
        <v>178</v>
      </c>
      <c r="BE63" s="63" t="s">
        <v>178</v>
      </c>
      <c r="BF63" s="63" t="s">
        <v>178</v>
      </c>
      <c r="BG63" s="63" t="s">
        <v>178</v>
      </c>
      <c r="BH63" s="63" t="s">
        <v>178</v>
      </c>
      <c r="BI63" s="63" t="s">
        <v>178</v>
      </c>
      <c r="BJ63" s="63" t="s">
        <v>178</v>
      </c>
      <c r="BK63" s="63" t="s">
        <v>178</v>
      </c>
      <c r="BL63" s="63" t="s">
        <v>178</v>
      </c>
      <c r="BM63" s="63" t="s">
        <v>178</v>
      </c>
      <c r="BN63" s="63" t="s">
        <v>178</v>
      </c>
      <c r="BO63" s="63" t="s">
        <v>178</v>
      </c>
      <c r="BP63" s="63" t="s">
        <v>178</v>
      </c>
      <c r="BQ63" s="63" t="s">
        <v>178</v>
      </c>
      <c r="BR63" s="63" t="s">
        <v>178</v>
      </c>
      <c r="BS63" s="63" t="s">
        <v>178</v>
      </c>
      <c r="BT63" s="63" t="s">
        <v>178</v>
      </c>
      <c r="BU63" s="63" t="s">
        <v>178</v>
      </c>
      <c r="BV63" s="63" t="s">
        <v>178</v>
      </c>
      <c r="BW63" s="63" t="s">
        <v>178</v>
      </c>
      <c r="BX63" s="63" t="s">
        <v>178</v>
      </c>
      <c r="BY63" s="63" t="s">
        <v>178</v>
      </c>
      <c r="BZ63" s="63" t="s">
        <v>178</v>
      </c>
      <c r="CA63" s="63" t="s">
        <v>178</v>
      </c>
      <c r="CB63" s="63" t="s">
        <v>178</v>
      </c>
      <c r="CC63" s="63" t="s">
        <v>178</v>
      </c>
      <c r="CD63" s="63" t="s">
        <v>178</v>
      </c>
      <c r="CE63" s="63" t="s">
        <v>178</v>
      </c>
      <c r="CF63" s="63" t="s">
        <v>178</v>
      </c>
      <c r="CG63" s="63" t="s">
        <v>178</v>
      </c>
      <c r="CH63" s="63" t="s">
        <v>178</v>
      </c>
      <c r="CI63" s="63" t="s">
        <v>178</v>
      </c>
      <c r="CJ63" s="63" t="s">
        <v>178</v>
      </c>
      <c r="CK63" s="63" t="s">
        <v>178</v>
      </c>
      <c r="CL63" s="63" t="s">
        <v>178</v>
      </c>
      <c r="CM63" s="63" t="s">
        <v>178</v>
      </c>
      <c r="CN63" s="63" t="s">
        <v>178</v>
      </c>
      <c r="CO63" s="63" t="s">
        <v>178</v>
      </c>
      <c r="CP63" s="63" t="s">
        <v>178</v>
      </c>
      <c r="CQ63" s="63" t="s">
        <v>178</v>
      </c>
      <c r="CR63" s="63" t="s">
        <v>178</v>
      </c>
      <c r="CS63" s="63" t="s">
        <v>178</v>
      </c>
      <c r="CT63" s="63" t="s">
        <v>178</v>
      </c>
      <c r="CU63" s="63" t="s">
        <v>178</v>
      </c>
      <c r="CV63" s="63" t="s">
        <v>178</v>
      </c>
      <c r="CW63" s="63" t="s">
        <v>178</v>
      </c>
      <c r="CX63" s="63" t="s">
        <v>178</v>
      </c>
      <c r="CY63" s="63" t="s">
        <v>178</v>
      </c>
      <c r="CZ63" s="63" t="s">
        <v>178</v>
      </c>
    </row>
    <row r="64" spans="1:104" ht="28.5" x14ac:dyDescent="0.2">
      <c r="A64" s="16" t="s">
        <v>638</v>
      </c>
      <c r="B64" s="9" t="s">
        <v>184</v>
      </c>
      <c r="C64" s="15" t="s">
        <v>281</v>
      </c>
      <c r="D64" s="15" t="s">
        <v>2</v>
      </c>
      <c r="E64" s="86"/>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row>
    <row r="65" spans="1:104" ht="28.5" x14ac:dyDescent="0.2">
      <c r="A65" s="16" t="s">
        <v>639</v>
      </c>
      <c r="B65" s="9" t="s">
        <v>185</v>
      </c>
      <c r="C65" s="15" t="s">
        <v>254</v>
      </c>
      <c r="D65" s="15" t="s">
        <v>68</v>
      </c>
      <c r="E65" s="91"/>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row>
    <row r="66" spans="1:104" ht="23.45" customHeight="1" x14ac:dyDescent="0.3">
      <c r="A66" s="66"/>
      <c r="B66" s="66" t="s">
        <v>106</v>
      </c>
      <c r="E66" s="71"/>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row>
    <row r="67" spans="1:104" ht="40.15" customHeight="1" x14ac:dyDescent="0.2">
      <c r="A67" s="222"/>
      <c r="B67" s="222" t="s">
        <v>279</v>
      </c>
      <c r="C67" s="15" t="s">
        <v>556</v>
      </c>
      <c r="D67" s="15" t="s">
        <v>243</v>
      </c>
      <c r="E67" s="210" t="s">
        <v>100</v>
      </c>
      <c r="F67" s="211" t="s">
        <v>100</v>
      </c>
      <c r="G67" s="211" t="s">
        <v>100</v>
      </c>
      <c r="H67" s="211" t="s">
        <v>100</v>
      </c>
      <c r="I67" s="211" t="s">
        <v>100</v>
      </c>
      <c r="J67" s="211" t="s">
        <v>100</v>
      </c>
      <c r="K67" s="211" t="s">
        <v>100</v>
      </c>
      <c r="L67" s="211" t="s">
        <v>100</v>
      </c>
      <c r="M67" s="211" t="s">
        <v>100</v>
      </c>
      <c r="N67" s="211" t="s">
        <v>100</v>
      </c>
      <c r="O67" s="211" t="s">
        <v>100</v>
      </c>
      <c r="P67" s="211" t="s">
        <v>100</v>
      </c>
      <c r="Q67" s="211" t="s">
        <v>100</v>
      </c>
      <c r="R67" s="211" t="s">
        <v>100</v>
      </c>
      <c r="S67" s="211" t="s">
        <v>100</v>
      </c>
      <c r="T67" s="211" t="s">
        <v>100</v>
      </c>
      <c r="U67" s="211" t="s">
        <v>100</v>
      </c>
      <c r="V67" s="211" t="s">
        <v>100</v>
      </c>
      <c r="W67" s="211" t="s">
        <v>100</v>
      </c>
      <c r="X67" s="211" t="s">
        <v>100</v>
      </c>
      <c r="Y67" s="211" t="s">
        <v>100</v>
      </c>
      <c r="Z67" s="211" t="s">
        <v>100</v>
      </c>
      <c r="AA67" s="211" t="s">
        <v>100</v>
      </c>
      <c r="AB67" s="211" t="s">
        <v>100</v>
      </c>
      <c r="AC67" s="211" t="s">
        <v>100</v>
      </c>
      <c r="AD67" s="211" t="s">
        <v>100</v>
      </c>
      <c r="AE67" s="211" t="s">
        <v>100</v>
      </c>
      <c r="AF67" s="211" t="s">
        <v>100</v>
      </c>
      <c r="AG67" s="211" t="s">
        <v>100</v>
      </c>
      <c r="AH67" s="211" t="s">
        <v>100</v>
      </c>
      <c r="AI67" s="211" t="s">
        <v>100</v>
      </c>
      <c r="AJ67" s="211" t="s">
        <v>100</v>
      </c>
      <c r="AK67" s="211" t="s">
        <v>100</v>
      </c>
      <c r="AL67" s="211" t="s">
        <v>100</v>
      </c>
      <c r="AM67" s="211" t="s">
        <v>100</v>
      </c>
      <c r="AN67" s="211" t="s">
        <v>100</v>
      </c>
      <c r="AO67" s="211" t="s">
        <v>100</v>
      </c>
      <c r="AP67" s="211" t="s">
        <v>100</v>
      </c>
      <c r="AQ67" s="211" t="s">
        <v>100</v>
      </c>
      <c r="AR67" s="211" t="s">
        <v>100</v>
      </c>
      <c r="AS67" s="211" t="s">
        <v>100</v>
      </c>
      <c r="AT67" s="211" t="s">
        <v>100</v>
      </c>
      <c r="AU67" s="211" t="s">
        <v>100</v>
      </c>
      <c r="AV67" s="211" t="s">
        <v>100</v>
      </c>
      <c r="AW67" s="211" t="s">
        <v>100</v>
      </c>
      <c r="AX67" s="211" t="s">
        <v>100</v>
      </c>
      <c r="AY67" s="211" t="s">
        <v>100</v>
      </c>
      <c r="AZ67" s="211" t="s">
        <v>100</v>
      </c>
      <c r="BA67" s="211" t="s">
        <v>100</v>
      </c>
      <c r="BB67" s="211" t="s">
        <v>100</v>
      </c>
      <c r="BC67" s="211" t="s">
        <v>100</v>
      </c>
      <c r="BD67" s="211" t="s">
        <v>100</v>
      </c>
      <c r="BE67" s="211" t="s">
        <v>100</v>
      </c>
      <c r="BF67" s="211" t="s">
        <v>100</v>
      </c>
      <c r="BG67" s="211" t="s">
        <v>100</v>
      </c>
      <c r="BH67" s="211" t="s">
        <v>100</v>
      </c>
      <c r="BI67" s="211" t="s">
        <v>100</v>
      </c>
      <c r="BJ67" s="211" t="s">
        <v>100</v>
      </c>
      <c r="BK67" s="211" t="s">
        <v>100</v>
      </c>
      <c r="BL67" s="211" t="s">
        <v>100</v>
      </c>
      <c r="BM67" s="211" t="s">
        <v>100</v>
      </c>
      <c r="BN67" s="211" t="s">
        <v>100</v>
      </c>
      <c r="BO67" s="211" t="s">
        <v>100</v>
      </c>
      <c r="BP67" s="211" t="s">
        <v>100</v>
      </c>
      <c r="BQ67" s="211" t="s">
        <v>100</v>
      </c>
      <c r="BR67" s="211" t="s">
        <v>100</v>
      </c>
      <c r="BS67" s="211" t="s">
        <v>100</v>
      </c>
      <c r="BT67" s="211" t="s">
        <v>100</v>
      </c>
      <c r="BU67" s="211" t="s">
        <v>100</v>
      </c>
      <c r="BV67" s="211" t="s">
        <v>100</v>
      </c>
      <c r="BW67" s="211" t="s">
        <v>100</v>
      </c>
      <c r="BX67" s="211" t="s">
        <v>100</v>
      </c>
      <c r="BY67" s="211" t="s">
        <v>100</v>
      </c>
      <c r="BZ67" s="211" t="s">
        <v>100</v>
      </c>
      <c r="CA67" s="211" t="s">
        <v>100</v>
      </c>
      <c r="CB67" s="211" t="s">
        <v>100</v>
      </c>
      <c r="CC67" s="211" t="s">
        <v>100</v>
      </c>
      <c r="CD67" s="211" t="s">
        <v>100</v>
      </c>
      <c r="CE67" s="211" t="s">
        <v>100</v>
      </c>
      <c r="CF67" s="211" t="s">
        <v>100</v>
      </c>
      <c r="CG67" s="211" t="s">
        <v>100</v>
      </c>
      <c r="CH67" s="211" t="s">
        <v>100</v>
      </c>
      <c r="CI67" s="211" t="s">
        <v>100</v>
      </c>
      <c r="CJ67" s="211" t="s">
        <v>100</v>
      </c>
      <c r="CK67" s="211" t="s">
        <v>100</v>
      </c>
      <c r="CL67" s="211" t="s">
        <v>100</v>
      </c>
      <c r="CM67" s="211" t="s">
        <v>100</v>
      </c>
      <c r="CN67" s="211" t="s">
        <v>100</v>
      </c>
      <c r="CO67" s="211" t="s">
        <v>100</v>
      </c>
      <c r="CP67" s="211" t="s">
        <v>100</v>
      </c>
      <c r="CQ67" s="211" t="s">
        <v>100</v>
      </c>
      <c r="CR67" s="211" t="s">
        <v>100</v>
      </c>
      <c r="CS67" s="211" t="s">
        <v>100</v>
      </c>
      <c r="CT67" s="211" t="s">
        <v>100</v>
      </c>
      <c r="CU67" s="211" t="s">
        <v>100</v>
      </c>
      <c r="CV67" s="211" t="s">
        <v>100</v>
      </c>
      <c r="CW67" s="211" t="s">
        <v>100</v>
      </c>
      <c r="CX67" s="211" t="s">
        <v>100</v>
      </c>
      <c r="CY67" s="211" t="s">
        <v>100</v>
      </c>
      <c r="CZ67" s="211" t="s">
        <v>100</v>
      </c>
    </row>
    <row r="68" spans="1:104" x14ac:dyDescent="0.2">
      <c r="A68" s="16" t="s">
        <v>614</v>
      </c>
      <c r="B68" s="9" t="s">
        <v>180</v>
      </c>
      <c r="C68" s="15" t="s">
        <v>253</v>
      </c>
      <c r="D68" s="15" t="s">
        <v>2</v>
      </c>
      <c r="E68" s="86" t="s">
        <v>178</v>
      </c>
      <c r="F68" s="63" t="s">
        <v>178</v>
      </c>
      <c r="G68" s="63" t="s">
        <v>178</v>
      </c>
      <c r="H68" s="63" t="s">
        <v>178</v>
      </c>
      <c r="I68" s="63" t="s">
        <v>178</v>
      </c>
      <c r="J68" s="63" t="s">
        <v>178</v>
      </c>
      <c r="K68" s="63" t="s">
        <v>178</v>
      </c>
      <c r="L68" s="63" t="s">
        <v>178</v>
      </c>
      <c r="M68" s="63" t="s">
        <v>178</v>
      </c>
      <c r="N68" s="63" t="s">
        <v>178</v>
      </c>
      <c r="O68" s="63" t="s">
        <v>178</v>
      </c>
      <c r="P68" s="63" t="s">
        <v>178</v>
      </c>
      <c r="Q68" s="63" t="s">
        <v>178</v>
      </c>
      <c r="R68" s="63" t="s">
        <v>178</v>
      </c>
      <c r="S68" s="63" t="s">
        <v>178</v>
      </c>
      <c r="T68" s="63" t="s">
        <v>178</v>
      </c>
      <c r="U68" s="63" t="s">
        <v>178</v>
      </c>
      <c r="V68" s="63" t="s">
        <v>178</v>
      </c>
      <c r="W68" s="63" t="s">
        <v>178</v>
      </c>
      <c r="X68" s="63" t="s">
        <v>178</v>
      </c>
      <c r="Y68" s="63" t="s">
        <v>178</v>
      </c>
      <c r="Z68" s="63" t="s">
        <v>178</v>
      </c>
      <c r="AA68" s="63" t="s">
        <v>178</v>
      </c>
      <c r="AB68" s="63" t="s">
        <v>178</v>
      </c>
      <c r="AC68" s="63" t="s">
        <v>178</v>
      </c>
      <c r="AD68" s="63" t="s">
        <v>178</v>
      </c>
      <c r="AE68" s="63" t="s">
        <v>178</v>
      </c>
      <c r="AF68" s="63" t="s">
        <v>178</v>
      </c>
      <c r="AG68" s="63" t="s">
        <v>178</v>
      </c>
      <c r="AH68" s="63" t="s">
        <v>178</v>
      </c>
      <c r="AI68" s="63" t="s">
        <v>178</v>
      </c>
      <c r="AJ68" s="63" t="s">
        <v>178</v>
      </c>
      <c r="AK68" s="63" t="s">
        <v>178</v>
      </c>
      <c r="AL68" s="63" t="s">
        <v>178</v>
      </c>
      <c r="AM68" s="63" t="s">
        <v>178</v>
      </c>
      <c r="AN68" s="63" t="s">
        <v>178</v>
      </c>
      <c r="AO68" s="63" t="s">
        <v>178</v>
      </c>
      <c r="AP68" s="63" t="s">
        <v>178</v>
      </c>
      <c r="AQ68" s="63" t="s">
        <v>178</v>
      </c>
      <c r="AR68" s="63" t="s">
        <v>178</v>
      </c>
      <c r="AS68" s="63" t="s">
        <v>178</v>
      </c>
      <c r="AT68" s="63" t="s">
        <v>178</v>
      </c>
      <c r="AU68" s="63" t="s">
        <v>178</v>
      </c>
      <c r="AV68" s="63" t="s">
        <v>178</v>
      </c>
      <c r="AW68" s="63" t="s">
        <v>178</v>
      </c>
      <c r="AX68" s="63" t="s">
        <v>178</v>
      </c>
      <c r="AY68" s="63" t="s">
        <v>178</v>
      </c>
      <c r="AZ68" s="63" t="s">
        <v>178</v>
      </c>
      <c r="BA68" s="63" t="s">
        <v>178</v>
      </c>
      <c r="BB68" s="63" t="s">
        <v>178</v>
      </c>
      <c r="BC68" s="63" t="s">
        <v>178</v>
      </c>
      <c r="BD68" s="63" t="s">
        <v>178</v>
      </c>
      <c r="BE68" s="63" t="s">
        <v>178</v>
      </c>
      <c r="BF68" s="63" t="s">
        <v>178</v>
      </c>
      <c r="BG68" s="63" t="s">
        <v>178</v>
      </c>
      <c r="BH68" s="63" t="s">
        <v>178</v>
      </c>
      <c r="BI68" s="63" t="s">
        <v>178</v>
      </c>
      <c r="BJ68" s="63" t="s">
        <v>178</v>
      </c>
      <c r="BK68" s="63" t="s">
        <v>178</v>
      </c>
      <c r="BL68" s="63" t="s">
        <v>178</v>
      </c>
      <c r="BM68" s="63" t="s">
        <v>178</v>
      </c>
      <c r="BN68" s="63" t="s">
        <v>178</v>
      </c>
      <c r="BO68" s="63" t="s">
        <v>178</v>
      </c>
      <c r="BP68" s="63" t="s">
        <v>178</v>
      </c>
      <c r="BQ68" s="63" t="s">
        <v>178</v>
      </c>
      <c r="BR68" s="63" t="s">
        <v>178</v>
      </c>
      <c r="BS68" s="63" t="s">
        <v>178</v>
      </c>
      <c r="BT68" s="63" t="s">
        <v>178</v>
      </c>
      <c r="BU68" s="63" t="s">
        <v>178</v>
      </c>
      <c r="BV68" s="63" t="s">
        <v>178</v>
      </c>
      <c r="BW68" s="63" t="s">
        <v>178</v>
      </c>
      <c r="BX68" s="63" t="s">
        <v>178</v>
      </c>
      <c r="BY68" s="63" t="s">
        <v>178</v>
      </c>
      <c r="BZ68" s="63" t="s">
        <v>178</v>
      </c>
      <c r="CA68" s="63" t="s">
        <v>178</v>
      </c>
      <c r="CB68" s="63" t="s">
        <v>178</v>
      </c>
      <c r="CC68" s="63" t="s">
        <v>178</v>
      </c>
      <c r="CD68" s="63" t="s">
        <v>178</v>
      </c>
      <c r="CE68" s="63" t="s">
        <v>178</v>
      </c>
      <c r="CF68" s="63" t="s">
        <v>178</v>
      </c>
      <c r="CG68" s="63" t="s">
        <v>178</v>
      </c>
      <c r="CH68" s="63" t="s">
        <v>178</v>
      </c>
      <c r="CI68" s="63" t="s">
        <v>178</v>
      </c>
      <c r="CJ68" s="63" t="s">
        <v>178</v>
      </c>
      <c r="CK68" s="63" t="s">
        <v>178</v>
      </c>
      <c r="CL68" s="63" t="s">
        <v>178</v>
      </c>
      <c r="CM68" s="63" t="s">
        <v>178</v>
      </c>
      <c r="CN68" s="63" t="s">
        <v>178</v>
      </c>
      <c r="CO68" s="63" t="s">
        <v>178</v>
      </c>
      <c r="CP68" s="63" t="s">
        <v>178</v>
      </c>
      <c r="CQ68" s="63" t="s">
        <v>178</v>
      </c>
      <c r="CR68" s="63" t="s">
        <v>178</v>
      </c>
      <c r="CS68" s="63" t="s">
        <v>178</v>
      </c>
      <c r="CT68" s="63" t="s">
        <v>178</v>
      </c>
      <c r="CU68" s="63" t="s">
        <v>178</v>
      </c>
      <c r="CV68" s="63" t="s">
        <v>178</v>
      </c>
      <c r="CW68" s="63" t="s">
        <v>178</v>
      </c>
      <c r="CX68" s="63" t="s">
        <v>178</v>
      </c>
      <c r="CY68" s="63" t="s">
        <v>178</v>
      </c>
      <c r="CZ68" s="63" t="s">
        <v>178</v>
      </c>
    </row>
    <row r="69" spans="1:104" x14ac:dyDescent="0.2">
      <c r="A69" s="16" t="s">
        <v>615</v>
      </c>
      <c r="B69" s="9" t="s">
        <v>181</v>
      </c>
      <c r="C69" s="15" t="s">
        <v>253</v>
      </c>
      <c r="D69" s="15" t="s">
        <v>2</v>
      </c>
      <c r="E69" s="86" t="s">
        <v>178</v>
      </c>
      <c r="F69" s="63" t="s">
        <v>178</v>
      </c>
      <c r="G69" s="63" t="s">
        <v>178</v>
      </c>
      <c r="H69" s="63" t="s">
        <v>178</v>
      </c>
      <c r="I69" s="63" t="s">
        <v>178</v>
      </c>
      <c r="J69" s="63" t="s">
        <v>178</v>
      </c>
      <c r="K69" s="63" t="s">
        <v>178</v>
      </c>
      <c r="L69" s="63" t="s">
        <v>178</v>
      </c>
      <c r="M69" s="63" t="s">
        <v>178</v>
      </c>
      <c r="N69" s="63" t="s">
        <v>178</v>
      </c>
      <c r="O69" s="63" t="s">
        <v>178</v>
      </c>
      <c r="P69" s="63" t="s">
        <v>178</v>
      </c>
      <c r="Q69" s="63" t="s">
        <v>178</v>
      </c>
      <c r="R69" s="63" t="s">
        <v>178</v>
      </c>
      <c r="S69" s="63" t="s">
        <v>178</v>
      </c>
      <c r="T69" s="63" t="s">
        <v>178</v>
      </c>
      <c r="U69" s="63" t="s">
        <v>178</v>
      </c>
      <c r="V69" s="63" t="s">
        <v>178</v>
      </c>
      <c r="W69" s="63" t="s">
        <v>178</v>
      </c>
      <c r="X69" s="63" t="s">
        <v>178</v>
      </c>
      <c r="Y69" s="63" t="s">
        <v>178</v>
      </c>
      <c r="Z69" s="63" t="s">
        <v>178</v>
      </c>
      <c r="AA69" s="63" t="s">
        <v>178</v>
      </c>
      <c r="AB69" s="63" t="s">
        <v>178</v>
      </c>
      <c r="AC69" s="63" t="s">
        <v>178</v>
      </c>
      <c r="AD69" s="63" t="s">
        <v>178</v>
      </c>
      <c r="AE69" s="63" t="s">
        <v>178</v>
      </c>
      <c r="AF69" s="63" t="s">
        <v>178</v>
      </c>
      <c r="AG69" s="63" t="s">
        <v>178</v>
      </c>
      <c r="AH69" s="63" t="s">
        <v>178</v>
      </c>
      <c r="AI69" s="63" t="s">
        <v>178</v>
      </c>
      <c r="AJ69" s="63" t="s">
        <v>178</v>
      </c>
      <c r="AK69" s="63" t="s">
        <v>178</v>
      </c>
      <c r="AL69" s="63" t="s">
        <v>178</v>
      </c>
      <c r="AM69" s="63" t="s">
        <v>178</v>
      </c>
      <c r="AN69" s="63" t="s">
        <v>178</v>
      </c>
      <c r="AO69" s="63" t="s">
        <v>178</v>
      </c>
      <c r="AP69" s="63" t="s">
        <v>178</v>
      </c>
      <c r="AQ69" s="63" t="s">
        <v>178</v>
      </c>
      <c r="AR69" s="63" t="s">
        <v>178</v>
      </c>
      <c r="AS69" s="63" t="s">
        <v>178</v>
      </c>
      <c r="AT69" s="63" t="s">
        <v>178</v>
      </c>
      <c r="AU69" s="63" t="s">
        <v>178</v>
      </c>
      <c r="AV69" s="63" t="s">
        <v>178</v>
      </c>
      <c r="AW69" s="63" t="s">
        <v>178</v>
      </c>
      <c r="AX69" s="63" t="s">
        <v>178</v>
      </c>
      <c r="AY69" s="63" t="s">
        <v>178</v>
      </c>
      <c r="AZ69" s="63" t="s">
        <v>178</v>
      </c>
      <c r="BA69" s="63" t="s">
        <v>178</v>
      </c>
      <c r="BB69" s="63" t="s">
        <v>178</v>
      </c>
      <c r="BC69" s="63" t="s">
        <v>178</v>
      </c>
      <c r="BD69" s="63" t="s">
        <v>178</v>
      </c>
      <c r="BE69" s="63" t="s">
        <v>178</v>
      </c>
      <c r="BF69" s="63" t="s">
        <v>178</v>
      </c>
      <c r="BG69" s="63" t="s">
        <v>178</v>
      </c>
      <c r="BH69" s="63" t="s">
        <v>178</v>
      </c>
      <c r="BI69" s="63" t="s">
        <v>178</v>
      </c>
      <c r="BJ69" s="63" t="s">
        <v>178</v>
      </c>
      <c r="BK69" s="63" t="s">
        <v>178</v>
      </c>
      <c r="BL69" s="63" t="s">
        <v>178</v>
      </c>
      <c r="BM69" s="63" t="s">
        <v>178</v>
      </c>
      <c r="BN69" s="63" t="s">
        <v>178</v>
      </c>
      <c r="BO69" s="63" t="s">
        <v>178</v>
      </c>
      <c r="BP69" s="63" t="s">
        <v>178</v>
      </c>
      <c r="BQ69" s="63" t="s">
        <v>178</v>
      </c>
      <c r="BR69" s="63" t="s">
        <v>178</v>
      </c>
      <c r="BS69" s="63" t="s">
        <v>178</v>
      </c>
      <c r="BT69" s="63" t="s">
        <v>178</v>
      </c>
      <c r="BU69" s="63" t="s">
        <v>178</v>
      </c>
      <c r="BV69" s="63" t="s">
        <v>178</v>
      </c>
      <c r="BW69" s="63" t="s">
        <v>178</v>
      </c>
      <c r="BX69" s="63" t="s">
        <v>178</v>
      </c>
      <c r="BY69" s="63" t="s">
        <v>178</v>
      </c>
      <c r="BZ69" s="63" t="s">
        <v>178</v>
      </c>
      <c r="CA69" s="63" t="s">
        <v>178</v>
      </c>
      <c r="CB69" s="63" t="s">
        <v>178</v>
      </c>
      <c r="CC69" s="63" t="s">
        <v>178</v>
      </c>
      <c r="CD69" s="63" t="s">
        <v>178</v>
      </c>
      <c r="CE69" s="63" t="s">
        <v>178</v>
      </c>
      <c r="CF69" s="63" t="s">
        <v>178</v>
      </c>
      <c r="CG69" s="63" t="s">
        <v>178</v>
      </c>
      <c r="CH69" s="63" t="s">
        <v>178</v>
      </c>
      <c r="CI69" s="63" t="s">
        <v>178</v>
      </c>
      <c r="CJ69" s="63" t="s">
        <v>178</v>
      </c>
      <c r="CK69" s="63" t="s">
        <v>178</v>
      </c>
      <c r="CL69" s="63" t="s">
        <v>178</v>
      </c>
      <c r="CM69" s="63" t="s">
        <v>178</v>
      </c>
      <c r="CN69" s="63" t="s">
        <v>178</v>
      </c>
      <c r="CO69" s="63" t="s">
        <v>178</v>
      </c>
      <c r="CP69" s="63" t="s">
        <v>178</v>
      </c>
      <c r="CQ69" s="63" t="s">
        <v>178</v>
      </c>
      <c r="CR69" s="63" t="s">
        <v>178</v>
      </c>
      <c r="CS69" s="63" t="s">
        <v>178</v>
      </c>
      <c r="CT69" s="63" t="s">
        <v>178</v>
      </c>
      <c r="CU69" s="63" t="s">
        <v>178</v>
      </c>
      <c r="CV69" s="63" t="s">
        <v>178</v>
      </c>
      <c r="CW69" s="63" t="s">
        <v>178</v>
      </c>
      <c r="CX69" s="63" t="s">
        <v>178</v>
      </c>
      <c r="CY69" s="63" t="s">
        <v>178</v>
      </c>
      <c r="CZ69" s="63" t="s">
        <v>178</v>
      </c>
    </row>
    <row r="70" spans="1:104" x14ac:dyDescent="0.2">
      <c r="A70" s="16" t="s">
        <v>616</v>
      </c>
      <c r="B70" s="9" t="s">
        <v>182</v>
      </c>
      <c r="C70" s="15" t="s">
        <v>253</v>
      </c>
      <c r="D70" s="15" t="s">
        <v>2</v>
      </c>
      <c r="E70" s="86" t="s">
        <v>178</v>
      </c>
      <c r="F70" s="63" t="s">
        <v>178</v>
      </c>
      <c r="G70" s="63" t="s">
        <v>178</v>
      </c>
      <c r="H70" s="63" t="s">
        <v>178</v>
      </c>
      <c r="I70" s="63" t="s">
        <v>178</v>
      </c>
      <c r="J70" s="63" t="s">
        <v>178</v>
      </c>
      <c r="K70" s="63" t="s">
        <v>178</v>
      </c>
      <c r="L70" s="63" t="s">
        <v>178</v>
      </c>
      <c r="M70" s="63" t="s">
        <v>178</v>
      </c>
      <c r="N70" s="63" t="s">
        <v>178</v>
      </c>
      <c r="O70" s="63" t="s">
        <v>178</v>
      </c>
      <c r="P70" s="63" t="s">
        <v>178</v>
      </c>
      <c r="Q70" s="63" t="s">
        <v>178</v>
      </c>
      <c r="R70" s="63" t="s">
        <v>178</v>
      </c>
      <c r="S70" s="63" t="s">
        <v>178</v>
      </c>
      <c r="T70" s="63" t="s">
        <v>178</v>
      </c>
      <c r="U70" s="63" t="s">
        <v>178</v>
      </c>
      <c r="V70" s="63" t="s">
        <v>178</v>
      </c>
      <c r="W70" s="63" t="s">
        <v>178</v>
      </c>
      <c r="X70" s="63" t="s">
        <v>178</v>
      </c>
      <c r="Y70" s="63" t="s">
        <v>178</v>
      </c>
      <c r="Z70" s="63" t="s">
        <v>178</v>
      </c>
      <c r="AA70" s="63" t="s">
        <v>178</v>
      </c>
      <c r="AB70" s="63" t="s">
        <v>178</v>
      </c>
      <c r="AC70" s="63" t="s">
        <v>178</v>
      </c>
      <c r="AD70" s="63" t="s">
        <v>178</v>
      </c>
      <c r="AE70" s="63" t="s">
        <v>178</v>
      </c>
      <c r="AF70" s="63" t="s">
        <v>178</v>
      </c>
      <c r="AG70" s="63" t="s">
        <v>178</v>
      </c>
      <c r="AH70" s="63" t="s">
        <v>178</v>
      </c>
      <c r="AI70" s="63" t="s">
        <v>178</v>
      </c>
      <c r="AJ70" s="63" t="s">
        <v>178</v>
      </c>
      <c r="AK70" s="63" t="s">
        <v>178</v>
      </c>
      <c r="AL70" s="63" t="s">
        <v>178</v>
      </c>
      <c r="AM70" s="63" t="s">
        <v>178</v>
      </c>
      <c r="AN70" s="63" t="s">
        <v>178</v>
      </c>
      <c r="AO70" s="63" t="s">
        <v>178</v>
      </c>
      <c r="AP70" s="63" t="s">
        <v>178</v>
      </c>
      <c r="AQ70" s="63" t="s">
        <v>178</v>
      </c>
      <c r="AR70" s="63" t="s">
        <v>178</v>
      </c>
      <c r="AS70" s="63" t="s">
        <v>178</v>
      </c>
      <c r="AT70" s="63" t="s">
        <v>178</v>
      </c>
      <c r="AU70" s="63" t="s">
        <v>178</v>
      </c>
      <c r="AV70" s="63" t="s">
        <v>178</v>
      </c>
      <c r="AW70" s="63" t="s">
        <v>178</v>
      </c>
      <c r="AX70" s="63" t="s">
        <v>178</v>
      </c>
      <c r="AY70" s="63" t="s">
        <v>178</v>
      </c>
      <c r="AZ70" s="63" t="s">
        <v>178</v>
      </c>
      <c r="BA70" s="63" t="s">
        <v>178</v>
      </c>
      <c r="BB70" s="63" t="s">
        <v>178</v>
      </c>
      <c r="BC70" s="63" t="s">
        <v>178</v>
      </c>
      <c r="BD70" s="63" t="s">
        <v>178</v>
      </c>
      <c r="BE70" s="63" t="s">
        <v>178</v>
      </c>
      <c r="BF70" s="63" t="s">
        <v>178</v>
      </c>
      <c r="BG70" s="63" t="s">
        <v>178</v>
      </c>
      <c r="BH70" s="63" t="s">
        <v>178</v>
      </c>
      <c r="BI70" s="63" t="s">
        <v>178</v>
      </c>
      <c r="BJ70" s="63" t="s">
        <v>178</v>
      </c>
      <c r="BK70" s="63" t="s">
        <v>178</v>
      </c>
      <c r="BL70" s="63" t="s">
        <v>178</v>
      </c>
      <c r="BM70" s="63" t="s">
        <v>178</v>
      </c>
      <c r="BN70" s="63" t="s">
        <v>178</v>
      </c>
      <c r="BO70" s="63" t="s">
        <v>178</v>
      </c>
      <c r="BP70" s="63" t="s">
        <v>178</v>
      </c>
      <c r="BQ70" s="63" t="s">
        <v>178</v>
      </c>
      <c r="BR70" s="63" t="s">
        <v>178</v>
      </c>
      <c r="BS70" s="63" t="s">
        <v>178</v>
      </c>
      <c r="BT70" s="63" t="s">
        <v>178</v>
      </c>
      <c r="BU70" s="63" t="s">
        <v>178</v>
      </c>
      <c r="BV70" s="63" t="s">
        <v>178</v>
      </c>
      <c r="BW70" s="63" t="s">
        <v>178</v>
      </c>
      <c r="BX70" s="63" t="s">
        <v>178</v>
      </c>
      <c r="BY70" s="63" t="s">
        <v>178</v>
      </c>
      <c r="BZ70" s="63" t="s">
        <v>178</v>
      </c>
      <c r="CA70" s="63" t="s">
        <v>178</v>
      </c>
      <c r="CB70" s="63" t="s">
        <v>178</v>
      </c>
      <c r="CC70" s="63" t="s">
        <v>178</v>
      </c>
      <c r="CD70" s="63" t="s">
        <v>178</v>
      </c>
      <c r="CE70" s="63" t="s">
        <v>178</v>
      </c>
      <c r="CF70" s="63" t="s">
        <v>178</v>
      </c>
      <c r="CG70" s="63" t="s">
        <v>178</v>
      </c>
      <c r="CH70" s="63" t="s">
        <v>178</v>
      </c>
      <c r="CI70" s="63" t="s">
        <v>178</v>
      </c>
      <c r="CJ70" s="63" t="s">
        <v>178</v>
      </c>
      <c r="CK70" s="63" t="s">
        <v>178</v>
      </c>
      <c r="CL70" s="63" t="s">
        <v>178</v>
      </c>
      <c r="CM70" s="63" t="s">
        <v>178</v>
      </c>
      <c r="CN70" s="63" t="s">
        <v>178</v>
      </c>
      <c r="CO70" s="63" t="s">
        <v>178</v>
      </c>
      <c r="CP70" s="63" t="s">
        <v>178</v>
      </c>
      <c r="CQ70" s="63" t="s">
        <v>178</v>
      </c>
      <c r="CR70" s="63" t="s">
        <v>178</v>
      </c>
      <c r="CS70" s="63" t="s">
        <v>178</v>
      </c>
      <c r="CT70" s="63" t="s">
        <v>178</v>
      </c>
      <c r="CU70" s="63" t="s">
        <v>178</v>
      </c>
      <c r="CV70" s="63" t="s">
        <v>178</v>
      </c>
      <c r="CW70" s="63" t="s">
        <v>178</v>
      </c>
      <c r="CX70" s="63" t="s">
        <v>178</v>
      </c>
      <c r="CY70" s="63" t="s">
        <v>178</v>
      </c>
      <c r="CZ70" s="63" t="s">
        <v>178</v>
      </c>
    </row>
    <row r="71" spans="1:104" x14ac:dyDescent="0.2">
      <c r="A71" s="16" t="s">
        <v>617</v>
      </c>
      <c r="B71" s="9" t="s">
        <v>183</v>
      </c>
      <c r="C71" s="15" t="s">
        <v>253</v>
      </c>
      <c r="D71" s="15" t="s">
        <v>2</v>
      </c>
      <c r="E71" s="86" t="s">
        <v>178</v>
      </c>
      <c r="F71" s="63" t="s">
        <v>178</v>
      </c>
      <c r="G71" s="63" t="s">
        <v>178</v>
      </c>
      <c r="H71" s="63" t="s">
        <v>178</v>
      </c>
      <c r="I71" s="63" t="s">
        <v>178</v>
      </c>
      <c r="J71" s="63" t="s">
        <v>178</v>
      </c>
      <c r="K71" s="63" t="s">
        <v>178</v>
      </c>
      <c r="L71" s="63" t="s">
        <v>178</v>
      </c>
      <c r="M71" s="63" t="s">
        <v>178</v>
      </c>
      <c r="N71" s="63" t="s">
        <v>178</v>
      </c>
      <c r="O71" s="63" t="s">
        <v>178</v>
      </c>
      <c r="P71" s="63" t="s">
        <v>178</v>
      </c>
      <c r="Q71" s="63" t="s">
        <v>178</v>
      </c>
      <c r="R71" s="63" t="s">
        <v>178</v>
      </c>
      <c r="S71" s="63" t="s">
        <v>178</v>
      </c>
      <c r="T71" s="63" t="s">
        <v>178</v>
      </c>
      <c r="U71" s="63" t="s">
        <v>178</v>
      </c>
      <c r="V71" s="63" t="s">
        <v>178</v>
      </c>
      <c r="W71" s="63" t="s">
        <v>178</v>
      </c>
      <c r="X71" s="63" t="s">
        <v>178</v>
      </c>
      <c r="Y71" s="63" t="s">
        <v>178</v>
      </c>
      <c r="Z71" s="63" t="s">
        <v>178</v>
      </c>
      <c r="AA71" s="63" t="s">
        <v>178</v>
      </c>
      <c r="AB71" s="63" t="s">
        <v>178</v>
      </c>
      <c r="AC71" s="63" t="s">
        <v>178</v>
      </c>
      <c r="AD71" s="63" t="s">
        <v>178</v>
      </c>
      <c r="AE71" s="63" t="s">
        <v>178</v>
      </c>
      <c r="AF71" s="63" t="s">
        <v>178</v>
      </c>
      <c r="AG71" s="63" t="s">
        <v>178</v>
      </c>
      <c r="AH71" s="63" t="s">
        <v>178</v>
      </c>
      <c r="AI71" s="63" t="s">
        <v>178</v>
      </c>
      <c r="AJ71" s="63" t="s">
        <v>178</v>
      </c>
      <c r="AK71" s="63" t="s">
        <v>178</v>
      </c>
      <c r="AL71" s="63" t="s">
        <v>178</v>
      </c>
      <c r="AM71" s="63" t="s">
        <v>178</v>
      </c>
      <c r="AN71" s="63" t="s">
        <v>178</v>
      </c>
      <c r="AO71" s="63" t="s">
        <v>178</v>
      </c>
      <c r="AP71" s="63" t="s">
        <v>178</v>
      </c>
      <c r="AQ71" s="63" t="s">
        <v>178</v>
      </c>
      <c r="AR71" s="63" t="s">
        <v>178</v>
      </c>
      <c r="AS71" s="63" t="s">
        <v>178</v>
      </c>
      <c r="AT71" s="63" t="s">
        <v>178</v>
      </c>
      <c r="AU71" s="63" t="s">
        <v>178</v>
      </c>
      <c r="AV71" s="63" t="s">
        <v>178</v>
      </c>
      <c r="AW71" s="63" t="s">
        <v>178</v>
      </c>
      <c r="AX71" s="63" t="s">
        <v>178</v>
      </c>
      <c r="AY71" s="63" t="s">
        <v>178</v>
      </c>
      <c r="AZ71" s="63" t="s">
        <v>178</v>
      </c>
      <c r="BA71" s="63" t="s">
        <v>178</v>
      </c>
      <c r="BB71" s="63" t="s">
        <v>178</v>
      </c>
      <c r="BC71" s="63" t="s">
        <v>178</v>
      </c>
      <c r="BD71" s="63" t="s">
        <v>178</v>
      </c>
      <c r="BE71" s="63" t="s">
        <v>178</v>
      </c>
      <c r="BF71" s="63" t="s">
        <v>178</v>
      </c>
      <c r="BG71" s="63" t="s">
        <v>178</v>
      </c>
      <c r="BH71" s="63" t="s">
        <v>178</v>
      </c>
      <c r="BI71" s="63" t="s">
        <v>178</v>
      </c>
      <c r="BJ71" s="63" t="s">
        <v>178</v>
      </c>
      <c r="BK71" s="63" t="s">
        <v>178</v>
      </c>
      <c r="BL71" s="63" t="s">
        <v>178</v>
      </c>
      <c r="BM71" s="63" t="s">
        <v>178</v>
      </c>
      <c r="BN71" s="63" t="s">
        <v>178</v>
      </c>
      <c r="BO71" s="63" t="s">
        <v>178</v>
      </c>
      <c r="BP71" s="63" t="s">
        <v>178</v>
      </c>
      <c r="BQ71" s="63" t="s">
        <v>178</v>
      </c>
      <c r="BR71" s="63" t="s">
        <v>178</v>
      </c>
      <c r="BS71" s="63" t="s">
        <v>178</v>
      </c>
      <c r="BT71" s="63" t="s">
        <v>178</v>
      </c>
      <c r="BU71" s="63" t="s">
        <v>178</v>
      </c>
      <c r="BV71" s="63" t="s">
        <v>178</v>
      </c>
      <c r="BW71" s="63" t="s">
        <v>178</v>
      </c>
      <c r="BX71" s="63" t="s">
        <v>178</v>
      </c>
      <c r="BY71" s="63" t="s">
        <v>178</v>
      </c>
      <c r="BZ71" s="63" t="s">
        <v>178</v>
      </c>
      <c r="CA71" s="63" t="s">
        <v>178</v>
      </c>
      <c r="CB71" s="63" t="s">
        <v>178</v>
      </c>
      <c r="CC71" s="63" t="s">
        <v>178</v>
      </c>
      <c r="CD71" s="63" t="s">
        <v>178</v>
      </c>
      <c r="CE71" s="63" t="s">
        <v>178</v>
      </c>
      <c r="CF71" s="63" t="s">
        <v>178</v>
      </c>
      <c r="CG71" s="63" t="s">
        <v>178</v>
      </c>
      <c r="CH71" s="63" t="s">
        <v>178</v>
      </c>
      <c r="CI71" s="63" t="s">
        <v>178</v>
      </c>
      <c r="CJ71" s="63" t="s">
        <v>178</v>
      </c>
      <c r="CK71" s="63" t="s">
        <v>178</v>
      </c>
      <c r="CL71" s="63" t="s">
        <v>178</v>
      </c>
      <c r="CM71" s="63" t="s">
        <v>178</v>
      </c>
      <c r="CN71" s="63" t="s">
        <v>178</v>
      </c>
      <c r="CO71" s="63" t="s">
        <v>178</v>
      </c>
      <c r="CP71" s="63" t="s">
        <v>178</v>
      </c>
      <c r="CQ71" s="63" t="s">
        <v>178</v>
      </c>
      <c r="CR71" s="63" t="s">
        <v>178</v>
      </c>
      <c r="CS71" s="63" t="s">
        <v>178</v>
      </c>
      <c r="CT71" s="63" t="s">
        <v>178</v>
      </c>
      <c r="CU71" s="63" t="s">
        <v>178</v>
      </c>
      <c r="CV71" s="63" t="s">
        <v>178</v>
      </c>
      <c r="CW71" s="63" t="s">
        <v>178</v>
      </c>
      <c r="CX71" s="63" t="s">
        <v>178</v>
      </c>
      <c r="CY71" s="63" t="s">
        <v>178</v>
      </c>
      <c r="CZ71" s="63" t="s">
        <v>178</v>
      </c>
    </row>
    <row r="72" spans="1:104" ht="28.5" x14ac:dyDescent="0.2">
      <c r="A72" s="16" t="s">
        <v>618</v>
      </c>
      <c r="B72" s="9" t="s">
        <v>184</v>
      </c>
      <c r="C72" s="15" t="s">
        <v>256</v>
      </c>
      <c r="D72" s="15" t="s">
        <v>2</v>
      </c>
      <c r="E72" s="86"/>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row>
    <row r="73" spans="1:104" ht="28.5" x14ac:dyDescent="0.2">
      <c r="A73" s="16" t="s">
        <v>619</v>
      </c>
      <c r="B73" s="9" t="s">
        <v>185</v>
      </c>
      <c r="C73" s="15" t="s">
        <v>255</v>
      </c>
      <c r="D73" s="15" t="s">
        <v>68</v>
      </c>
      <c r="E73" s="91"/>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row>
    <row r="75" spans="1:104" s="73" customFormat="1" ht="18.75" x14ac:dyDescent="0.3">
      <c r="A75" s="72"/>
      <c r="C75" s="74"/>
      <c r="D75" s="74"/>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36" activePane="bottomRight" state="frozen"/>
      <selection activeCell="D20" sqref="D20"/>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8" customFormat="1" ht="20.25" x14ac:dyDescent="0.3">
      <c r="A1" s="75" t="s">
        <v>585</v>
      </c>
      <c r="B1" s="75"/>
      <c r="C1" s="76"/>
      <c r="D1" s="77"/>
      <c r="E1" s="75" t="s">
        <v>401</v>
      </c>
      <c r="F1" s="75" t="s">
        <v>402</v>
      </c>
      <c r="G1" s="75" t="s">
        <v>403</v>
      </c>
      <c r="H1" s="75" t="s">
        <v>404</v>
      </c>
      <c r="I1" s="75" t="s">
        <v>405</v>
      </c>
      <c r="J1" s="75" t="s">
        <v>406</v>
      </c>
      <c r="K1" s="75" t="s">
        <v>407</v>
      </c>
      <c r="L1" s="75" t="s">
        <v>408</v>
      </c>
      <c r="M1" s="75" t="s">
        <v>409</v>
      </c>
      <c r="N1" s="75" t="s">
        <v>410</v>
      </c>
      <c r="O1" s="75" t="s">
        <v>411</v>
      </c>
      <c r="P1" s="75" t="s">
        <v>412</v>
      </c>
      <c r="Q1" s="75" t="s">
        <v>413</v>
      </c>
      <c r="R1" s="75" t="s">
        <v>414</v>
      </c>
      <c r="S1" s="75" t="s">
        <v>415</v>
      </c>
      <c r="T1" s="75" t="s">
        <v>416</v>
      </c>
      <c r="U1" s="75" t="s">
        <v>417</v>
      </c>
      <c r="V1" s="75" t="s">
        <v>418</v>
      </c>
      <c r="W1" s="75" t="s">
        <v>419</v>
      </c>
      <c r="X1" s="75" t="s">
        <v>420</v>
      </c>
      <c r="Y1" s="75" t="s">
        <v>421</v>
      </c>
      <c r="Z1" s="75" t="s">
        <v>422</v>
      </c>
      <c r="AA1" s="75" t="s">
        <v>423</v>
      </c>
      <c r="AB1" s="75" t="s">
        <v>424</v>
      </c>
      <c r="AC1" s="75" t="s">
        <v>425</v>
      </c>
      <c r="AD1" s="75" t="s">
        <v>426</v>
      </c>
      <c r="AE1" s="75" t="s">
        <v>427</v>
      </c>
      <c r="AF1" s="75" t="s">
        <v>428</v>
      </c>
      <c r="AG1" s="75" t="s">
        <v>429</v>
      </c>
      <c r="AH1" s="75" t="s">
        <v>430</v>
      </c>
      <c r="AI1" s="75" t="s">
        <v>431</v>
      </c>
      <c r="AJ1" s="75" t="s">
        <v>432</v>
      </c>
      <c r="AK1" s="75" t="s">
        <v>433</v>
      </c>
      <c r="AL1" s="75" t="s">
        <v>434</v>
      </c>
      <c r="AM1" s="75" t="s">
        <v>435</v>
      </c>
      <c r="AN1" s="75" t="s">
        <v>436</v>
      </c>
      <c r="AO1" s="75" t="s">
        <v>437</v>
      </c>
      <c r="AP1" s="75" t="s">
        <v>438</v>
      </c>
      <c r="AQ1" s="75" t="s">
        <v>439</v>
      </c>
      <c r="AR1" s="75" t="s">
        <v>440</v>
      </c>
      <c r="AS1" s="75" t="s">
        <v>441</v>
      </c>
      <c r="AT1" s="75" t="s">
        <v>442</v>
      </c>
      <c r="AU1" s="75" t="s">
        <v>443</v>
      </c>
      <c r="AV1" s="75" t="s">
        <v>444</v>
      </c>
      <c r="AW1" s="75" t="s">
        <v>445</v>
      </c>
      <c r="AX1" s="75" t="s">
        <v>446</v>
      </c>
      <c r="AY1" s="75" t="s">
        <v>447</v>
      </c>
      <c r="AZ1" s="75" t="s">
        <v>448</v>
      </c>
      <c r="BA1" s="75" t="s">
        <v>449</v>
      </c>
      <c r="BB1" s="75" t="s">
        <v>450</v>
      </c>
      <c r="BC1" s="75" t="s">
        <v>451</v>
      </c>
      <c r="BD1" s="75" t="s">
        <v>452</v>
      </c>
      <c r="BE1" s="75" t="s">
        <v>453</v>
      </c>
      <c r="BF1" s="75" t="s">
        <v>454</v>
      </c>
      <c r="BG1" s="75" t="s">
        <v>455</v>
      </c>
      <c r="BH1" s="75" t="s">
        <v>456</v>
      </c>
      <c r="BI1" s="75" t="s">
        <v>457</v>
      </c>
      <c r="BJ1" s="75" t="s">
        <v>458</v>
      </c>
      <c r="BK1" s="75" t="s">
        <v>459</v>
      </c>
      <c r="BL1" s="75" t="s">
        <v>460</v>
      </c>
      <c r="BM1" s="75" t="s">
        <v>461</v>
      </c>
      <c r="BN1" s="75" t="s">
        <v>462</v>
      </c>
      <c r="BO1" s="75" t="s">
        <v>463</v>
      </c>
      <c r="BP1" s="75" t="s">
        <v>464</v>
      </c>
      <c r="BQ1" s="75" t="s">
        <v>465</v>
      </c>
      <c r="BR1" s="75" t="s">
        <v>466</v>
      </c>
      <c r="BS1" s="75" t="s">
        <v>467</v>
      </c>
      <c r="BT1" s="75" t="s">
        <v>468</v>
      </c>
      <c r="BU1" s="75" t="s">
        <v>469</v>
      </c>
      <c r="BV1" s="75" t="s">
        <v>470</v>
      </c>
      <c r="BW1" s="75" t="s">
        <v>471</v>
      </c>
      <c r="BX1" s="75" t="s">
        <v>472</v>
      </c>
      <c r="BY1" s="75" t="s">
        <v>473</v>
      </c>
      <c r="BZ1" s="75" t="s">
        <v>474</v>
      </c>
      <c r="CA1" s="75" t="s">
        <v>475</v>
      </c>
      <c r="CB1" s="75" t="s">
        <v>476</v>
      </c>
      <c r="CC1" s="75" t="s">
        <v>477</v>
      </c>
      <c r="CD1" s="75" t="s">
        <v>478</v>
      </c>
      <c r="CE1" s="75" t="s">
        <v>479</v>
      </c>
      <c r="CF1" s="75" t="s">
        <v>480</v>
      </c>
      <c r="CG1" s="75" t="s">
        <v>481</v>
      </c>
      <c r="CH1" s="75" t="s">
        <v>482</v>
      </c>
      <c r="CI1" s="75" t="s">
        <v>483</v>
      </c>
      <c r="CJ1" s="75" t="s">
        <v>484</v>
      </c>
      <c r="CK1" s="75" t="s">
        <v>485</v>
      </c>
      <c r="CL1" s="75" t="s">
        <v>486</v>
      </c>
      <c r="CM1" s="75" t="s">
        <v>487</v>
      </c>
      <c r="CN1" s="75" t="s">
        <v>488</v>
      </c>
      <c r="CO1" s="75" t="s">
        <v>489</v>
      </c>
      <c r="CP1" s="75" t="s">
        <v>490</v>
      </c>
      <c r="CQ1" s="75" t="s">
        <v>491</v>
      </c>
      <c r="CR1" s="75" t="s">
        <v>492</v>
      </c>
      <c r="CS1" s="75" t="s">
        <v>493</v>
      </c>
      <c r="CT1" s="75" t="s">
        <v>494</v>
      </c>
      <c r="CU1" s="75" t="s">
        <v>495</v>
      </c>
      <c r="CV1" s="75" t="s">
        <v>496</v>
      </c>
      <c r="CW1" s="75" t="s">
        <v>497</v>
      </c>
      <c r="CX1" s="75" t="s">
        <v>498</v>
      </c>
      <c r="CY1" s="75" t="s">
        <v>499</v>
      </c>
      <c r="CZ1" s="75" t="s">
        <v>500</v>
      </c>
    </row>
    <row r="2" spans="1:104" ht="28.5" customHeight="1" x14ac:dyDescent="0.3">
      <c r="A2" s="24" t="s">
        <v>672</v>
      </c>
      <c r="C2" s="24"/>
      <c r="D2" s="1"/>
    </row>
    <row r="3" spans="1:104" ht="31.15" customHeight="1" x14ac:dyDescent="0.2">
      <c r="A3" s="301" t="s">
        <v>673</v>
      </c>
      <c r="B3" s="302"/>
      <c r="C3" s="302"/>
      <c r="D3" s="58"/>
    </row>
    <row r="4" spans="1:104" ht="15" x14ac:dyDescent="0.2">
      <c r="A4" s="55" t="s">
        <v>0</v>
      </c>
      <c r="B4" s="56" t="s">
        <v>1</v>
      </c>
      <c r="C4" s="56" t="s">
        <v>5</v>
      </c>
      <c r="D4" s="89" t="str">
        <f>IF('I_State and program information'!E26="","[Plan 2]",'I_State and program information'!E26)</f>
        <v>[Plan 2]</v>
      </c>
    </row>
    <row r="5" spans="1:104" ht="57" x14ac:dyDescent="0.2">
      <c r="A5" s="16" t="s">
        <v>579</v>
      </c>
      <c r="B5" s="84" t="s">
        <v>118</v>
      </c>
      <c r="C5" s="15" t="s">
        <v>273</v>
      </c>
      <c r="D5" s="57"/>
    </row>
    <row r="6" spans="1:104" ht="15" customHeight="1" x14ac:dyDescent="0.2">
      <c r="A6" s="62"/>
      <c r="B6" s="62"/>
      <c r="C6" s="62"/>
      <c r="D6" s="62"/>
    </row>
    <row r="7" spans="1:104" ht="15" customHeight="1" x14ac:dyDescent="0.2">
      <c r="A7" s="263" t="s">
        <v>644</v>
      </c>
      <c r="B7" s="62"/>
      <c r="C7" s="62"/>
      <c r="D7" s="62"/>
    </row>
    <row r="8" spans="1:104" ht="15" customHeight="1" x14ac:dyDescent="0.2">
      <c r="A8" s="259" t="s">
        <v>674</v>
      </c>
      <c r="B8" s="62"/>
      <c r="C8" s="62"/>
      <c r="D8" s="62"/>
    </row>
    <row r="9" spans="1:104" ht="35.450000000000003" customHeight="1" x14ac:dyDescent="0.3">
      <c r="A9" s="24" t="s">
        <v>647</v>
      </c>
      <c r="B9" s="24"/>
      <c r="D9" s="2"/>
    </row>
    <row r="10" spans="1:104" ht="39.6" customHeight="1" x14ac:dyDescent="0.2">
      <c r="A10" s="282" t="s">
        <v>586</v>
      </c>
      <c r="B10" s="283"/>
      <c r="C10" s="283"/>
      <c r="D10" s="230"/>
    </row>
    <row r="11" spans="1:104" ht="90" x14ac:dyDescent="0.2">
      <c r="A11" s="49" t="s">
        <v>0</v>
      </c>
      <c r="B11" s="47" t="s">
        <v>1</v>
      </c>
      <c r="C11" s="47" t="s">
        <v>5</v>
      </c>
      <c r="D11" s="244" t="s">
        <v>65</v>
      </c>
      <c r="E11" s="240" t="str">
        <f>"Standard #1:"&amp;CHAR(10)&amp;CHAR(10)&amp;IF('II_Program-level standards'!E7="","",'II_Program-level standards'!E7&amp;"; "&amp;CHAR(10)&amp;'II_Program-level standards'!E9&amp;"; "&amp;CHAR(10)&amp;'II_Program-level standards'!E14&amp;"; "&amp;CHAR(10)&amp;'II_Program-level standards'!E15)</f>
        <v>Standard #1:
Mental health; 
Provider to enrollee ratios; 
Pediatric; 
Statewide</v>
      </c>
      <c r="F11" s="87" t="str">
        <f>"Standard #2:"&amp;CHAR(10)&amp;CHAR(10)&amp;IF('II_Program-level standards'!F7="","",'II_Program-level standards'!F7&amp;"; "&amp;CHAR(10)&amp;'II_Program-level standards'!F9&amp;"; "&amp;CHAR(10)&amp;'II_Program-level standards'!F14&amp;"; "&amp;CHAR(10)&amp;'II_Program-level standards'!F15)</f>
        <v>Standard #2:
Mental health; 
Provider to enrollee ratios; 
Pediatric; 
Statewide</v>
      </c>
      <c r="G11" s="87"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Pediatric; 
Statewide</v>
      </c>
      <c r="H11" s="87" t="str">
        <f>"Standard #4:"&amp;CHAR(10)&amp;CHAR(10)&amp;IF('II_Program-level standards'!H7="","",'II_Program-level standards'!H7&amp;"; "&amp;CHAR(10)&amp;'II_Program-level standards'!H9&amp;"; "&amp;CHAR(10)&amp;'II_Program-level standards'!H14&amp;"; "&amp;CHAR(10)&amp;'II_Program-level standards'!H15)</f>
        <v xml:space="preserve">Standard #4:
</v>
      </c>
      <c r="I11" s="87" t="str">
        <f>"Standard #5:"&amp;CHAR(10)&amp;CHAR(10)&amp;IF('II_Program-level standards'!I7="","",'II_Program-level standards'!I7&amp;"; "&amp;CHAR(10)&amp;'II_Program-level standards'!I9&amp;"; "&amp;CHAR(10)&amp;'II_Program-level standards'!I14&amp;"; "&amp;CHAR(10)&amp;'II_Program-level standards'!I15)</f>
        <v xml:space="preserve">Standard #5:
</v>
      </c>
      <c r="J11" s="87" t="str">
        <f>"Standard #6:"&amp;CHAR(10)&amp;CHAR(10)&amp;IF('II_Program-level standards'!J7="","",'II_Program-level standards'!J7&amp;"; "&amp;CHAR(10)&amp;'II_Program-level standards'!J9&amp;"; "&amp;CHAR(10)&amp;'II_Program-level standards'!J14&amp;"; "&amp;CHAR(10)&amp;'II_Program-level standards'!J15)</f>
        <v xml:space="preserve">Standard #6:
</v>
      </c>
      <c r="K11" s="87" t="str">
        <f>"Standard #7:"&amp;CHAR(10)&amp;CHAR(10)&amp;IF('II_Program-level standards'!K7="","",'II_Program-level standards'!K7&amp;"; "&amp;CHAR(10)&amp;'II_Program-level standards'!K9&amp;"; "&amp;CHAR(10)&amp;'II_Program-level standards'!K14&amp;"; "&amp;CHAR(10)&amp;'II_Program-level standards'!K15)</f>
        <v xml:space="preserve">Standard #7:
</v>
      </c>
      <c r="L11" s="87" t="str">
        <f>"Standard #8:"&amp;CHAR(10)&amp;CHAR(10)&amp;IF('II_Program-level standards'!L7="","",'II_Program-level standards'!L7&amp;"; "&amp;CHAR(10)&amp;'II_Program-level standards'!L9&amp;"; "&amp;CHAR(10)&amp;'II_Program-level standards'!L14&amp;"; "&amp;CHAR(10)&amp;'II_Program-level standards'!L15)</f>
        <v xml:space="preserve">Standard #8:
</v>
      </c>
      <c r="M11" s="87" t="str">
        <f>"Standard #9:"&amp;CHAR(10)&amp;CHAR(10)&amp;IF('II_Program-level standards'!M7="","",'II_Program-level standards'!M7&amp;"; "&amp;CHAR(10)&amp;'II_Program-level standards'!M9&amp;"; "&amp;CHAR(10)&amp;'II_Program-level standards'!M14&amp;"; "&amp;CHAR(10)&amp;'II_Program-level standards'!M15)</f>
        <v xml:space="preserve">Standard #9:
</v>
      </c>
      <c r="N11" s="87" t="str">
        <f>"Standard #10:"&amp;CHAR(10)&amp;CHAR(10)&amp;IF('II_Program-level standards'!N7="","",'II_Program-level standards'!N7&amp;"; "&amp;CHAR(10)&amp;'II_Program-level standards'!N9&amp;"; "&amp;CHAR(10)&amp;'II_Program-level standards'!N14&amp;"; "&amp;CHAR(10)&amp;'II_Program-level standards'!N15)</f>
        <v xml:space="preserve">Standard #10:
</v>
      </c>
      <c r="O11" s="87" t="str">
        <f>"Standard #11:"&amp;CHAR(10)&amp;CHAR(10)&amp;IF('II_Program-level standards'!O7="","",'II_Program-level standards'!O7&amp;"; "&amp;CHAR(10)&amp;'II_Program-level standards'!O9&amp;"; "&amp;CHAR(10)&amp;'II_Program-level standards'!O14&amp;"; "&amp;CHAR(10)&amp;'II_Program-level standards'!O15)</f>
        <v xml:space="preserve">Standard #11:
</v>
      </c>
      <c r="P11" s="87" t="str">
        <f>"Standard #12:"&amp;CHAR(10)&amp;CHAR(10)&amp;IF('II_Program-level standards'!P7="","",'II_Program-level standards'!P7&amp;"; "&amp;CHAR(10)&amp;'II_Program-level standards'!P9&amp;"; "&amp;CHAR(10)&amp;'II_Program-level standards'!P14&amp;"; "&amp;CHAR(10)&amp;'II_Program-level standards'!P15)</f>
        <v xml:space="preserve">Standard #12:
</v>
      </c>
      <c r="Q11" s="87" t="str">
        <f>"Standard #13:"&amp;CHAR(10)&amp;CHAR(10)&amp;IF('II_Program-level standards'!Q7="","",'II_Program-level standards'!Q7&amp;"; "&amp;CHAR(10)&amp;'II_Program-level standards'!Q9&amp;"; "&amp;CHAR(10)&amp;'II_Program-level standards'!Q14&amp;"; "&amp;CHAR(10)&amp;'II_Program-level standards'!Q15)</f>
        <v xml:space="preserve">Standard #13:
</v>
      </c>
      <c r="R11" s="87" t="str">
        <f>"Standard #14:"&amp;CHAR(10)&amp;CHAR(10)&amp;IF('II_Program-level standards'!R7="","",'II_Program-level standards'!R7&amp;"; "&amp;CHAR(10)&amp;'II_Program-level standards'!R9&amp;"; "&amp;CHAR(10)&amp;'II_Program-level standards'!R14&amp;"; "&amp;CHAR(10)&amp;'II_Program-level standards'!R15)</f>
        <v xml:space="preserve">Standard #14:
</v>
      </c>
      <c r="S11" s="87" t="str">
        <f>"Standard #15:"&amp;CHAR(10)&amp;CHAR(10)&amp;IF('II_Program-level standards'!S7="","",'II_Program-level standards'!S7&amp;"; "&amp;CHAR(10)&amp;'II_Program-level standards'!S9&amp;"; "&amp;CHAR(10)&amp;'II_Program-level standards'!S14&amp;"; "&amp;CHAR(10)&amp;'II_Program-level standards'!S15)</f>
        <v xml:space="preserve">Standard #15:
</v>
      </c>
      <c r="T11" s="87" t="str">
        <f>"Standard #16:"&amp;CHAR(10)&amp;CHAR(10)&amp;IF('II_Program-level standards'!T7="","",'II_Program-level standards'!T7&amp;"; "&amp;CHAR(10)&amp;'II_Program-level standards'!T9&amp;"; "&amp;CHAR(10)&amp;'II_Program-level standards'!T14&amp;"; "&amp;CHAR(10)&amp;'II_Program-level standards'!T15)</f>
        <v xml:space="preserve">Standard #16:
</v>
      </c>
      <c r="U11" s="87" t="str">
        <f>"Standard #17:"&amp;CHAR(10)&amp;CHAR(10)&amp;IF('II_Program-level standards'!U7="","",'II_Program-level standards'!U7&amp;"; "&amp;CHAR(10)&amp;'II_Program-level standards'!U9&amp;"; "&amp;CHAR(10)&amp;'II_Program-level standards'!U14&amp;"; "&amp;CHAR(10)&amp;'II_Program-level standards'!U15)</f>
        <v xml:space="preserve">Standard #17:
</v>
      </c>
      <c r="V11" s="87" t="str">
        <f>"Standard #18:"&amp;CHAR(10)&amp;CHAR(10)&amp;IF('II_Program-level standards'!V7="","",'II_Program-level standards'!V7&amp;"; "&amp;CHAR(10)&amp;'II_Program-level standards'!V9&amp;"; "&amp;CHAR(10)&amp;'II_Program-level standards'!V14&amp;"; "&amp;CHAR(10)&amp;'II_Program-level standards'!V15)</f>
        <v xml:space="preserve">Standard #18:
</v>
      </c>
      <c r="W11" s="87" t="str">
        <f>"Standard #19:"&amp;CHAR(10)&amp;CHAR(10)&amp;IF('II_Program-level standards'!W7="","",'II_Program-level standards'!W7&amp;"; "&amp;CHAR(10)&amp;'II_Program-level standards'!W9&amp;"; "&amp;CHAR(10)&amp;'II_Program-level standards'!W14&amp;"; "&amp;CHAR(10)&amp;'II_Program-level standards'!W15)</f>
        <v xml:space="preserve">Standard #19:
</v>
      </c>
      <c r="X11" s="87" t="str">
        <f>"Standard #20:"&amp;CHAR(10)&amp;CHAR(10)&amp;IF('II_Program-level standards'!X7="","",'II_Program-level standards'!X7&amp;"; "&amp;CHAR(10)&amp;'II_Program-level standards'!X9&amp;"; "&amp;CHAR(10)&amp;'II_Program-level standards'!X14&amp;"; "&amp;CHAR(10)&amp;'II_Program-level standards'!X15)</f>
        <v xml:space="preserve">Standard #20:
</v>
      </c>
      <c r="Y11" s="87" t="str">
        <f>"Standard #21:"&amp;CHAR(10)&amp;CHAR(10)&amp;IF('II_Program-level standards'!Y7="","",'II_Program-level standards'!Y7&amp;"; "&amp;CHAR(10)&amp;'II_Program-level standards'!Y9&amp;"; "&amp;CHAR(10)&amp;'II_Program-level standards'!Y14&amp;"; "&amp;CHAR(10)&amp;'II_Program-level standards'!Y15)</f>
        <v xml:space="preserve">Standard #21:
</v>
      </c>
      <c r="Z11" s="87" t="str">
        <f>"Standard #22:"&amp;CHAR(10)&amp;CHAR(10)&amp;IF('II_Program-level standards'!Z7="","",'II_Program-level standards'!Z7&amp;"; "&amp;CHAR(10)&amp;'II_Program-level standards'!Z9&amp;"; "&amp;CHAR(10)&amp;'II_Program-level standards'!Z14&amp;"; "&amp;CHAR(10)&amp;'II_Program-level standards'!Z15)</f>
        <v xml:space="preserve">Standard #22:
</v>
      </c>
      <c r="AA11" s="87" t="str">
        <f>"Standard #23:"&amp;CHAR(10)&amp;CHAR(10)&amp;IF('II_Program-level standards'!AA7="","",'II_Program-level standards'!AA7&amp;"; "&amp;CHAR(10)&amp;'II_Program-level standards'!AA9&amp;"; "&amp;CHAR(10)&amp;'II_Program-level standards'!AA14&amp;"; "&amp;CHAR(10)&amp;'II_Program-level standards'!AA15)</f>
        <v xml:space="preserve">Standard #23:
</v>
      </c>
      <c r="AB11" s="87" t="str">
        <f>"Standard #24:"&amp;CHAR(10)&amp;CHAR(10)&amp;IF('II_Program-level standards'!AB7="","",'II_Program-level standards'!AB7&amp;"; "&amp;CHAR(10)&amp;'II_Program-level standards'!AB9&amp;"; "&amp;CHAR(10)&amp;'II_Program-level standards'!AB14&amp;"; "&amp;CHAR(10)&amp;'II_Program-level standards'!AB15)</f>
        <v xml:space="preserve">Standard #24:
</v>
      </c>
      <c r="AC11" s="87" t="str">
        <f>"Standard #25:"&amp;CHAR(10)&amp;CHAR(10)&amp;IF('II_Program-level standards'!AC7="","",'II_Program-level standards'!AC7&amp;"; "&amp;CHAR(10)&amp;'II_Program-level standards'!AC9&amp;"; "&amp;CHAR(10)&amp;'II_Program-level standards'!AC14&amp;"; "&amp;CHAR(10)&amp;'II_Program-level standards'!AC15)</f>
        <v xml:space="preserve">Standard #25:
</v>
      </c>
      <c r="AD11" s="87" t="str">
        <f>"Standard #26:"&amp;CHAR(10)&amp;CHAR(10)&amp;IF('II_Program-level standards'!AD7="","",'II_Program-level standards'!AD7&amp;"; "&amp;CHAR(10)&amp;'II_Program-level standards'!AD9&amp;"; "&amp;CHAR(10)&amp;'II_Program-level standards'!AD14&amp;"; "&amp;CHAR(10)&amp;'II_Program-level standards'!AD15)</f>
        <v xml:space="preserve">Standard #26:
</v>
      </c>
      <c r="AE11" s="87" t="str">
        <f>"Standard #27:"&amp;CHAR(10)&amp;CHAR(10)&amp;IF('II_Program-level standards'!AE7="","",'II_Program-level standards'!AE7&amp;"; "&amp;CHAR(10)&amp;'II_Program-level standards'!AE9&amp;"; "&amp;CHAR(10)&amp;'II_Program-level standards'!AE14&amp;"; "&amp;CHAR(10)&amp;'II_Program-level standards'!AE15)</f>
        <v xml:space="preserve">Standard #27:
</v>
      </c>
      <c r="AF11" s="87" t="str">
        <f>"Standard #28:"&amp;CHAR(10)&amp;CHAR(10)&amp;IF('II_Program-level standards'!AF7="","",'II_Program-level standards'!AF7&amp;"; "&amp;CHAR(10)&amp;'II_Program-level standards'!AF9&amp;"; "&amp;CHAR(10)&amp;'II_Program-level standards'!AF14&amp;"; "&amp;CHAR(10)&amp;'II_Program-level standards'!AF15)</f>
        <v xml:space="preserve">Standard #28:
</v>
      </c>
      <c r="AG11" s="87" t="str">
        <f>"Standard #29:"&amp;CHAR(10)&amp;CHAR(10)&amp;IF('II_Program-level standards'!AG7="","",'II_Program-level standards'!AG7&amp;"; "&amp;CHAR(10)&amp;'II_Program-level standards'!AG9&amp;"; "&amp;CHAR(10)&amp;'II_Program-level standards'!AG14&amp;"; "&amp;CHAR(10)&amp;'II_Program-level standards'!AG15)</f>
        <v xml:space="preserve">Standard #29:
</v>
      </c>
      <c r="AH11" s="87" t="str">
        <f>"Standard #30:"&amp;CHAR(10)&amp;CHAR(10)&amp;IF('II_Program-level standards'!AH7="","",'II_Program-level standards'!AH7&amp;"; "&amp;CHAR(10)&amp;'II_Program-level standards'!AH9&amp;"; "&amp;CHAR(10)&amp;'II_Program-level standards'!AH14&amp;"; "&amp;CHAR(10)&amp;'II_Program-level standards'!AH15)</f>
        <v xml:space="preserve">Standard #30:
</v>
      </c>
      <c r="AI11" s="87" t="str">
        <f>"Standard #31:"&amp;CHAR(10)&amp;CHAR(10)&amp;IF('II_Program-level standards'!AI7="","",'II_Program-level standards'!AI7&amp;"; "&amp;CHAR(10)&amp;'II_Program-level standards'!AI9&amp;"; "&amp;CHAR(10)&amp;'II_Program-level standards'!AI14&amp;"; "&amp;CHAR(10)&amp;'II_Program-level standards'!AI15)</f>
        <v xml:space="preserve">Standard #31:
</v>
      </c>
      <c r="AJ11" s="87" t="str">
        <f>"Standard #32:"&amp;CHAR(10)&amp;CHAR(10)&amp;IF('II_Program-level standards'!AJ7="","",'II_Program-level standards'!AJ7&amp;"; "&amp;CHAR(10)&amp;'II_Program-level standards'!AJ9&amp;"; "&amp;CHAR(10)&amp;'II_Program-level standards'!AJ14&amp;"; "&amp;CHAR(10)&amp;'II_Program-level standards'!AJ15)</f>
        <v xml:space="preserve">Standard #32:
</v>
      </c>
      <c r="AK11" s="87" t="str">
        <f>"Standard #33:"&amp;CHAR(10)&amp;CHAR(10)&amp;IF('II_Program-level standards'!AK7="","",'II_Program-level standards'!AK7&amp;"; "&amp;CHAR(10)&amp;'II_Program-level standards'!AK9&amp;"; "&amp;CHAR(10)&amp;'II_Program-level standards'!AK14&amp;"; "&amp;CHAR(10)&amp;'II_Program-level standards'!AK15)</f>
        <v xml:space="preserve">Standard #33:
</v>
      </c>
      <c r="AL11" s="87" t="str">
        <f>"Standard #34:"&amp;CHAR(10)&amp;CHAR(10)&amp;IF('II_Program-level standards'!AL7="","",'II_Program-level standards'!AL7&amp;"; "&amp;CHAR(10)&amp;'II_Program-level standards'!AL9&amp;"; "&amp;CHAR(10)&amp;'II_Program-level standards'!AL14&amp;"; "&amp;CHAR(10)&amp;'II_Program-level standards'!AL15)</f>
        <v xml:space="preserve">Standard #34:
</v>
      </c>
      <c r="AM11" s="87" t="str">
        <f>"Standard #35:"&amp;CHAR(10)&amp;CHAR(10)&amp;IF('II_Program-level standards'!AM7="","",'II_Program-level standards'!AM7&amp;"; "&amp;CHAR(10)&amp;'II_Program-level standards'!AM9&amp;"; "&amp;CHAR(10)&amp;'II_Program-level standards'!AM14&amp;"; "&amp;CHAR(10)&amp;'II_Program-level standards'!AM15)</f>
        <v xml:space="preserve">Standard #35:
</v>
      </c>
      <c r="AN11" s="87" t="str">
        <f>"Standard #36:"&amp;CHAR(10)&amp;CHAR(10)&amp;IF('II_Program-level standards'!AN7="","",'II_Program-level standards'!AN7&amp;"; "&amp;CHAR(10)&amp;'II_Program-level standards'!AN9&amp;"; "&amp;CHAR(10)&amp;'II_Program-level standards'!AN14&amp;"; "&amp;CHAR(10)&amp;'II_Program-level standards'!AN15)</f>
        <v xml:space="preserve">Standard #36:
</v>
      </c>
      <c r="AO11" s="87" t="str">
        <f>"Standard #37:"&amp;CHAR(10)&amp;CHAR(10)&amp;IF('II_Program-level standards'!AO7="","",'II_Program-level standards'!AO7&amp;"; "&amp;CHAR(10)&amp;'II_Program-level standards'!AO9&amp;"; "&amp;CHAR(10)&amp;'II_Program-level standards'!AO14&amp;"; "&amp;CHAR(10)&amp;'II_Program-level standards'!AO15)</f>
        <v xml:space="preserve">Standard #37:
</v>
      </c>
      <c r="AP11" s="87" t="str">
        <f>"Standard #38:"&amp;CHAR(10)&amp;CHAR(10)&amp;IF('II_Program-level standards'!AP7="","",'II_Program-level standards'!AP7&amp;"; "&amp;CHAR(10)&amp;'II_Program-level standards'!AP9&amp;"; "&amp;CHAR(10)&amp;'II_Program-level standards'!AP14&amp;"; "&amp;CHAR(10)&amp;'II_Program-level standards'!AP15)</f>
        <v xml:space="preserve">Standard #38:
</v>
      </c>
      <c r="AQ11" s="87" t="str">
        <f>"Standard #39:"&amp;CHAR(10)&amp;CHAR(10)&amp;IF('II_Program-level standards'!AQ7="","",'II_Program-level standards'!AQ7&amp;"; "&amp;CHAR(10)&amp;'II_Program-level standards'!AQ9&amp;"; "&amp;CHAR(10)&amp;'II_Program-level standards'!AQ14&amp;"; "&amp;CHAR(10)&amp;'II_Program-level standards'!AQ15)</f>
        <v xml:space="preserve">Standard #39:
</v>
      </c>
      <c r="AR11" s="87" t="str">
        <f>"Standard #40:"&amp;CHAR(10)&amp;CHAR(10)&amp;IF('II_Program-level standards'!AR7="","",'II_Program-level standards'!AR7&amp;"; "&amp;CHAR(10)&amp;'II_Program-level standards'!AR9&amp;"; "&amp;CHAR(10)&amp;'II_Program-level standards'!AR14&amp;"; "&amp;CHAR(10)&amp;'II_Program-level standards'!AR15)</f>
        <v xml:space="preserve">Standard #40:
</v>
      </c>
      <c r="AS11" s="87" t="str">
        <f>"Standard #41:"&amp;CHAR(10)&amp;CHAR(10)&amp;IF('II_Program-level standards'!AS7="","",'II_Program-level standards'!AS7&amp;"; "&amp;CHAR(10)&amp;'II_Program-level standards'!AS9&amp;"; "&amp;CHAR(10)&amp;'II_Program-level standards'!AS14&amp;"; "&amp;CHAR(10)&amp;'II_Program-level standards'!AS15)</f>
        <v xml:space="preserve">Standard #41:
</v>
      </c>
      <c r="AT11" s="87" t="str">
        <f>"Standard #42:"&amp;CHAR(10)&amp;CHAR(10)&amp;IF('II_Program-level standards'!AT7="","",'II_Program-level standards'!AT7&amp;"; "&amp;CHAR(10)&amp;'II_Program-level standards'!AT9&amp;"; "&amp;CHAR(10)&amp;'II_Program-level standards'!AT14&amp;"; "&amp;CHAR(10)&amp;'II_Program-level standards'!AT15)</f>
        <v xml:space="preserve">Standard #42:
</v>
      </c>
      <c r="AU11" s="87" t="str">
        <f>"Standard #43:"&amp;CHAR(10)&amp;CHAR(10)&amp;IF('II_Program-level standards'!AU7="","",'II_Program-level standards'!AU7&amp;"; "&amp;CHAR(10)&amp;'II_Program-level standards'!AU9&amp;"; "&amp;CHAR(10)&amp;'II_Program-level standards'!AU14&amp;"; "&amp;CHAR(10)&amp;'II_Program-level standards'!AU15)</f>
        <v xml:space="preserve">Standard #43:
</v>
      </c>
      <c r="AV11" s="87" t="str">
        <f>"Standard #44:"&amp;CHAR(10)&amp;CHAR(10)&amp;IF('II_Program-level standards'!AV7="","",'II_Program-level standards'!AV7&amp;"; "&amp;CHAR(10)&amp;'II_Program-level standards'!AV9&amp;"; "&amp;CHAR(10)&amp;'II_Program-level standards'!AV14&amp;"; "&amp;CHAR(10)&amp;'II_Program-level standards'!AV15)</f>
        <v xml:space="preserve">Standard #44:
</v>
      </c>
      <c r="AW11" s="87" t="str">
        <f>"Standard #45:"&amp;CHAR(10)&amp;CHAR(10)&amp;IF('II_Program-level standards'!AW7="","",'II_Program-level standards'!AW7&amp;"; "&amp;CHAR(10)&amp;'II_Program-level standards'!AW9&amp;"; "&amp;CHAR(10)&amp;'II_Program-level standards'!AW14&amp;"; "&amp;CHAR(10)&amp;'II_Program-level standards'!AW15)</f>
        <v xml:space="preserve">Standard #45:
</v>
      </c>
      <c r="AX11" s="87" t="str">
        <f>"Standard #46:"&amp;CHAR(10)&amp;CHAR(10)&amp;IF('II_Program-level standards'!AX7="","",'II_Program-level standards'!AX7&amp;"; "&amp;CHAR(10)&amp;'II_Program-level standards'!AX9&amp;"; "&amp;CHAR(10)&amp;'II_Program-level standards'!AX14&amp;"; "&amp;CHAR(10)&amp;'II_Program-level standards'!AX15)</f>
        <v xml:space="preserve">Standard #46:
</v>
      </c>
      <c r="AY11" s="87" t="str">
        <f>"Standard #47:"&amp;CHAR(10)&amp;CHAR(10)&amp;IF('II_Program-level standards'!AY7="","",'II_Program-level standards'!AY7&amp;"; "&amp;CHAR(10)&amp;'II_Program-level standards'!AY9&amp;"; "&amp;CHAR(10)&amp;'II_Program-level standards'!AY14&amp;"; "&amp;CHAR(10)&amp;'II_Program-level standards'!AY15)</f>
        <v xml:space="preserve">Standard #47:
</v>
      </c>
      <c r="AZ11" s="87" t="str">
        <f>"Standard #48:"&amp;CHAR(10)&amp;CHAR(10)&amp;IF('II_Program-level standards'!AZ7="","",'II_Program-level standards'!AZ7&amp;"; "&amp;CHAR(10)&amp;'II_Program-level standards'!AZ9&amp;"; "&amp;CHAR(10)&amp;'II_Program-level standards'!AZ14&amp;"; "&amp;CHAR(10)&amp;'II_Program-level standards'!AZ15)</f>
        <v xml:space="preserve">Standard #48:
</v>
      </c>
      <c r="BA11" s="87" t="str">
        <f>"Standard #49:"&amp;CHAR(10)&amp;CHAR(10)&amp;IF('II_Program-level standards'!BA7="","",'II_Program-level standards'!BA7&amp;"; "&amp;CHAR(10)&amp;'II_Program-level standards'!BA9&amp;"; "&amp;CHAR(10)&amp;'II_Program-level standards'!BA14&amp;"; "&amp;CHAR(10)&amp;'II_Program-level standards'!BA15)</f>
        <v xml:space="preserve">Standard #49:
</v>
      </c>
      <c r="BB11" s="87" t="str">
        <f>"Standard #50:"&amp;CHAR(10)&amp;CHAR(10)&amp;IF('II_Program-level standards'!BB7="","",'II_Program-level standards'!BB7&amp;"; "&amp;CHAR(10)&amp;'II_Program-level standards'!BB9&amp;"; "&amp;CHAR(10)&amp;'II_Program-level standards'!BB14&amp;"; "&amp;CHAR(10)&amp;'II_Program-level standards'!BB15)</f>
        <v xml:space="preserve">Standard #50:
</v>
      </c>
      <c r="BC11" s="87" t="str">
        <f>"Standard #51:"&amp;CHAR(10)&amp;CHAR(10)&amp;IF('II_Program-level standards'!BC7="","",'II_Program-level standards'!BC7&amp;"; "&amp;CHAR(10)&amp;'II_Program-level standards'!BC9&amp;"; "&amp;CHAR(10)&amp;'II_Program-level standards'!BC14&amp;"; "&amp;CHAR(10)&amp;'II_Program-level standards'!BC15)</f>
        <v xml:space="preserve">Standard #51:
</v>
      </c>
      <c r="BD11" s="87" t="str">
        <f>"Standard #52:"&amp;CHAR(10)&amp;CHAR(10)&amp;IF('II_Program-level standards'!BD7="","",'II_Program-level standards'!BD7&amp;"; "&amp;CHAR(10)&amp;'II_Program-level standards'!BD9&amp;"; "&amp;CHAR(10)&amp;'II_Program-level standards'!BD14&amp;"; "&amp;CHAR(10)&amp;'II_Program-level standards'!BD15)</f>
        <v xml:space="preserve">Standard #52:
</v>
      </c>
      <c r="BE11" s="87" t="str">
        <f>"Standard #53:"&amp;CHAR(10)&amp;CHAR(10)&amp;IF('II_Program-level standards'!BE7="","",'II_Program-level standards'!BE7&amp;"; "&amp;CHAR(10)&amp;'II_Program-level standards'!BE9&amp;"; "&amp;CHAR(10)&amp;'II_Program-level standards'!BE14&amp;"; "&amp;CHAR(10)&amp;'II_Program-level standards'!BE15)</f>
        <v xml:space="preserve">Standard #53:
</v>
      </c>
      <c r="BF11" s="87" t="str">
        <f>"Standard #54:"&amp;CHAR(10)&amp;CHAR(10)&amp;IF('II_Program-level standards'!BF7="","",'II_Program-level standards'!BF7&amp;"; "&amp;CHAR(10)&amp;'II_Program-level standards'!BF9&amp;"; "&amp;CHAR(10)&amp;'II_Program-level standards'!BF14&amp;"; "&amp;CHAR(10)&amp;'II_Program-level standards'!BF15)</f>
        <v xml:space="preserve">Standard #54:
</v>
      </c>
      <c r="BG11" s="87" t="str">
        <f>"Standard #55:"&amp;CHAR(10)&amp;CHAR(10)&amp;IF('II_Program-level standards'!BG7="","",'II_Program-level standards'!BG7&amp;"; "&amp;CHAR(10)&amp;'II_Program-level standards'!BG9&amp;"; "&amp;CHAR(10)&amp;'II_Program-level standards'!BG14&amp;"; "&amp;CHAR(10)&amp;'II_Program-level standards'!BG15)</f>
        <v xml:space="preserve">Standard #55:
</v>
      </c>
      <c r="BH11" s="87" t="str">
        <f>"Standard #56:"&amp;CHAR(10)&amp;CHAR(10)&amp;IF('II_Program-level standards'!BH7="","",'II_Program-level standards'!BH7&amp;"; "&amp;CHAR(10)&amp;'II_Program-level standards'!BH9&amp;"; "&amp;CHAR(10)&amp;'II_Program-level standards'!BH14&amp;"; "&amp;CHAR(10)&amp;'II_Program-level standards'!BH15)</f>
        <v xml:space="preserve">Standard #56:
</v>
      </c>
      <c r="BI11" s="87" t="str">
        <f>"Standard #57:"&amp;CHAR(10)&amp;CHAR(10)&amp;IF('II_Program-level standards'!BI7="","",'II_Program-level standards'!BI7&amp;"; "&amp;CHAR(10)&amp;'II_Program-level standards'!BI9&amp;"; "&amp;CHAR(10)&amp;'II_Program-level standards'!BI14&amp;"; "&amp;CHAR(10)&amp;'II_Program-level standards'!BI15)</f>
        <v xml:space="preserve">Standard #57:
</v>
      </c>
      <c r="BJ11" s="87" t="str">
        <f>"Standard #58:"&amp;CHAR(10)&amp;CHAR(10)&amp;IF('II_Program-level standards'!BJ7="","",'II_Program-level standards'!BJ7&amp;"; "&amp;CHAR(10)&amp;'II_Program-level standards'!BJ9&amp;"; "&amp;CHAR(10)&amp;'II_Program-level standards'!BJ14&amp;"; "&amp;CHAR(10)&amp;'II_Program-level standards'!BJ15)</f>
        <v xml:space="preserve">Standard #58:
</v>
      </c>
      <c r="BK11" s="87" t="str">
        <f>"Standard #59:"&amp;CHAR(10)&amp;CHAR(10)&amp;IF('II_Program-level standards'!BK7="","",'II_Program-level standards'!BK7&amp;"; "&amp;CHAR(10)&amp;'II_Program-level standards'!BK9&amp;"; "&amp;CHAR(10)&amp;'II_Program-level standards'!BK14&amp;"; "&amp;CHAR(10)&amp;'II_Program-level standards'!BK15)</f>
        <v xml:space="preserve">Standard #59:
</v>
      </c>
      <c r="BL11" s="87" t="str">
        <f>"Standard #60:"&amp;CHAR(10)&amp;CHAR(10)&amp;IF('II_Program-level standards'!BL7="","",'II_Program-level standards'!BL7&amp;"; "&amp;CHAR(10)&amp;'II_Program-level standards'!BL9&amp;"; "&amp;CHAR(10)&amp;'II_Program-level standards'!BL14&amp;"; "&amp;CHAR(10)&amp;'II_Program-level standards'!BL15)</f>
        <v xml:space="preserve">Standard #60:
</v>
      </c>
      <c r="BM11" s="87" t="str">
        <f>"Standard #61:"&amp;CHAR(10)&amp;CHAR(10)&amp;IF('II_Program-level standards'!BM7="","",'II_Program-level standards'!BM7&amp;"; "&amp;CHAR(10)&amp;'II_Program-level standards'!BM9&amp;"; "&amp;CHAR(10)&amp;'II_Program-level standards'!BM14&amp;"; "&amp;CHAR(10)&amp;'II_Program-level standards'!BM15)</f>
        <v xml:space="preserve">Standard #61:
</v>
      </c>
      <c r="BN11" s="87" t="str">
        <f>"Standard #62:"&amp;CHAR(10)&amp;CHAR(10)&amp;IF('II_Program-level standards'!BN7="","",'II_Program-level standards'!BN7&amp;"; "&amp;CHAR(10)&amp;'II_Program-level standards'!BN9&amp;"; "&amp;CHAR(10)&amp;'II_Program-level standards'!BN14&amp;"; "&amp;CHAR(10)&amp;'II_Program-level standards'!BN15)</f>
        <v xml:space="preserve">Standard #62:
</v>
      </c>
      <c r="BO11" s="87" t="str">
        <f>"Standard #63:"&amp;CHAR(10)&amp;CHAR(10)&amp;IF('II_Program-level standards'!BO7="","",'II_Program-level standards'!BO7&amp;"; "&amp;CHAR(10)&amp;'II_Program-level standards'!BO9&amp;"; "&amp;CHAR(10)&amp;'II_Program-level standards'!BO14&amp;"; "&amp;CHAR(10)&amp;'II_Program-level standards'!BO15)</f>
        <v xml:space="preserve">Standard #63:
</v>
      </c>
      <c r="BP11" s="87" t="str">
        <f>"Standard #64:"&amp;CHAR(10)&amp;CHAR(10)&amp;IF('II_Program-level standards'!BP7="","",'II_Program-level standards'!BP7&amp;"; "&amp;CHAR(10)&amp;'II_Program-level standards'!BP9&amp;"; "&amp;CHAR(10)&amp;'II_Program-level standards'!BP14&amp;"; "&amp;CHAR(10)&amp;'II_Program-level standards'!BP15)</f>
        <v xml:space="preserve">Standard #64:
</v>
      </c>
      <c r="BQ11" s="87" t="str">
        <f>"Standard #65:"&amp;CHAR(10)&amp;CHAR(10)&amp;IF('II_Program-level standards'!BQ7="","",'II_Program-level standards'!BQ7&amp;"; "&amp;CHAR(10)&amp;'II_Program-level standards'!BQ9&amp;"; "&amp;CHAR(10)&amp;'II_Program-level standards'!BQ14&amp;"; "&amp;CHAR(10)&amp;'II_Program-level standards'!BQ15)</f>
        <v xml:space="preserve">Standard #65:
</v>
      </c>
      <c r="BR11" s="87" t="str">
        <f>"Standard #66:"&amp;CHAR(10)&amp;CHAR(10)&amp;IF('II_Program-level standards'!BR7="","",'II_Program-level standards'!BR7&amp;"; "&amp;CHAR(10)&amp;'II_Program-level standards'!BR9&amp;"; "&amp;CHAR(10)&amp;'II_Program-level standards'!BR14&amp;"; "&amp;CHAR(10)&amp;'II_Program-level standards'!BR15)</f>
        <v xml:space="preserve">Standard #66:
</v>
      </c>
      <c r="BS11" s="87" t="str">
        <f>"Standard #67:"&amp;CHAR(10)&amp;CHAR(10)&amp;IF('II_Program-level standards'!BS7="","",'II_Program-level standards'!BS7&amp;"; "&amp;CHAR(10)&amp;'II_Program-level standards'!BS9&amp;"; "&amp;CHAR(10)&amp;'II_Program-level standards'!BS14&amp;"; "&amp;CHAR(10)&amp;'II_Program-level standards'!BS15)</f>
        <v xml:space="preserve">Standard #67:
</v>
      </c>
      <c r="BT11" s="87" t="str">
        <f>"Standard #68:"&amp;CHAR(10)&amp;CHAR(10)&amp;IF('II_Program-level standards'!BT7="","",'II_Program-level standards'!BT7&amp;"; "&amp;CHAR(10)&amp;'II_Program-level standards'!BT9&amp;"; "&amp;CHAR(10)&amp;'II_Program-level standards'!BT14&amp;"; "&amp;CHAR(10)&amp;'II_Program-level standards'!BT15)</f>
        <v xml:space="preserve">Standard #68:
</v>
      </c>
      <c r="BU11" s="87" t="str">
        <f>"Standard #69:"&amp;CHAR(10)&amp;CHAR(10)&amp;IF('II_Program-level standards'!BU7="","",'II_Program-level standards'!BU7&amp;"; "&amp;CHAR(10)&amp;'II_Program-level standards'!BU9&amp;"; "&amp;CHAR(10)&amp;'II_Program-level standards'!BU14&amp;"; "&amp;CHAR(10)&amp;'II_Program-level standards'!BU15)</f>
        <v xml:space="preserve">Standard #69:
</v>
      </c>
      <c r="BV11" s="87" t="str">
        <f>"Standard #70:"&amp;CHAR(10)&amp;CHAR(10)&amp;IF('II_Program-level standards'!BV7="","",'II_Program-level standards'!BV7&amp;"; "&amp;CHAR(10)&amp;'II_Program-level standards'!BV9&amp;"; "&amp;CHAR(10)&amp;'II_Program-level standards'!BV14&amp;"; "&amp;CHAR(10)&amp;'II_Program-level standards'!BV15)</f>
        <v xml:space="preserve">Standard #70:
</v>
      </c>
      <c r="BW11" s="87" t="str">
        <f>"Standard #71:"&amp;CHAR(10)&amp;CHAR(10)&amp;IF('II_Program-level standards'!BW7="","",'II_Program-level standards'!BW7&amp;"; "&amp;CHAR(10)&amp;'II_Program-level standards'!BW9&amp;"; "&amp;CHAR(10)&amp;'II_Program-level standards'!BW14&amp;"; "&amp;CHAR(10)&amp;'II_Program-level standards'!BW15)</f>
        <v xml:space="preserve">Standard #71:
</v>
      </c>
      <c r="BX11" s="87" t="str">
        <f>"Standard #72:"&amp;CHAR(10)&amp;CHAR(10)&amp;IF('II_Program-level standards'!BX7="","",'II_Program-level standards'!BX7&amp;"; "&amp;CHAR(10)&amp;'II_Program-level standards'!BX9&amp;"; "&amp;CHAR(10)&amp;'II_Program-level standards'!BX14&amp;"; "&amp;CHAR(10)&amp;'II_Program-level standards'!BX15)</f>
        <v xml:space="preserve">Standard #72:
</v>
      </c>
      <c r="BY11" s="87" t="str">
        <f>"Standard #73:"&amp;CHAR(10)&amp;CHAR(10)&amp;IF('II_Program-level standards'!BY7="","",'II_Program-level standards'!BY7&amp;"; "&amp;CHAR(10)&amp;'II_Program-level standards'!BY9&amp;"; "&amp;CHAR(10)&amp;'II_Program-level standards'!BY14&amp;"; "&amp;CHAR(10)&amp;'II_Program-level standards'!BY15)</f>
        <v xml:space="preserve">Standard #73:
</v>
      </c>
      <c r="BZ11" s="87" t="str">
        <f>"Standard #74:"&amp;CHAR(10)&amp;CHAR(10)&amp;IF('II_Program-level standards'!BZ7="","",'II_Program-level standards'!BZ7&amp;"; "&amp;CHAR(10)&amp;'II_Program-level standards'!BZ9&amp;"; "&amp;CHAR(10)&amp;'II_Program-level standards'!BZ14&amp;"; "&amp;CHAR(10)&amp;'II_Program-level standards'!BZ15)</f>
        <v xml:space="preserve">Standard #74:
</v>
      </c>
      <c r="CA11" s="87" t="str">
        <f>"Standard #75:"&amp;CHAR(10)&amp;CHAR(10)&amp;IF('II_Program-level standards'!CA7="","",'II_Program-level standards'!CA7&amp;"; "&amp;CHAR(10)&amp;'II_Program-level standards'!CA9&amp;"; "&amp;CHAR(10)&amp;'II_Program-level standards'!CA14&amp;"; "&amp;CHAR(10)&amp;'II_Program-level standards'!CA15)</f>
        <v xml:space="preserve">Standard #75:
</v>
      </c>
      <c r="CB11" s="87" t="str">
        <f>"Standard #76:"&amp;CHAR(10)&amp;CHAR(10)&amp;IF('II_Program-level standards'!CB7="","",'II_Program-level standards'!CB7&amp;"; "&amp;CHAR(10)&amp;'II_Program-level standards'!CB9&amp;"; "&amp;CHAR(10)&amp;'II_Program-level standards'!CB14&amp;"; "&amp;CHAR(10)&amp;'II_Program-level standards'!CB15)</f>
        <v xml:space="preserve">Standard #76:
</v>
      </c>
      <c r="CC11" s="87" t="str">
        <f>"Standard #77:"&amp;CHAR(10)&amp;CHAR(10)&amp;IF('II_Program-level standards'!CC7="","",'II_Program-level standards'!CC7&amp;"; "&amp;CHAR(10)&amp;'II_Program-level standards'!CC9&amp;"; "&amp;CHAR(10)&amp;'II_Program-level standards'!CC14&amp;"; "&amp;CHAR(10)&amp;'II_Program-level standards'!CC15)</f>
        <v xml:space="preserve">Standard #77:
</v>
      </c>
      <c r="CD11" s="87" t="str">
        <f>"Standard #78:"&amp;CHAR(10)&amp;CHAR(10)&amp;IF('II_Program-level standards'!CD7="","",'II_Program-level standards'!CD7&amp;"; "&amp;CHAR(10)&amp;'II_Program-level standards'!CD9&amp;"; "&amp;CHAR(10)&amp;'II_Program-level standards'!CD14&amp;"; "&amp;CHAR(10)&amp;'II_Program-level standards'!CD15)</f>
        <v xml:space="preserve">Standard #78:
</v>
      </c>
      <c r="CE11" s="87" t="str">
        <f>"Standard #79:"&amp;CHAR(10)&amp;CHAR(10)&amp;IF('II_Program-level standards'!CE7="","",'II_Program-level standards'!CE7&amp;"; "&amp;CHAR(10)&amp;'II_Program-level standards'!CE9&amp;"; "&amp;CHAR(10)&amp;'II_Program-level standards'!CE14&amp;"; "&amp;CHAR(10)&amp;'II_Program-level standards'!CE15)</f>
        <v xml:space="preserve">Standard #79:
</v>
      </c>
      <c r="CF11" s="87" t="str">
        <f>"Standard #80:"&amp;CHAR(10)&amp;CHAR(10)&amp;IF('II_Program-level standards'!CF7="","",'II_Program-level standards'!CF7&amp;"; "&amp;CHAR(10)&amp;'II_Program-level standards'!CF9&amp;"; "&amp;CHAR(10)&amp;'II_Program-level standards'!CF14&amp;"; "&amp;CHAR(10)&amp;'II_Program-level standards'!CF15)</f>
        <v xml:space="preserve">Standard #80:
</v>
      </c>
      <c r="CG11" s="87" t="str">
        <f>"Standard #81:"&amp;CHAR(10)&amp;CHAR(10)&amp;IF('II_Program-level standards'!CG7="","",'II_Program-level standards'!CG7&amp;"; "&amp;CHAR(10)&amp;'II_Program-level standards'!CG9&amp;"; "&amp;CHAR(10)&amp;'II_Program-level standards'!CG14&amp;"; "&amp;CHAR(10)&amp;'II_Program-level standards'!CG15)</f>
        <v xml:space="preserve">Standard #81:
</v>
      </c>
      <c r="CH11" s="87" t="str">
        <f>"Standard #82:"&amp;CHAR(10)&amp;CHAR(10)&amp;IF('II_Program-level standards'!CH7="","",'II_Program-level standards'!CH7&amp;"; "&amp;CHAR(10)&amp;'II_Program-level standards'!CH9&amp;"; "&amp;CHAR(10)&amp;'II_Program-level standards'!CH14&amp;"; "&amp;CHAR(10)&amp;'II_Program-level standards'!CH15)</f>
        <v xml:space="preserve">Standard #82:
</v>
      </c>
      <c r="CI11" s="87" t="str">
        <f>"Standard #83:"&amp;CHAR(10)&amp;CHAR(10)&amp;IF('II_Program-level standards'!CI7="","",'II_Program-level standards'!CI7&amp;"; "&amp;CHAR(10)&amp;'II_Program-level standards'!CI9&amp;"; "&amp;CHAR(10)&amp;'II_Program-level standards'!CI14&amp;"; "&amp;CHAR(10)&amp;'II_Program-level standards'!CI15)</f>
        <v xml:space="preserve">Standard #83:
</v>
      </c>
      <c r="CJ11" s="87" t="str">
        <f>"Standard #84:"&amp;CHAR(10)&amp;CHAR(10)&amp;IF('II_Program-level standards'!CJ7="","",'II_Program-level standards'!CJ7&amp;"; "&amp;CHAR(10)&amp;'II_Program-level standards'!CJ9&amp;"; "&amp;CHAR(10)&amp;'II_Program-level standards'!CJ14&amp;"; "&amp;CHAR(10)&amp;'II_Program-level standards'!CJ15)</f>
        <v xml:space="preserve">Standard #84:
</v>
      </c>
      <c r="CK11" s="87" t="str">
        <f>"Standard #85:"&amp;CHAR(10)&amp;CHAR(10)&amp;IF('II_Program-level standards'!CK7="","",'II_Program-level standards'!CK7&amp;"; "&amp;CHAR(10)&amp;'II_Program-level standards'!CK9&amp;"; "&amp;CHAR(10)&amp;'II_Program-level standards'!CK14&amp;"; "&amp;CHAR(10)&amp;'II_Program-level standards'!CK15)</f>
        <v xml:space="preserve">Standard #85:
</v>
      </c>
      <c r="CL11" s="87" t="str">
        <f>"Standard #86:"&amp;CHAR(10)&amp;CHAR(10)&amp;IF('II_Program-level standards'!CL7="","",'II_Program-level standards'!CL7&amp;"; "&amp;CHAR(10)&amp;'II_Program-level standards'!CL9&amp;"; "&amp;CHAR(10)&amp;'II_Program-level standards'!CL14&amp;"; "&amp;CHAR(10)&amp;'II_Program-level standards'!CL15)</f>
        <v xml:space="preserve">Standard #86:
</v>
      </c>
      <c r="CM11" s="87" t="str">
        <f>"Standard #87:"&amp;CHAR(10)&amp;CHAR(10)&amp;IF('II_Program-level standards'!CM7="","",'II_Program-level standards'!CM7&amp;"; "&amp;CHAR(10)&amp;'II_Program-level standards'!CM9&amp;"; "&amp;CHAR(10)&amp;'II_Program-level standards'!CM14&amp;"; "&amp;CHAR(10)&amp;'II_Program-level standards'!CM15)</f>
        <v xml:space="preserve">Standard #87:
</v>
      </c>
      <c r="CN11" s="87" t="str">
        <f>"Standard #88:"&amp;CHAR(10)&amp;CHAR(10)&amp;IF('II_Program-level standards'!CN7="","",'II_Program-level standards'!CN7&amp;"; "&amp;CHAR(10)&amp;'II_Program-level standards'!CN9&amp;"; "&amp;CHAR(10)&amp;'II_Program-level standards'!CN14&amp;"; "&amp;CHAR(10)&amp;'II_Program-level standards'!CN15)</f>
        <v xml:space="preserve">Standard #88:
</v>
      </c>
      <c r="CO11" s="87" t="str">
        <f>"Standard #89:"&amp;CHAR(10)&amp;CHAR(10)&amp;IF('II_Program-level standards'!CO7="","",'II_Program-level standards'!CO7&amp;"; "&amp;CHAR(10)&amp;'II_Program-level standards'!CO9&amp;"; "&amp;CHAR(10)&amp;'II_Program-level standards'!CO14&amp;"; "&amp;CHAR(10)&amp;'II_Program-level standards'!CO15)</f>
        <v xml:space="preserve">Standard #89:
</v>
      </c>
      <c r="CP11" s="87" t="str">
        <f>"Standard #90:"&amp;CHAR(10)&amp;CHAR(10)&amp;IF('II_Program-level standards'!CP7="","",'II_Program-level standards'!CP7&amp;"; "&amp;CHAR(10)&amp;'II_Program-level standards'!CP9&amp;"; "&amp;CHAR(10)&amp;'II_Program-level standards'!CP14&amp;"; "&amp;CHAR(10)&amp;'II_Program-level standards'!CP15)</f>
        <v xml:space="preserve">Standard #90:
</v>
      </c>
      <c r="CQ11" s="87" t="str">
        <f>"Standard #91:"&amp;CHAR(10)&amp;CHAR(10)&amp;IF('II_Program-level standards'!CQ7="","",'II_Program-level standards'!CQ7&amp;"; "&amp;CHAR(10)&amp;'II_Program-level standards'!CQ9&amp;"; "&amp;CHAR(10)&amp;'II_Program-level standards'!CQ14&amp;"; "&amp;CHAR(10)&amp;'II_Program-level standards'!CQ15)</f>
        <v xml:space="preserve">Standard #91:
</v>
      </c>
      <c r="CR11" s="87" t="str">
        <f>"Standard #92:"&amp;CHAR(10)&amp;CHAR(10)&amp;IF('II_Program-level standards'!CR7="","",'II_Program-level standards'!CR7&amp;"; "&amp;CHAR(10)&amp;'II_Program-level standards'!CR9&amp;"; "&amp;CHAR(10)&amp;'II_Program-level standards'!CR14&amp;"; "&amp;CHAR(10)&amp;'II_Program-level standards'!CR15)</f>
        <v xml:space="preserve">Standard #92:
</v>
      </c>
      <c r="CS11" s="87" t="str">
        <f>"Standard #93:"&amp;CHAR(10)&amp;CHAR(10)&amp;IF('II_Program-level standards'!CS7="","",'II_Program-level standards'!CS7&amp;"; "&amp;CHAR(10)&amp;'II_Program-level standards'!CS9&amp;"; "&amp;CHAR(10)&amp;'II_Program-level standards'!CS14&amp;"; "&amp;CHAR(10)&amp;'II_Program-level standards'!CS15)</f>
        <v xml:space="preserve">Standard #93:
</v>
      </c>
      <c r="CT11" s="87" t="str">
        <f>"Standard #94:"&amp;CHAR(10)&amp;CHAR(10)&amp;IF('II_Program-level standards'!CT7="","",'II_Program-level standards'!CT7&amp;"; "&amp;CHAR(10)&amp;'II_Program-level standards'!CT9&amp;"; "&amp;CHAR(10)&amp;'II_Program-level standards'!CT14&amp;"; "&amp;CHAR(10)&amp;'II_Program-level standards'!CT15)</f>
        <v xml:space="preserve">Standard #94:
</v>
      </c>
      <c r="CU11" s="87" t="str">
        <f>"Standard #95:"&amp;CHAR(10)&amp;CHAR(10)&amp;IF('II_Program-level standards'!CU7="","",'II_Program-level standards'!CU7&amp;"; "&amp;CHAR(10)&amp;'II_Program-level standards'!CU9&amp;"; "&amp;CHAR(10)&amp;'II_Program-level standards'!CU14&amp;"; "&amp;CHAR(10)&amp;'II_Program-level standards'!CU15)</f>
        <v xml:space="preserve">Standard #95:
</v>
      </c>
      <c r="CV11" s="87" t="str">
        <f>"Standard #96:"&amp;CHAR(10)&amp;CHAR(10)&amp;IF('II_Program-level standards'!CV7="","",'II_Program-level standards'!CV7&amp;"; "&amp;CHAR(10)&amp;'II_Program-level standards'!CV9&amp;"; "&amp;CHAR(10)&amp;'II_Program-level standards'!CV14&amp;"; "&amp;CHAR(10)&amp;'II_Program-level standards'!CV15)</f>
        <v xml:space="preserve">Standard #96:
</v>
      </c>
      <c r="CW11" s="87" t="str">
        <f>"Standard #97:"&amp;CHAR(10)&amp;CHAR(10)&amp;IF('II_Program-level standards'!CW7="","",'II_Program-level standards'!CW7&amp;"; "&amp;CHAR(10)&amp;'II_Program-level standards'!CW9&amp;"; "&amp;CHAR(10)&amp;'II_Program-level standards'!CW14&amp;"; "&amp;CHAR(10)&amp;'II_Program-level standards'!CW15)</f>
        <v xml:space="preserve">Standard #97:
</v>
      </c>
      <c r="CX11" s="87" t="str">
        <f>"Standard #98:"&amp;CHAR(10)&amp;CHAR(10)&amp;IF('II_Program-level standards'!CX7="","",'II_Program-level standards'!CX7&amp;"; "&amp;CHAR(10)&amp;'II_Program-level standards'!CX9&amp;"; "&amp;CHAR(10)&amp;'II_Program-level standards'!CX14&amp;"; "&amp;CHAR(10)&amp;'II_Program-level standards'!CX15)</f>
        <v xml:space="preserve">Standard #98:
</v>
      </c>
      <c r="CY11" s="87" t="str">
        <f>"Standard #99:"&amp;CHAR(10)&amp;CHAR(10)&amp;IF('II_Program-level standards'!CY7="","",'II_Program-level standards'!CY7&amp;"; "&amp;CHAR(10)&amp;'II_Program-level standards'!CY9&amp;"; "&amp;CHAR(10)&amp;'II_Program-level standards'!CY14&amp;"; "&amp;CHAR(10)&amp;'II_Program-level standards'!CY15)</f>
        <v xml:space="preserve">Standard #99:
</v>
      </c>
      <c r="CZ11" s="87"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587</v>
      </c>
      <c r="B12" s="9" t="s">
        <v>561</v>
      </c>
      <c r="C12" s="15" t="s">
        <v>562</v>
      </c>
      <c r="D12" s="134" t="s">
        <v>103</v>
      </c>
      <c r="E12" s="241"/>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row>
    <row r="13" spans="1:104" ht="40.9" customHeight="1" x14ac:dyDescent="0.2">
      <c r="A13" s="225"/>
      <c r="B13" s="304" t="s">
        <v>651</v>
      </c>
      <c r="C13" s="305"/>
      <c r="D13" s="246" t="s">
        <v>100</v>
      </c>
      <c r="E13" s="247" t="s">
        <v>100</v>
      </c>
      <c r="F13" s="247" t="s">
        <v>100</v>
      </c>
      <c r="G13" s="247" t="s">
        <v>100</v>
      </c>
      <c r="H13" s="247" t="s">
        <v>100</v>
      </c>
      <c r="I13" s="247" t="s">
        <v>100</v>
      </c>
      <c r="J13" s="247" t="s">
        <v>100</v>
      </c>
      <c r="K13" s="247" t="s">
        <v>100</v>
      </c>
      <c r="L13" s="247" t="s">
        <v>100</v>
      </c>
      <c r="M13" s="247" t="s">
        <v>100</v>
      </c>
      <c r="N13" s="247" t="s">
        <v>100</v>
      </c>
      <c r="O13" s="247" t="s">
        <v>100</v>
      </c>
      <c r="P13" s="247" t="s">
        <v>100</v>
      </c>
      <c r="Q13" s="247" t="s">
        <v>100</v>
      </c>
      <c r="R13" s="247" t="s">
        <v>100</v>
      </c>
      <c r="S13" s="247" t="s">
        <v>100</v>
      </c>
      <c r="T13" s="247" t="s">
        <v>100</v>
      </c>
      <c r="U13" s="247" t="s">
        <v>100</v>
      </c>
      <c r="V13" s="247" t="s">
        <v>100</v>
      </c>
      <c r="W13" s="247" t="s">
        <v>100</v>
      </c>
      <c r="X13" s="247" t="s">
        <v>100</v>
      </c>
      <c r="Y13" s="247" t="s">
        <v>100</v>
      </c>
      <c r="Z13" s="247" t="s">
        <v>100</v>
      </c>
      <c r="AA13" s="247" t="s">
        <v>100</v>
      </c>
      <c r="AB13" s="247" t="s">
        <v>100</v>
      </c>
      <c r="AC13" s="247" t="s">
        <v>100</v>
      </c>
      <c r="AD13" s="247" t="s">
        <v>100</v>
      </c>
      <c r="AE13" s="247" t="s">
        <v>100</v>
      </c>
      <c r="AF13" s="247" t="s">
        <v>100</v>
      </c>
      <c r="AG13" s="247" t="s">
        <v>100</v>
      </c>
      <c r="AH13" s="247" t="s">
        <v>100</v>
      </c>
      <c r="AI13" s="247" t="s">
        <v>100</v>
      </c>
      <c r="AJ13" s="247" t="s">
        <v>100</v>
      </c>
      <c r="AK13" s="247" t="s">
        <v>100</v>
      </c>
      <c r="AL13" s="247" t="s">
        <v>100</v>
      </c>
      <c r="AM13" s="247" t="s">
        <v>100</v>
      </c>
      <c r="AN13" s="247" t="s">
        <v>100</v>
      </c>
      <c r="AO13" s="247" t="s">
        <v>100</v>
      </c>
      <c r="AP13" s="247" t="s">
        <v>100</v>
      </c>
      <c r="AQ13" s="247" t="s">
        <v>100</v>
      </c>
      <c r="AR13" s="247" t="s">
        <v>100</v>
      </c>
      <c r="AS13" s="247" t="s">
        <v>100</v>
      </c>
      <c r="AT13" s="247" t="s">
        <v>100</v>
      </c>
      <c r="AU13" s="247" t="s">
        <v>100</v>
      </c>
      <c r="AV13" s="247" t="s">
        <v>100</v>
      </c>
      <c r="AW13" s="247" t="s">
        <v>100</v>
      </c>
      <c r="AX13" s="247" t="s">
        <v>100</v>
      </c>
      <c r="AY13" s="247" t="s">
        <v>100</v>
      </c>
      <c r="AZ13" s="247" t="s">
        <v>100</v>
      </c>
      <c r="BA13" s="247" t="s">
        <v>100</v>
      </c>
      <c r="BB13" s="247" t="s">
        <v>100</v>
      </c>
      <c r="BC13" s="247" t="s">
        <v>100</v>
      </c>
      <c r="BD13" s="247" t="s">
        <v>100</v>
      </c>
      <c r="BE13" s="247" t="s">
        <v>100</v>
      </c>
      <c r="BF13" s="247" t="s">
        <v>100</v>
      </c>
      <c r="BG13" s="247" t="s">
        <v>100</v>
      </c>
      <c r="BH13" s="247" t="s">
        <v>100</v>
      </c>
      <c r="BI13" s="247" t="s">
        <v>100</v>
      </c>
      <c r="BJ13" s="247" t="s">
        <v>100</v>
      </c>
      <c r="BK13" s="247" t="s">
        <v>100</v>
      </c>
      <c r="BL13" s="247" t="s">
        <v>100</v>
      </c>
      <c r="BM13" s="247" t="s">
        <v>100</v>
      </c>
      <c r="BN13" s="247" t="s">
        <v>100</v>
      </c>
      <c r="BO13" s="247" t="s">
        <v>100</v>
      </c>
      <c r="BP13" s="247" t="s">
        <v>100</v>
      </c>
      <c r="BQ13" s="247" t="s">
        <v>100</v>
      </c>
      <c r="BR13" s="247" t="s">
        <v>100</v>
      </c>
      <c r="BS13" s="247" t="s">
        <v>100</v>
      </c>
      <c r="BT13" s="247" t="s">
        <v>100</v>
      </c>
      <c r="BU13" s="247" t="s">
        <v>100</v>
      </c>
      <c r="BV13" s="247" t="s">
        <v>100</v>
      </c>
      <c r="BW13" s="247" t="s">
        <v>100</v>
      </c>
      <c r="BX13" s="247" t="s">
        <v>100</v>
      </c>
      <c r="BY13" s="247" t="s">
        <v>100</v>
      </c>
      <c r="BZ13" s="247" t="s">
        <v>100</v>
      </c>
      <c r="CA13" s="247" t="s">
        <v>100</v>
      </c>
      <c r="CB13" s="247" t="s">
        <v>100</v>
      </c>
      <c r="CC13" s="247" t="s">
        <v>100</v>
      </c>
      <c r="CD13" s="247" t="s">
        <v>100</v>
      </c>
      <c r="CE13" s="247" t="s">
        <v>100</v>
      </c>
      <c r="CF13" s="247" t="s">
        <v>100</v>
      </c>
      <c r="CG13" s="247" t="s">
        <v>100</v>
      </c>
      <c r="CH13" s="247" t="s">
        <v>100</v>
      </c>
      <c r="CI13" s="247" t="s">
        <v>100</v>
      </c>
      <c r="CJ13" s="247" t="s">
        <v>100</v>
      </c>
      <c r="CK13" s="247" t="s">
        <v>100</v>
      </c>
      <c r="CL13" s="247" t="s">
        <v>100</v>
      </c>
      <c r="CM13" s="247" t="s">
        <v>100</v>
      </c>
      <c r="CN13" s="247" t="s">
        <v>100</v>
      </c>
      <c r="CO13" s="247" t="s">
        <v>100</v>
      </c>
      <c r="CP13" s="247" t="s">
        <v>100</v>
      </c>
      <c r="CQ13" s="247" t="s">
        <v>100</v>
      </c>
      <c r="CR13" s="247" t="s">
        <v>100</v>
      </c>
      <c r="CS13" s="247" t="s">
        <v>100</v>
      </c>
      <c r="CT13" s="247" t="s">
        <v>100</v>
      </c>
      <c r="CU13" s="247" t="s">
        <v>100</v>
      </c>
      <c r="CV13" s="247" t="s">
        <v>100</v>
      </c>
      <c r="CW13" s="247" t="s">
        <v>100</v>
      </c>
      <c r="CX13" s="247" t="s">
        <v>100</v>
      </c>
      <c r="CY13" s="247" t="s">
        <v>100</v>
      </c>
      <c r="CZ13" s="248" t="s">
        <v>100</v>
      </c>
    </row>
    <row r="14" spans="1:104" ht="29.45" customHeight="1" x14ac:dyDescent="0.2">
      <c r="A14" s="48"/>
      <c r="B14" s="295" t="s">
        <v>501</v>
      </c>
      <c r="C14" s="296"/>
      <c r="D14" s="24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5"/>
    </row>
    <row r="15" spans="1:104" x14ac:dyDescent="0.2">
      <c r="A15" s="16" t="s">
        <v>589</v>
      </c>
      <c r="B15" s="9" t="s">
        <v>640</v>
      </c>
      <c r="C15" s="214" t="s">
        <v>652</v>
      </c>
      <c r="D15" s="134" t="s">
        <v>103</v>
      </c>
      <c r="E15" s="241"/>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42.75" x14ac:dyDescent="0.2">
      <c r="A16" s="16" t="s">
        <v>590</v>
      </c>
      <c r="B16" s="9" t="s">
        <v>245</v>
      </c>
      <c r="C16" s="29" t="s">
        <v>550</v>
      </c>
      <c r="D16" s="134" t="s">
        <v>2</v>
      </c>
      <c r="E16" s="241"/>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row>
    <row r="17" spans="1:104" ht="28.5" x14ac:dyDescent="0.2">
      <c r="A17" s="16" t="s">
        <v>591</v>
      </c>
      <c r="B17" s="9" t="s">
        <v>246</v>
      </c>
      <c r="C17" s="15" t="s">
        <v>248</v>
      </c>
      <c r="D17" s="134" t="s">
        <v>2</v>
      </c>
      <c r="E17" s="241"/>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row>
    <row r="18" spans="1:104" x14ac:dyDescent="0.2">
      <c r="A18" s="16" t="s">
        <v>592</v>
      </c>
      <c r="B18" s="9" t="s">
        <v>247</v>
      </c>
      <c r="C18" s="9" t="s">
        <v>249</v>
      </c>
      <c r="D18" s="134" t="s">
        <v>2</v>
      </c>
      <c r="E18" s="241"/>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row>
    <row r="19" spans="1:104" ht="28.5" x14ac:dyDescent="0.2">
      <c r="A19" s="16" t="s">
        <v>641</v>
      </c>
      <c r="B19" s="9" t="s">
        <v>251</v>
      </c>
      <c r="C19" s="9" t="s">
        <v>250</v>
      </c>
      <c r="D19" s="134" t="s">
        <v>68</v>
      </c>
      <c r="E19" s="24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row>
    <row r="20" spans="1:104" ht="28.5" x14ac:dyDescent="0.2">
      <c r="A20" s="16" t="s">
        <v>593</v>
      </c>
      <c r="B20" s="9" t="s">
        <v>120</v>
      </c>
      <c r="C20" s="9" t="s">
        <v>259</v>
      </c>
      <c r="D20" s="134" t="s">
        <v>103</v>
      </c>
      <c r="E20" s="243"/>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ht="42.75" x14ac:dyDescent="0.2">
      <c r="A21" s="16" t="s">
        <v>594</v>
      </c>
      <c r="B21" s="9" t="s">
        <v>563</v>
      </c>
      <c r="C21" s="9" t="s">
        <v>564</v>
      </c>
      <c r="D21" s="134" t="s">
        <v>2</v>
      </c>
      <c r="E21" s="241"/>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row>
    <row r="22" spans="1:104" ht="28.5" x14ac:dyDescent="0.2">
      <c r="A22" s="16" t="s">
        <v>595</v>
      </c>
      <c r="B22" s="9" t="s">
        <v>565</v>
      </c>
      <c r="C22" s="9" t="s">
        <v>258</v>
      </c>
      <c r="D22" s="134" t="s">
        <v>2</v>
      </c>
      <c r="E22" s="241"/>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row>
    <row r="23" spans="1:104" ht="42" customHeight="1" x14ac:dyDescent="0.3">
      <c r="A23" s="24" t="s">
        <v>648</v>
      </c>
      <c r="B23" s="24"/>
      <c r="D23" s="65"/>
    </row>
    <row r="24" spans="1:104" s="68" customFormat="1" ht="61.9" customHeight="1" x14ac:dyDescent="0.25">
      <c r="A24" s="303" t="s">
        <v>675</v>
      </c>
      <c r="B24" s="303"/>
      <c r="C24" s="303"/>
      <c r="D24" s="303"/>
    </row>
    <row r="25" spans="1:104" s="68" customFormat="1" ht="26.45" customHeight="1" x14ac:dyDescent="0.25">
      <c r="A25" s="88" t="s">
        <v>514</v>
      </c>
      <c r="B25" s="88"/>
      <c r="C25" s="62"/>
      <c r="D25" s="209"/>
    </row>
    <row r="26" spans="1:104" s="68" customFormat="1" ht="15" customHeight="1" x14ac:dyDescent="0.25">
      <c r="A26" s="267" t="s">
        <v>676</v>
      </c>
      <c r="B26" s="88"/>
      <c r="C26" s="62"/>
      <c r="D26" s="209"/>
    </row>
    <row r="27" spans="1:104" ht="23.45" customHeight="1" x14ac:dyDescent="0.2">
      <c r="A27" s="49" t="s">
        <v>0</v>
      </c>
      <c r="B27" s="47" t="s">
        <v>1</v>
      </c>
      <c r="C27" s="47" t="s">
        <v>5</v>
      </c>
      <c r="D27" s="59" t="s">
        <v>65</v>
      </c>
      <c r="E27" s="85"/>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row>
    <row r="28" spans="1:104" ht="22.15" customHeight="1" x14ac:dyDescent="0.3">
      <c r="A28" s="232"/>
      <c r="B28" s="233" t="s">
        <v>677</v>
      </c>
      <c r="C28" s="231"/>
      <c r="D28" s="67"/>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row>
    <row r="29" spans="1:104" ht="40.15" customHeight="1" x14ac:dyDescent="0.2">
      <c r="A29" s="48"/>
      <c r="B29" s="222" t="s">
        <v>275</v>
      </c>
      <c r="C29" s="15" t="s">
        <v>276</v>
      </c>
      <c r="D29" s="15" t="s">
        <v>243</v>
      </c>
      <c r="E29" s="210" t="s">
        <v>100</v>
      </c>
      <c r="F29" s="211" t="s">
        <v>100</v>
      </c>
      <c r="G29" s="211" t="s">
        <v>100</v>
      </c>
      <c r="H29" s="211" t="s">
        <v>100</v>
      </c>
      <c r="I29" s="211" t="s">
        <v>100</v>
      </c>
      <c r="J29" s="211" t="s">
        <v>100</v>
      </c>
      <c r="K29" s="211" t="s">
        <v>100</v>
      </c>
      <c r="L29" s="211" t="s">
        <v>100</v>
      </c>
      <c r="M29" s="211" t="s">
        <v>100</v>
      </c>
      <c r="N29" s="211" t="s">
        <v>100</v>
      </c>
      <c r="O29" s="211" t="s">
        <v>100</v>
      </c>
      <c r="P29" s="211" t="s">
        <v>100</v>
      </c>
      <c r="Q29" s="211" t="s">
        <v>100</v>
      </c>
      <c r="R29" s="211" t="s">
        <v>100</v>
      </c>
      <c r="S29" s="211" t="s">
        <v>100</v>
      </c>
      <c r="T29" s="211" t="s">
        <v>100</v>
      </c>
      <c r="U29" s="211" t="s">
        <v>100</v>
      </c>
      <c r="V29" s="211" t="s">
        <v>100</v>
      </c>
      <c r="W29" s="211" t="s">
        <v>100</v>
      </c>
      <c r="X29" s="211" t="s">
        <v>100</v>
      </c>
      <c r="Y29" s="211" t="s">
        <v>100</v>
      </c>
      <c r="Z29" s="211" t="s">
        <v>100</v>
      </c>
      <c r="AA29" s="211" t="s">
        <v>100</v>
      </c>
      <c r="AB29" s="211" t="s">
        <v>100</v>
      </c>
      <c r="AC29" s="211" t="s">
        <v>100</v>
      </c>
      <c r="AD29" s="211" t="s">
        <v>100</v>
      </c>
      <c r="AE29" s="211" t="s">
        <v>100</v>
      </c>
      <c r="AF29" s="211" t="s">
        <v>100</v>
      </c>
      <c r="AG29" s="211" t="s">
        <v>100</v>
      </c>
      <c r="AH29" s="211" t="s">
        <v>100</v>
      </c>
      <c r="AI29" s="211" t="s">
        <v>100</v>
      </c>
      <c r="AJ29" s="211" t="s">
        <v>100</v>
      </c>
      <c r="AK29" s="211" t="s">
        <v>100</v>
      </c>
      <c r="AL29" s="211" t="s">
        <v>100</v>
      </c>
      <c r="AM29" s="211" t="s">
        <v>100</v>
      </c>
      <c r="AN29" s="211" t="s">
        <v>100</v>
      </c>
      <c r="AO29" s="211" t="s">
        <v>100</v>
      </c>
      <c r="AP29" s="211" t="s">
        <v>100</v>
      </c>
      <c r="AQ29" s="211" t="s">
        <v>100</v>
      </c>
      <c r="AR29" s="211" t="s">
        <v>100</v>
      </c>
      <c r="AS29" s="211" t="s">
        <v>100</v>
      </c>
      <c r="AT29" s="211" t="s">
        <v>100</v>
      </c>
      <c r="AU29" s="211" t="s">
        <v>100</v>
      </c>
      <c r="AV29" s="211" t="s">
        <v>100</v>
      </c>
      <c r="AW29" s="211" t="s">
        <v>100</v>
      </c>
      <c r="AX29" s="211" t="s">
        <v>100</v>
      </c>
      <c r="AY29" s="211" t="s">
        <v>100</v>
      </c>
      <c r="AZ29" s="211" t="s">
        <v>100</v>
      </c>
      <c r="BA29" s="211" t="s">
        <v>100</v>
      </c>
      <c r="BB29" s="211" t="s">
        <v>100</v>
      </c>
      <c r="BC29" s="211" t="s">
        <v>100</v>
      </c>
      <c r="BD29" s="211" t="s">
        <v>100</v>
      </c>
      <c r="BE29" s="211" t="s">
        <v>100</v>
      </c>
      <c r="BF29" s="211" t="s">
        <v>100</v>
      </c>
      <c r="BG29" s="211" t="s">
        <v>100</v>
      </c>
      <c r="BH29" s="211" t="s">
        <v>100</v>
      </c>
      <c r="BI29" s="211" t="s">
        <v>100</v>
      </c>
      <c r="BJ29" s="211" t="s">
        <v>100</v>
      </c>
      <c r="BK29" s="211" t="s">
        <v>100</v>
      </c>
      <c r="BL29" s="211" t="s">
        <v>100</v>
      </c>
      <c r="BM29" s="211" t="s">
        <v>100</v>
      </c>
      <c r="BN29" s="211" t="s">
        <v>100</v>
      </c>
      <c r="BO29" s="211" t="s">
        <v>100</v>
      </c>
      <c r="BP29" s="211" t="s">
        <v>100</v>
      </c>
      <c r="BQ29" s="211" t="s">
        <v>100</v>
      </c>
      <c r="BR29" s="211" t="s">
        <v>100</v>
      </c>
      <c r="BS29" s="211" t="s">
        <v>100</v>
      </c>
      <c r="BT29" s="211" t="s">
        <v>100</v>
      </c>
      <c r="BU29" s="211" t="s">
        <v>100</v>
      </c>
      <c r="BV29" s="211" t="s">
        <v>100</v>
      </c>
      <c r="BW29" s="211" t="s">
        <v>100</v>
      </c>
      <c r="BX29" s="211" t="s">
        <v>100</v>
      </c>
      <c r="BY29" s="211" t="s">
        <v>100</v>
      </c>
      <c r="BZ29" s="211" t="s">
        <v>100</v>
      </c>
      <c r="CA29" s="211" t="s">
        <v>100</v>
      </c>
      <c r="CB29" s="211" t="s">
        <v>100</v>
      </c>
      <c r="CC29" s="211" t="s">
        <v>100</v>
      </c>
      <c r="CD29" s="211" t="s">
        <v>100</v>
      </c>
      <c r="CE29" s="211" t="s">
        <v>100</v>
      </c>
      <c r="CF29" s="211" t="s">
        <v>100</v>
      </c>
      <c r="CG29" s="211" t="s">
        <v>100</v>
      </c>
      <c r="CH29" s="211" t="s">
        <v>100</v>
      </c>
      <c r="CI29" s="211" t="s">
        <v>100</v>
      </c>
      <c r="CJ29" s="211" t="s">
        <v>100</v>
      </c>
      <c r="CK29" s="211" t="s">
        <v>100</v>
      </c>
      <c r="CL29" s="211" t="s">
        <v>100</v>
      </c>
      <c r="CM29" s="211" t="s">
        <v>100</v>
      </c>
      <c r="CN29" s="211" t="s">
        <v>100</v>
      </c>
      <c r="CO29" s="211" t="s">
        <v>100</v>
      </c>
      <c r="CP29" s="211" t="s">
        <v>100</v>
      </c>
      <c r="CQ29" s="211" t="s">
        <v>100</v>
      </c>
      <c r="CR29" s="211" t="s">
        <v>100</v>
      </c>
      <c r="CS29" s="211" t="s">
        <v>100</v>
      </c>
      <c r="CT29" s="211" t="s">
        <v>100</v>
      </c>
      <c r="CU29" s="211" t="s">
        <v>100</v>
      </c>
      <c r="CV29" s="211" t="s">
        <v>100</v>
      </c>
      <c r="CW29" s="211" t="s">
        <v>100</v>
      </c>
      <c r="CX29" s="211" t="s">
        <v>100</v>
      </c>
      <c r="CY29" s="211" t="s">
        <v>100</v>
      </c>
      <c r="CZ29" s="211" t="s">
        <v>100</v>
      </c>
    </row>
    <row r="30" spans="1:104" x14ac:dyDescent="0.2">
      <c r="A30" s="16" t="s">
        <v>628</v>
      </c>
      <c r="B30" s="9" t="s">
        <v>180</v>
      </c>
      <c r="C30" s="15" t="s">
        <v>253</v>
      </c>
      <c r="D30" s="15" t="s">
        <v>2</v>
      </c>
      <c r="E30" s="86" t="s">
        <v>178</v>
      </c>
      <c r="F30" s="63" t="s">
        <v>178</v>
      </c>
      <c r="G30" s="63" t="s">
        <v>178</v>
      </c>
      <c r="H30" s="63" t="s">
        <v>178</v>
      </c>
      <c r="I30" s="63" t="s">
        <v>178</v>
      </c>
      <c r="J30" s="63" t="s">
        <v>178</v>
      </c>
      <c r="K30" s="63" t="s">
        <v>178</v>
      </c>
      <c r="L30" s="63" t="s">
        <v>178</v>
      </c>
      <c r="M30" s="63" t="s">
        <v>178</v>
      </c>
      <c r="N30" s="63" t="s">
        <v>178</v>
      </c>
      <c r="O30" s="63" t="s">
        <v>178</v>
      </c>
      <c r="P30" s="63" t="s">
        <v>178</v>
      </c>
      <c r="Q30" s="63" t="s">
        <v>178</v>
      </c>
      <c r="R30" s="63" t="s">
        <v>178</v>
      </c>
      <c r="S30" s="63" t="s">
        <v>178</v>
      </c>
      <c r="T30" s="63" t="s">
        <v>178</v>
      </c>
      <c r="U30" s="63" t="s">
        <v>178</v>
      </c>
      <c r="V30" s="63" t="s">
        <v>178</v>
      </c>
      <c r="W30" s="63" t="s">
        <v>178</v>
      </c>
      <c r="X30" s="63" t="s">
        <v>178</v>
      </c>
      <c r="Y30" s="63" t="s">
        <v>178</v>
      </c>
      <c r="Z30" s="63" t="s">
        <v>178</v>
      </c>
      <c r="AA30" s="63" t="s">
        <v>178</v>
      </c>
      <c r="AB30" s="63" t="s">
        <v>178</v>
      </c>
      <c r="AC30" s="63" t="s">
        <v>178</v>
      </c>
      <c r="AD30" s="63" t="s">
        <v>178</v>
      </c>
      <c r="AE30" s="63" t="s">
        <v>178</v>
      </c>
      <c r="AF30" s="63" t="s">
        <v>178</v>
      </c>
      <c r="AG30" s="63" t="s">
        <v>178</v>
      </c>
      <c r="AH30" s="63" t="s">
        <v>178</v>
      </c>
      <c r="AI30" s="63" t="s">
        <v>178</v>
      </c>
      <c r="AJ30" s="63" t="s">
        <v>178</v>
      </c>
      <c r="AK30" s="63" t="s">
        <v>178</v>
      </c>
      <c r="AL30" s="63" t="s">
        <v>178</v>
      </c>
      <c r="AM30" s="63" t="s">
        <v>178</v>
      </c>
      <c r="AN30" s="63" t="s">
        <v>178</v>
      </c>
      <c r="AO30" s="63" t="s">
        <v>178</v>
      </c>
      <c r="AP30" s="63" t="s">
        <v>178</v>
      </c>
      <c r="AQ30" s="63" t="s">
        <v>178</v>
      </c>
      <c r="AR30" s="63" t="s">
        <v>178</v>
      </c>
      <c r="AS30" s="63" t="s">
        <v>178</v>
      </c>
      <c r="AT30" s="63" t="s">
        <v>178</v>
      </c>
      <c r="AU30" s="63" t="s">
        <v>178</v>
      </c>
      <c r="AV30" s="63" t="s">
        <v>178</v>
      </c>
      <c r="AW30" s="63" t="s">
        <v>178</v>
      </c>
      <c r="AX30" s="63" t="s">
        <v>178</v>
      </c>
      <c r="AY30" s="63" t="s">
        <v>178</v>
      </c>
      <c r="AZ30" s="63" t="s">
        <v>178</v>
      </c>
      <c r="BA30" s="63" t="s">
        <v>178</v>
      </c>
      <c r="BB30" s="63" t="s">
        <v>178</v>
      </c>
      <c r="BC30" s="63" t="s">
        <v>178</v>
      </c>
      <c r="BD30" s="63" t="s">
        <v>178</v>
      </c>
      <c r="BE30" s="63" t="s">
        <v>178</v>
      </c>
      <c r="BF30" s="63" t="s">
        <v>178</v>
      </c>
      <c r="BG30" s="63" t="s">
        <v>178</v>
      </c>
      <c r="BH30" s="63" t="s">
        <v>178</v>
      </c>
      <c r="BI30" s="63" t="s">
        <v>178</v>
      </c>
      <c r="BJ30" s="63" t="s">
        <v>178</v>
      </c>
      <c r="BK30" s="63" t="s">
        <v>178</v>
      </c>
      <c r="BL30" s="63" t="s">
        <v>178</v>
      </c>
      <c r="BM30" s="63" t="s">
        <v>178</v>
      </c>
      <c r="BN30" s="63" t="s">
        <v>178</v>
      </c>
      <c r="BO30" s="63" t="s">
        <v>178</v>
      </c>
      <c r="BP30" s="63" t="s">
        <v>178</v>
      </c>
      <c r="BQ30" s="63" t="s">
        <v>178</v>
      </c>
      <c r="BR30" s="63" t="s">
        <v>178</v>
      </c>
      <c r="BS30" s="63" t="s">
        <v>178</v>
      </c>
      <c r="BT30" s="63" t="s">
        <v>178</v>
      </c>
      <c r="BU30" s="63" t="s">
        <v>178</v>
      </c>
      <c r="BV30" s="63" t="s">
        <v>178</v>
      </c>
      <c r="BW30" s="63" t="s">
        <v>178</v>
      </c>
      <c r="BX30" s="63" t="s">
        <v>178</v>
      </c>
      <c r="BY30" s="63" t="s">
        <v>178</v>
      </c>
      <c r="BZ30" s="63" t="s">
        <v>178</v>
      </c>
      <c r="CA30" s="63" t="s">
        <v>178</v>
      </c>
      <c r="CB30" s="63" t="s">
        <v>178</v>
      </c>
      <c r="CC30" s="63" t="s">
        <v>178</v>
      </c>
      <c r="CD30" s="63" t="s">
        <v>178</v>
      </c>
      <c r="CE30" s="63" t="s">
        <v>178</v>
      </c>
      <c r="CF30" s="63" t="s">
        <v>178</v>
      </c>
      <c r="CG30" s="63" t="s">
        <v>178</v>
      </c>
      <c r="CH30" s="63" t="s">
        <v>178</v>
      </c>
      <c r="CI30" s="63" t="s">
        <v>178</v>
      </c>
      <c r="CJ30" s="63" t="s">
        <v>178</v>
      </c>
      <c r="CK30" s="63" t="s">
        <v>178</v>
      </c>
      <c r="CL30" s="63" t="s">
        <v>178</v>
      </c>
      <c r="CM30" s="63" t="s">
        <v>178</v>
      </c>
      <c r="CN30" s="63" t="s">
        <v>178</v>
      </c>
      <c r="CO30" s="63" t="s">
        <v>178</v>
      </c>
      <c r="CP30" s="63" t="s">
        <v>178</v>
      </c>
      <c r="CQ30" s="63" t="s">
        <v>178</v>
      </c>
      <c r="CR30" s="63" t="s">
        <v>178</v>
      </c>
      <c r="CS30" s="63" t="s">
        <v>178</v>
      </c>
      <c r="CT30" s="63" t="s">
        <v>178</v>
      </c>
      <c r="CU30" s="63" t="s">
        <v>178</v>
      </c>
      <c r="CV30" s="63" t="s">
        <v>178</v>
      </c>
      <c r="CW30" s="63" t="s">
        <v>178</v>
      </c>
      <c r="CX30" s="63" t="s">
        <v>178</v>
      </c>
      <c r="CY30" s="63" t="s">
        <v>178</v>
      </c>
      <c r="CZ30" s="63" t="s">
        <v>178</v>
      </c>
    </row>
    <row r="31" spans="1:104" x14ac:dyDescent="0.2">
      <c r="A31" s="16" t="s">
        <v>629</v>
      </c>
      <c r="B31" s="9" t="s">
        <v>181</v>
      </c>
      <c r="C31" s="15" t="s">
        <v>253</v>
      </c>
      <c r="D31" s="15" t="s">
        <v>2</v>
      </c>
      <c r="E31" s="86" t="s">
        <v>178</v>
      </c>
      <c r="F31" s="63" t="s">
        <v>178</v>
      </c>
      <c r="G31" s="63" t="s">
        <v>178</v>
      </c>
      <c r="H31" s="63" t="s">
        <v>178</v>
      </c>
      <c r="I31" s="63" t="s">
        <v>178</v>
      </c>
      <c r="J31" s="63" t="s">
        <v>178</v>
      </c>
      <c r="K31" s="63" t="s">
        <v>178</v>
      </c>
      <c r="L31" s="63" t="s">
        <v>178</v>
      </c>
      <c r="M31" s="63" t="s">
        <v>178</v>
      </c>
      <c r="N31" s="63" t="s">
        <v>178</v>
      </c>
      <c r="O31" s="63" t="s">
        <v>178</v>
      </c>
      <c r="P31" s="63" t="s">
        <v>178</v>
      </c>
      <c r="Q31" s="63" t="s">
        <v>178</v>
      </c>
      <c r="R31" s="63" t="s">
        <v>178</v>
      </c>
      <c r="S31" s="63" t="s">
        <v>178</v>
      </c>
      <c r="T31" s="63" t="s">
        <v>178</v>
      </c>
      <c r="U31" s="63" t="s">
        <v>178</v>
      </c>
      <c r="V31" s="63" t="s">
        <v>178</v>
      </c>
      <c r="W31" s="63" t="s">
        <v>178</v>
      </c>
      <c r="X31" s="63" t="s">
        <v>178</v>
      </c>
      <c r="Y31" s="63" t="s">
        <v>178</v>
      </c>
      <c r="Z31" s="63" t="s">
        <v>178</v>
      </c>
      <c r="AA31" s="63" t="s">
        <v>178</v>
      </c>
      <c r="AB31" s="63" t="s">
        <v>178</v>
      </c>
      <c r="AC31" s="63" t="s">
        <v>178</v>
      </c>
      <c r="AD31" s="63" t="s">
        <v>178</v>
      </c>
      <c r="AE31" s="63" t="s">
        <v>178</v>
      </c>
      <c r="AF31" s="63" t="s">
        <v>178</v>
      </c>
      <c r="AG31" s="63" t="s">
        <v>178</v>
      </c>
      <c r="AH31" s="63" t="s">
        <v>178</v>
      </c>
      <c r="AI31" s="63" t="s">
        <v>178</v>
      </c>
      <c r="AJ31" s="63" t="s">
        <v>178</v>
      </c>
      <c r="AK31" s="63" t="s">
        <v>178</v>
      </c>
      <c r="AL31" s="63" t="s">
        <v>178</v>
      </c>
      <c r="AM31" s="63" t="s">
        <v>178</v>
      </c>
      <c r="AN31" s="63" t="s">
        <v>178</v>
      </c>
      <c r="AO31" s="63" t="s">
        <v>178</v>
      </c>
      <c r="AP31" s="63" t="s">
        <v>178</v>
      </c>
      <c r="AQ31" s="63" t="s">
        <v>178</v>
      </c>
      <c r="AR31" s="63" t="s">
        <v>178</v>
      </c>
      <c r="AS31" s="63" t="s">
        <v>178</v>
      </c>
      <c r="AT31" s="63" t="s">
        <v>178</v>
      </c>
      <c r="AU31" s="63" t="s">
        <v>178</v>
      </c>
      <c r="AV31" s="63" t="s">
        <v>178</v>
      </c>
      <c r="AW31" s="63" t="s">
        <v>178</v>
      </c>
      <c r="AX31" s="63" t="s">
        <v>178</v>
      </c>
      <c r="AY31" s="63" t="s">
        <v>178</v>
      </c>
      <c r="AZ31" s="63" t="s">
        <v>178</v>
      </c>
      <c r="BA31" s="63" t="s">
        <v>178</v>
      </c>
      <c r="BB31" s="63" t="s">
        <v>178</v>
      </c>
      <c r="BC31" s="63" t="s">
        <v>178</v>
      </c>
      <c r="BD31" s="63" t="s">
        <v>178</v>
      </c>
      <c r="BE31" s="63" t="s">
        <v>178</v>
      </c>
      <c r="BF31" s="63" t="s">
        <v>178</v>
      </c>
      <c r="BG31" s="63" t="s">
        <v>178</v>
      </c>
      <c r="BH31" s="63" t="s">
        <v>178</v>
      </c>
      <c r="BI31" s="63" t="s">
        <v>178</v>
      </c>
      <c r="BJ31" s="63" t="s">
        <v>178</v>
      </c>
      <c r="BK31" s="63" t="s">
        <v>178</v>
      </c>
      <c r="BL31" s="63" t="s">
        <v>178</v>
      </c>
      <c r="BM31" s="63" t="s">
        <v>178</v>
      </c>
      <c r="BN31" s="63" t="s">
        <v>178</v>
      </c>
      <c r="BO31" s="63" t="s">
        <v>178</v>
      </c>
      <c r="BP31" s="63" t="s">
        <v>178</v>
      </c>
      <c r="BQ31" s="63" t="s">
        <v>178</v>
      </c>
      <c r="BR31" s="63" t="s">
        <v>178</v>
      </c>
      <c r="BS31" s="63" t="s">
        <v>178</v>
      </c>
      <c r="BT31" s="63" t="s">
        <v>178</v>
      </c>
      <c r="BU31" s="63" t="s">
        <v>178</v>
      </c>
      <c r="BV31" s="63" t="s">
        <v>178</v>
      </c>
      <c r="BW31" s="63" t="s">
        <v>178</v>
      </c>
      <c r="BX31" s="63" t="s">
        <v>178</v>
      </c>
      <c r="BY31" s="63" t="s">
        <v>178</v>
      </c>
      <c r="BZ31" s="63" t="s">
        <v>178</v>
      </c>
      <c r="CA31" s="63" t="s">
        <v>178</v>
      </c>
      <c r="CB31" s="63" t="s">
        <v>178</v>
      </c>
      <c r="CC31" s="63" t="s">
        <v>178</v>
      </c>
      <c r="CD31" s="63" t="s">
        <v>178</v>
      </c>
      <c r="CE31" s="63" t="s">
        <v>178</v>
      </c>
      <c r="CF31" s="63" t="s">
        <v>178</v>
      </c>
      <c r="CG31" s="63" t="s">
        <v>178</v>
      </c>
      <c r="CH31" s="63" t="s">
        <v>178</v>
      </c>
      <c r="CI31" s="63" t="s">
        <v>178</v>
      </c>
      <c r="CJ31" s="63" t="s">
        <v>178</v>
      </c>
      <c r="CK31" s="63" t="s">
        <v>178</v>
      </c>
      <c r="CL31" s="63" t="s">
        <v>178</v>
      </c>
      <c r="CM31" s="63" t="s">
        <v>178</v>
      </c>
      <c r="CN31" s="63" t="s">
        <v>178</v>
      </c>
      <c r="CO31" s="63" t="s">
        <v>178</v>
      </c>
      <c r="CP31" s="63" t="s">
        <v>178</v>
      </c>
      <c r="CQ31" s="63" t="s">
        <v>178</v>
      </c>
      <c r="CR31" s="63" t="s">
        <v>178</v>
      </c>
      <c r="CS31" s="63" t="s">
        <v>178</v>
      </c>
      <c r="CT31" s="63" t="s">
        <v>178</v>
      </c>
      <c r="CU31" s="63" t="s">
        <v>178</v>
      </c>
      <c r="CV31" s="63" t="s">
        <v>178</v>
      </c>
      <c r="CW31" s="63" t="s">
        <v>178</v>
      </c>
      <c r="CX31" s="63" t="s">
        <v>178</v>
      </c>
      <c r="CY31" s="63" t="s">
        <v>178</v>
      </c>
      <c r="CZ31" s="63" t="s">
        <v>178</v>
      </c>
    </row>
    <row r="32" spans="1:104" x14ac:dyDescent="0.2">
      <c r="A32" s="16" t="s">
        <v>630</v>
      </c>
      <c r="B32" s="9" t="s">
        <v>182</v>
      </c>
      <c r="C32" s="15" t="s">
        <v>253</v>
      </c>
      <c r="D32" s="15" t="s">
        <v>2</v>
      </c>
      <c r="E32" s="86" t="s">
        <v>178</v>
      </c>
      <c r="F32" s="63" t="s">
        <v>178</v>
      </c>
      <c r="G32" s="63" t="s">
        <v>178</v>
      </c>
      <c r="H32" s="63" t="s">
        <v>178</v>
      </c>
      <c r="I32" s="63" t="s">
        <v>178</v>
      </c>
      <c r="J32" s="63" t="s">
        <v>178</v>
      </c>
      <c r="K32" s="63" t="s">
        <v>178</v>
      </c>
      <c r="L32" s="63" t="s">
        <v>178</v>
      </c>
      <c r="M32" s="63" t="s">
        <v>178</v>
      </c>
      <c r="N32" s="63" t="s">
        <v>178</v>
      </c>
      <c r="O32" s="63" t="s">
        <v>178</v>
      </c>
      <c r="P32" s="63" t="s">
        <v>178</v>
      </c>
      <c r="Q32" s="63" t="s">
        <v>178</v>
      </c>
      <c r="R32" s="63" t="s">
        <v>178</v>
      </c>
      <c r="S32" s="63" t="s">
        <v>178</v>
      </c>
      <c r="T32" s="63" t="s">
        <v>178</v>
      </c>
      <c r="U32" s="63" t="s">
        <v>178</v>
      </c>
      <c r="V32" s="63" t="s">
        <v>178</v>
      </c>
      <c r="W32" s="63" t="s">
        <v>178</v>
      </c>
      <c r="X32" s="63" t="s">
        <v>178</v>
      </c>
      <c r="Y32" s="63" t="s">
        <v>178</v>
      </c>
      <c r="Z32" s="63" t="s">
        <v>178</v>
      </c>
      <c r="AA32" s="63" t="s">
        <v>178</v>
      </c>
      <c r="AB32" s="63" t="s">
        <v>178</v>
      </c>
      <c r="AC32" s="63" t="s">
        <v>178</v>
      </c>
      <c r="AD32" s="63" t="s">
        <v>178</v>
      </c>
      <c r="AE32" s="63" t="s">
        <v>178</v>
      </c>
      <c r="AF32" s="63" t="s">
        <v>178</v>
      </c>
      <c r="AG32" s="63" t="s">
        <v>178</v>
      </c>
      <c r="AH32" s="63" t="s">
        <v>178</v>
      </c>
      <c r="AI32" s="63" t="s">
        <v>178</v>
      </c>
      <c r="AJ32" s="63" t="s">
        <v>178</v>
      </c>
      <c r="AK32" s="63" t="s">
        <v>178</v>
      </c>
      <c r="AL32" s="63" t="s">
        <v>178</v>
      </c>
      <c r="AM32" s="63" t="s">
        <v>178</v>
      </c>
      <c r="AN32" s="63" t="s">
        <v>178</v>
      </c>
      <c r="AO32" s="63" t="s">
        <v>178</v>
      </c>
      <c r="AP32" s="63" t="s">
        <v>178</v>
      </c>
      <c r="AQ32" s="63" t="s">
        <v>178</v>
      </c>
      <c r="AR32" s="63" t="s">
        <v>178</v>
      </c>
      <c r="AS32" s="63" t="s">
        <v>178</v>
      </c>
      <c r="AT32" s="63" t="s">
        <v>178</v>
      </c>
      <c r="AU32" s="63" t="s">
        <v>178</v>
      </c>
      <c r="AV32" s="63" t="s">
        <v>178</v>
      </c>
      <c r="AW32" s="63" t="s">
        <v>178</v>
      </c>
      <c r="AX32" s="63" t="s">
        <v>178</v>
      </c>
      <c r="AY32" s="63" t="s">
        <v>178</v>
      </c>
      <c r="AZ32" s="63" t="s">
        <v>178</v>
      </c>
      <c r="BA32" s="63" t="s">
        <v>178</v>
      </c>
      <c r="BB32" s="63" t="s">
        <v>178</v>
      </c>
      <c r="BC32" s="63" t="s">
        <v>178</v>
      </c>
      <c r="BD32" s="63" t="s">
        <v>178</v>
      </c>
      <c r="BE32" s="63" t="s">
        <v>178</v>
      </c>
      <c r="BF32" s="63" t="s">
        <v>178</v>
      </c>
      <c r="BG32" s="63" t="s">
        <v>178</v>
      </c>
      <c r="BH32" s="63" t="s">
        <v>178</v>
      </c>
      <c r="BI32" s="63" t="s">
        <v>178</v>
      </c>
      <c r="BJ32" s="63" t="s">
        <v>178</v>
      </c>
      <c r="BK32" s="63" t="s">
        <v>178</v>
      </c>
      <c r="BL32" s="63" t="s">
        <v>178</v>
      </c>
      <c r="BM32" s="63" t="s">
        <v>178</v>
      </c>
      <c r="BN32" s="63" t="s">
        <v>178</v>
      </c>
      <c r="BO32" s="63" t="s">
        <v>178</v>
      </c>
      <c r="BP32" s="63" t="s">
        <v>178</v>
      </c>
      <c r="BQ32" s="63" t="s">
        <v>178</v>
      </c>
      <c r="BR32" s="63" t="s">
        <v>178</v>
      </c>
      <c r="BS32" s="63" t="s">
        <v>178</v>
      </c>
      <c r="BT32" s="63" t="s">
        <v>178</v>
      </c>
      <c r="BU32" s="63" t="s">
        <v>178</v>
      </c>
      <c r="BV32" s="63" t="s">
        <v>178</v>
      </c>
      <c r="BW32" s="63" t="s">
        <v>178</v>
      </c>
      <c r="BX32" s="63" t="s">
        <v>178</v>
      </c>
      <c r="BY32" s="63" t="s">
        <v>178</v>
      </c>
      <c r="BZ32" s="63" t="s">
        <v>178</v>
      </c>
      <c r="CA32" s="63" t="s">
        <v>178</v>
      </c>
      <c r="CB32" s="63" t="s">
        <v>178</v>
      </c>
      <c r="CC32" s="63" t="s">
        <v>178</v>
      </c>
      <c r="CD32" s="63" t="s">
        <v>178</v>
      </c>
      <c r="CE32" s="63" t="s">
        <v>178</v>
      </c>
      <c r="CF32" s="63" t="s">
        <v>178</v>
      </c>
      <c r="CG32" s="63" t="s">
        <v>178</v>
      </c>
      <c r="CH32" s="63" t="s">
        <v>178</v>
      </c>
      <c r="CI32" s="63" t="s">
        <v>178</v>
      </c>
      <c r="CJ32" s="63" t="s">
        <v>178</v>
      </c>
      <c r="CK32" s="63" t="s">
        <v>178</v>
      </c>
      <c r="CL32" s="63" t="s">
        <v>178</v>
      </c>
      <c r="CM32" s="63" t="s">
        <v>178</v>
      </c>
      <c r="CN32" s="63" t="s">
        <v>178</v>
      </c>
      <c r="CO32" s="63" t="s">
        <v>178</v>
      </c>
      <c r="CP32" s="63" t="s">
        <v>178</v>
      </c>
      <c r="CQ32" s="63" t="s">
        <v>178</v>
      </c>
      <c r="CR32" s="63" t="s">
        <v>178</v>
      </c>
      <c r="CS32" s="63" t="s">
        <v>178</v>
      </c>
      <c r="CT32" s="63" t="s">
        <v>178</v>
      </c>
      <c r="CU32" s="63" t="s">
        <v>178</v>
      </c>
      <c r="CV32" s="63" t="s">
        <v>178</v>
      </c>
      <c r="CW32" s="63" t="s">
        <v>178</v>
      </c>
      <c r="CX32" s="63" t="s">
        <v>178</v>
      </c>
      <c r="CY32" s="63" t="s">
        <v>178</v>
      </c>
      <c r="CZ32" s="63" t="s">
        <v>178</v>
      </c>
    </row>
    <row r="33" spans="1:104" x14ac:dyDescent="0.2">
      <c r="A33" s="16" t="s">
        <v>631</v>
      </c>
      <c r="B33" s="9" t="s">
        <v>183</v>
      </c>
      <c r="C33" s="15" t="s">
        <v>253</v>
      </c>
      <c r="D33" s="15" t="s">
        <v>2</v>
      </c>
      <c r="E33" s="86" t="s">
        <v>178</v>
      </c>
      <c r="F33" s="63" t="s">
        <v>178</v>
      </c>
      <c r="G33" s="63" t="s">
        <v>178</v>
      </c>
      <c r="H33" s="63" t="s">
        <v>178</v>
      </c>
      <c r="I33" s="63" t="s">
        <v>178</v>
      </c>
      <c r="J33" s="63" t="s">
        <v>178</v>
      </c>
      <c r="K33" s="63" t="s">
        <v>178</v>
      </c>
      <c r="L33" s="63" t="s">
        <v>178</v>
      </c>
      <c r="M33" s="63" t="s">
        <v>178</v>
      </c>
      <c r="N33" s="63" t="s">
        <v>178</v>
      </c>
      <c r="O33" s="63" t="s">
        <v>178</v>
      </c>
      <c r="P33" s="63" t="s">
        <v>178</v>
      </c>
      <c r="Q33" s="63" t="s">
        <v>178</v>
      </c>
      <c r="R33" s="63" t="s">
        <v>178</v>
      </c>
      <c r="S33" s="63" t="s">
        <v>178</v>
      </c>
      <c r="T33" s="63" t="s">
        <v>178</v>
      </c>
      <c r="U33" s="63" t="s">
        <v>178</v>
      </c>
      <c r="V33" s="63" t="s">
        <v>178</v>
      </c>
      <c r="W33" s="63" t="s">
        <v>178</v>
      </c>
      <c r="X33" s="63" t="s">
        <v>178</v>
      </c>
      <c r="Y33" s="63" t="s">
        <v>178</v>
      </c>
      <c r="Z33" s="63" t="s">
        <v>178</v>
      </c>
      <c r="AA33" s="63" t="s">
        <v>178</v>
      </c>
      <c r="AB33" s="63" t="s">
        <v>178</v>
      </c>
      <c r="AC33" s="63" t="s">
        <v>178</v>
      </c>
      <c r="AD33" s="63" t="s">
        <v>178</v>
      </c>
      <c r="AE33" s="63" t="s">
        <v>178</v>
      </c>
      <c r="AF33" s="63" t="s">
        <v>178</v>
      </c>
      <c r="AG33" s="63" t="s">
        <v>178</v>
      </c>
      <c r="AH33" s="63" t="s">
        <v>178</v>
      </c>
      <c r="AI33" s="63" t="s">
        <v>178</v>
      </c>
      <c r="AJ33" s="63" t="s">
        <v>178</v>
      </c>
      <c r="AK33" s="63" t="s">
        <v>178</v>
      </c>
      <c r="AL33" s="63" t="s">
        <v>178</v>
      </c>
      <c r="AM33" s="63" t="s">
        <v>178</v>
      </c>
      <c r="AN33" s="63" t="s">
        <v>178</v>
      </c>
      <c r="AO33" s="63" t="s">
        <v>178</v>
      </c>
      <c r="AP33" s="63" t="s">
        <v>178</v>
      </c>
      <c r="AQ33" s="63" t="s">
        <v>178</v>
      </c>
      <c r="AR33" s="63" t="s">
        <v>178</v>
      </c>
      <c r="AS33" s="63" t="s">
        <v>178</v>
      </c>
      <c r="AT33" s="63" t="s">
        <v>178</v>
      </c>
      <c r="AU33" s="63" t="s">
        <v>178</v>
      </c>
      <c r="AV33" s="63" t="s">
        <v>178</v>
      </c>
      <c r="AW33" s="63" t="s">
        <v>178</v>
      </c>
      <c r="AX33" s="63" t="s">
        <v>178</v>
      </c>
      <c r="AY33" s="63" t="s">
        <v>178</v>
      </c>
      <c r="AZ33" s="63" t="s">
        <v>178</v>
      </c>
      <c r="BA33" s="63" t="s">
        <v>178</v>
      </c>
      <c r="BB33" s="63" t="s">
        <v>178</v>
      </c>
      <c r="BC33" s="63" t="s">
        <v>178</v>
      </c>
      <c r="BD33" s="63" t="s">
        <v>178</v>
      </c>
      <c r="BE33" s="63" t="s">
        <v>178</v>
      </c>
      <c r="BF33" s="63" t="s">
        <v>178</v>
      </c>
      <c r="BG33" s="63" t="s">
        <v>178</v>
      </c>
      <c r="BH33" s="63" t="s">
        <v>178</v>
      </c>
      <c r="BI33" s="63" t="s">
        <v>178</v>
      </c>
      <c r="BJ33" s="63" t="s">
        <v>178</v>
      </c>
      <c r="BK33" s="63" t="s">
        <v>178</v>
      </c>
      <c r="BL33" s="63" t="s">
        <v>178</v>
      </c>
      <c r="BM33" s="63" t="s">
        <v>178</v>
      </c>
      <c r="BN33" s="63" t="s">
        <v>178</v>
      </c>
      <c r="BO33" s="63" t="s">
        <v>178</v>
      </c>
      <c r="BP33" s="63" t="s">
        <v>178</v>
      </c>
      <c r="BQ33" s="63" t="s">
        <v>178</v>
      </c>
      <c r="BR33" s="63" t="s">
        <v>178</v>
      </c>
      <c r="BS33" s="63" t="s">
        <v>178</v>
      </c>
      <c r="BT33" s="63" t="s">
        <v>178</v>
      </c>
      <c r="BU33" s="63" t="s">
        <v>178</v>
      </c>
      <c r="BV33" s="63" t="s">
        <v>178</v>
      </c>
      <c r="BW33" s="63" t="s">
        <v>178</v>
      </c>
      <c r="BX33" s="63" t="s">
        <v>178</v>
      </c>
      <c r="BY33" s="63" t="s">
        <v>178</v>
      </c>
      <c r="BZ33" s="63" t="s">
        <v>178</v>
      </c>
      <c r="CA33" s="63" t="s">
        <v>178</v>
      </c>
      <c r="CB33" s="63" t="s">
        <v>178</v>
      </c>
      <c r="CC33" s="63" t="s">
        <v>178</v>
      </c>
      <c r="CD33" s="63" t="s">
        <v>178</v>
      </c>
      <c r="CE33" s="63" t="s">
        <v>178</v>
      </c>
      <c r="CF33" s="63" t="s">
        <v>178</v>
      </c>
      <c r="CG33" s="63" t="s">
        <v>178</v>
      </c>
      <c r="CH33" s="63" t="s">
        <v>178</v>
      </c>
      <c r="CI33" s="63" t="s">
        <v>178</v>
      </c>
      <c r="CJ33" s="63" t="s">
        <v>178</v>
      </c>
      <c r="CK33" s="63" t="s">
        <v>178</v>
      </c>
      <c r="CL33" s="63" t="s">
        <v>178</v>
      </c>
      <c r="CM33" s="63" t="s">
        <v>178</v>
      </c>
      <c r="CN33" s="63" t="s">
        <v>178</v>
      </c>
      <c r="CO33" s="63" t="s">
        <v>178</v>
      </c>
      <c r="CP33" s="63" t="s">
        <v>178</v>
      </c>
      <c r="CQ33" s="63" t="s">
        <v>178</v>
      </c>
      <c r="CR33" s="63" t="s">
        <v>178</v>
      </c>
      <c r="CS33" s="63" t="s">
        <v>178</v>
      </c>
      <c r="CT33" s="63" t="s">
        <v>178</v>
      </c>
      <c r="CU33" s="63" t="s">
        <v>178</v>
      </c>
      <c r="CV33" s="63" t="s">
        <v>178</v>
      </c>
      <c r="CW33" s="63" t="s">
        <v>178</v>
      </c>
      <c r="CX33" s="63" t="s">
        <v>178</v>
      </c>
      <c r="CY33" s="63" t="s">
        <v>178</v>
      </c>
      <c r="CZ33" s="63" t="s">
        <v>178</v>
      </c>
    </row>
    <row r="34" spans="1:104" ht="28.5" x14ac:dyDescent="0.2">
      <c r="A34" s="16" t="s">
        <v>632</v>
      </c>
      <c r="B34" s="9" t="s">
        <v>184</v>
      </c>
      <c r="C34" s="15" t="s">
        <v>256</v>
      </c>
      <c r="D34" s="15" t="s">
        <v>2</v>
      </c>
      <c r="E34" s="86"/>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row>
    <row r="35" spans="1:104" ht="28.5" x14ac:dyDescent="0.2">
      <c r="A35" s="16" t="s">
        <v>633</v>
      </c>
      <c r="B35" s="9" t="s">
        <v>185</v>
      </c>
      <c r="C35" s="15" t="s">
        <v>254</v>
      </c>
      <c r="D35" s="15" t="s">
        <v>68</v>
      </c>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row>
    <row r="36" spans="1:104" ht="40.15" customHeight="1" x14ac:dyDescent="0.2">
      <c r="A36" s="16"/>
      <c r="B36" s="222" t="s">
        <v>551</v>
      </c>
      <c r="C36" s="15" t="s">
        <v>552</v>
      </c>
      <c r="D36" s="15" t="s">
        <v>243</v>
      </c>
      <c r="E36" s="210" t="s">
        <v>100</v>
      </c>
      <c r="F36" s="211" t="s">
        <v>100</v>
      </c>
      <c r="G36" s="211" t="s">
        <v>100</v>
      </c>
      <c r="H36" s="211" t="s">
        <v>100</v>
      </c>
      <c r="I36" s="211" t="s">
        <v>100</v>
      </c>
      <c r="J36" s="211" t="s">
        <v>100</v>
      </c>
      <c r="K36" s="211" t="s">
        <v>100</v>
      </c>
      <c r="L36" s="211" t="s">
        <v>100</v>
      </c>
      <c r="M36" s="211" t="s">
        <v>100</v>
      </c>
      <c r="N36" s="211" t="s">
        <v>100</v>
      </c>
      <c r="O36" s="211" t="s">
        <v>100</v>
      </c>
      <c r="P36" s="211" t="s">
        <v>100</v>
      </c>
      <c r="Q36" s="211" t="s">
        <v>100</v>
      </c>
      <c r="R36" s="211" t="s">
        <v>100</v>
      </c>
      <c r="S36" s="211" t="s">
        <v>100</v>
      </c>
      <c r="T36" s="211" t="s">
        <v>100</v>
      </c>
      <c r="U36" s="211" t="s">
        <v>100</v>
      </c>
      <c r="V36" s="211" t="s">
        <v>100</v>
      </c>
      <c r="W36" s="211" t="s">
        <v>100</v>
      </c>
      <c r="X36" s="211" t="s">
        <v>100</v>
      </c>
      <c r="Y36" s="211" t="s">
        <v>100</v>
      </c>
      <c r="Z36" s="211" t="s">
        <v>100</v>
      </c>
      <c r="AA36" s="211" t="s">
        <v>100</v>
      </c>
      <c r="AB36" s="211" t="s">
        <v>100</v>
      </c>
      <c r="AC36" s="211" t="s">
        <v>100</v>
      </c>
      <c r="AD36" s="211" t="s">
        <v>100</v>
      </c>
      <c r="AE36" s="211" t="s">
        <v>100</v>
      </c>
      <c r="AF36" s="211" t="s">
        <v>100</v>
      </c>
      <c r="AG36" s="211" t="s">
        <v>100</v>
      </c>
      <c r="AH36" s="211" t="s">
        <v>100</v>
      </c>
      <c r="AI36" s="211" t="s">
        <v>100</v>
      </c>
      <c r="AJ36" s="211" t="s">
        <v>100</v>
      </c>
      <c r="AK36" s="211" t="s">
        <v>100</v>
      </c>
      <c r="AL36" s="211" t="s">
        <v>100</v>
      </c>
      <c r="AM36" s="211" t="s">
        <v>100</v>
      </c>
      <c r="AN36" s="211" t="s">
        <v>100</v>
      </c>
      <c r="AO36" s="211" t="s">
        <v>100</v>
      </c>
      <c r="AP36" s="211" t="s">
        <v>100</v>
      </c>
      <c r="AQ36" s="211" t="s">
        <v>100</v>
      </c>
      <c r="AR36" s="211" t="s">
        <v>100</v>
      </c>
      <c r="AS36" s="211" t="s">
        <v>100</v>
      </c>
      <c r="AT36" s="211" t="s">
        <v>100</v>
      </c>
      <c r="AU36" s="211" t="s">
        <v>100</v>
      </c>
      <c r="AV36" s="211" t="s">
        <v>100</v>
      </c>
      <c r="AW36" s="211" t="s">
        <v>100</v>
      </c>
      <c r="AX36" s="211" t="s">
        <v>100</v>
      </c>
      <c r="AY36" s="211" t="s">
        <v>100</v>
      </c>
      <c r="AZ36" s="211" t="s">
        <v>100</v>
      </c>
      <c r="BA36" s="211" t="s">
        <v>100</v>
      </c>
      <c r="BB36" s="211" t="s">
        <v>100</v>
      </c>
      <c r="BC36" s="211" t="s">
        <v>100</v>
      </c>
      <c r="BD36" s="211" t="s">
        <v>100</v>
      </c>
      <c r="BE36" s="211" t="s">
        <v>100</v>
      </c>
      <c r="BF36" s="211" t="s">
        <v>100</v>
      </c>
      <c r="BG36" s="211" t="s">
        <v>100</v>
      </c>
      <c r="BH36" s="211" t="s">
        <v>100</v>
      </c>
      <c r="BI36" s="211" t="s">
        <v>100</v>
      </c>
      <c r="BJ36" s="211" t="s">
        <v>100</v>
      </c>
      <c r="BK36" s="211" t="s">
        <v>100</v>
      </c>
      <c r="BL36" s="211" t="s">
        <v>100</v>
      </c>
      <c r="BM36" s="211" t="s">
        <v>100</v>
      </c>
      <c r="BN36" s="211" t="s">
        <v>100</v>
      </c>
      <c r="BO36" s="211" t="s">
        <v>100</v>
      </c>
      <c r="BP36" s="211" t="s">
        <v>100</v>
      </c>
      <c r="BQ36" s="211" t="s">
        <v>100</v>
      </c>
      <c r="BR36" s="211" t="s">
        <v>100</v>
      </c>
      <c r="BS36" s="211" t="s">
        <v>100</v>
      </c>
      <c r="BT36" s="211" t="s">
        <v>100</v>
      </c>
      <c r="BU36" s="211" t="s">
        <v>100</v>
      </c>
      <c r="BV36" s="211" t="s">
        <v>100</v>
      </c>
      <c r="BW36" s="211" t="s">
        <v>100</v>
      </c>
      <c r="BX36" s="211" t="s">
        <v>100</v>
      </c>
      <c r="BY36" s="211" t="s">
        <v>100</v>
      </c>
      <c r="BZ36" s="211" t="s">
        <v>100</v>
      </c>
      <c r="CA36" s="211" t="s">
        <v>100</v>
      </c>
      <c r="CB36" s="211" t="s">
        <v>100</v>
      </c>
      <c r="CC36" s="211" t="s">
        <v>100</v>
      </c>
      <c r="CD36" s="211" t="s">
        <v>100</v>
      </c>
      <c r="CE36" s="211" t="s">
        <v>100</v>
      </c>
      <c r="CF36" s="211" t="s">
        <v>100</v>
      </c>
      <c r="CG36" s="211" t="s">
        <v>100</v>
      </c>
      <c r="CH36" s="211" t="s">
        <v>100</v>
      </c>
      <c r="CI36" s="211" t="s">
        <v>100</v>
      </c>
      <c r="CJ36" s="211" t="s">
        <v>100</v>
      </c>
      <c r="CK36" s="211" t="s">
        <v>100</v>
      </c>
      <c r="CL36" s="211" t="s">
        <v>100</v>
      </c>
      <c r="CM36" s="211" t="s">
        <v>100</v>
      </c>
      <c r="CN36" s="211" t="s">
        <v>100</v>
      </c>
      <c r="CO36" s="211" t="s">
        <v>100</v>
      </c>
      <c r="CP36" s="211" t="s">
        <v>100</v>
      </c>
      <c r="CQ36" s="211" t="s">
        <v>100</v>
      </c>
      <c r="CR36" s="211" t="s">
        <v>100</v>
      </c>
      <c r="CS36" s="211" t="s">
        <v>100</v>
      </c>
      <c r="CT36" s="211" t="s">
        <v>100</v>
      </c>
      <c r="CU36" s="211" t="s">
        <v>100</v>
      </c>
      <c r="CV36" s="211" t="s">
        <v>100</v>
      </c>
      <c r="CW36" s="211" t="s">
        <v>100</v>
      </c>
      <c r="CX36" s="211" t="s">
        <v>100</v>
      </c>
      <c r="CY36" s="211" t="s">
        <v>100</v>
      </c>
      <c r="CZ36" s="211" t="s">
        <v>100</v>
      </c>
    </row>
    <row r="37" spans="1:104" x14ac:dyDescent="0.2">
      <c r="A37" s="16" t="s">
        <v>597</v>
      </c>
      <c r="B37" s="9" t="s">
        <v>180</v>
      </c>
      <c r="C37" s="15" t="s">
        <v>253</v>
      </c>
      <c r="D37" s="15" t="s">
        <v>2</v>
      </c>
      <c r="E37" s="86" t="s">
        <v>178</v>
      </c>
      <c r="F37" s="63" t="s">
        <v>178</v>
      </c>
      <c r="G37" s="63" t="s">
        <v>178</v>
      </c>
      <c r="H37" s="63" t="s">
        <v>178</v>
      </c>
      <c r="I37" s="63" t="s">
        <v>178</v>
      </c>
      <c r="J37" s="63" t="s">
        <v>178</v>
      </c>
      <c r="K37" s="63" t="s">
        <v>178</v>
      </c>
      <c r="L37" s="63" t="s">
        <v>178</v>
      </c>
      <c r="M37" s="63" t="s">
        <v>178</v>
      </c>
      <c r="N37" s="63" t="s">
        <v>178</v>
      </c>
      <c r="O37" s="63" t="s">
        <v>178</v>
      </c>
      <c r="P37" s="63" t="s">
        <v>178</v>
      </c>
      <c r="Q37" s="63" t="s">
        <v>178</v>
      </c>
      <c r="R37" s="63" t="s">
        <v>178</v>
      </c>
      <c r="S37" s="63" t="s">
        <v>178</v>
      </c>
      <c r="T37" s="63" t="s">
        <v>178</v>
      </c>
      <c r="U37" s="63" t="s">
        <v>178</v>
      </c>
      <c r="V37" s="63" t="s">
        <v>178</v>
      </c>
      <c r="W37" s="63" t="s">
        <v>178</v>
      </c>
      <c r="X37" s="63" t="s">
        <v>178</v>
      </c>
      <c r="Y37" s="63" t="s">
        <v>178</v>
      </c>
      <c r="Z37" s="63" t="s">
        <v>178</v>
      </c>
      <c r="AA37" s="63" t="s">
        <v>178</v>
      </c>
      <c r="AB37" s="63" t="s">
        <v>178</v>
      </c>
      <c r="AC37" s="63" t="s">
        <v>178</v>
      </c>
      <c r="AD37" s="63" t="s">
        <v>178</v>
      </c>
      <c r="AE37" s="63" t="s">
        <v>178</v>
      </c>
      <c r="AF37" s="63" t="s">
        <v>178</v>
      </c>
      <c r="AG37" s="63" t="s">
        <v>178</v>
      </c>
      <c r="AH37" s="63" t="s">
        <v>178</v>
      </c>
      <c r="AI37" s="63" t="s">
        <v>178</v>
      </c>
      <c r="AJ37" s="63" t="s">
        <v>178</v>
      </c>
      <c r="AK37" s="63" t="s">
        <v>178</v>
      </c>
      <c r="AL37" s="63" t="s">
        <v>178</v>
      </c>
      <c r="AM37" s="63" t="s">
        <v>178</v>
      </c>
      <c r="AN37" s="63" t="s">
        <v>178</v>
      </c>
      <c r="AO37" s="63" t="s">
        <v>178</v>
      </c>
      <c r="AP37" s="63" t="s">
        <v>178</v>
      </c>
      <c r="AQ37" s="63" t="s">
        <v>178</v>
      </c>
      <c r="AR37" s="63" t="s">
        <v>178</v>
      </c>
      <c r="AS37" s="63" t="s">
        <v>178</v>
      </c>
      <c r="AT37" s="63" t="s">
        <v>178</v>
      </c>
      <c r="AU37" s="63" t="s">
        <v>178</v>
      </c>
      <c r="AV37" s="63" t="s">
        <v>178</v>
      </c>
      <c r="AW37" s="63" t="s">
        <v>178</v>
      </c>
      <c r="AX37" s="63" t="s">
        <v>178</v>
      </c>
      <c r="AY37" s="63" t="s">
        <v>178</v>
      </c>
      <c r="AZ37" s="63" t="s">
        <v>178</v>
      </c>
      <c r="BA37" s="63" t="s">
        <v>178</v>
      </c>
      <c r="BB37" s="63" t="s">
        <v>178</v>
      </c>
      <c r="BC37" s="63" t="s">
        <v>178</v>
      </c>
      <c r="BD37" s="63" t="s">
        <v>178</v>
      </c>
      <c r="BE37" s="63" t="s">
        <v>178</v>
      </c>
      <c r="BF37" s="63" t="s">
        <v>178</v>
      </c>
      <c r="BG37" s="63" t="s">
        <v>178</v>
      </c>
      <c r="BH37" s="63" t="s">
        <v>178</v>
      </c>
      <c r="BI37" s="63" t="s">
        <v>178</v>
      </c>
      <c r="BJ37" s="63" t="s">
        <v>178</v>
      </c>
      <c r="BK37" s="63" t="s">
        <v>178</v>
      </c>
      <c r="BL37" s="63" t="s">
        <v>178</v>
      </c>
      <c r="BM37" s="63" t="s">
        <v>178</v>
      </c>
      <c r="BN37" s="63" t="s">
        <v>178</v>
      </c>
      <c r="BO37" s="63" t="s">
        <v>178</v>
      </c>
      <c r="BP37" s="63" t="s">
        <v>178</v>
      </c>
      <c r="BQ37" s="63" t="s">
        <v>178</v>
      </c>
      <c r="BR37" s="63" t="s">
        <v>178</v>
      </c>
      <c r="BS37" s="63" t="s">
        <v>178</v>
      </c>
      <c r="BT37" s="63" t="s">
        <v>178</v>
      </c>
      <c r="BU37" s="63" t="s">
        <v>178</v>
      </c>
      <c r="BV37" s="63" t="s">
        <v>178</v>
      </c>
      <c r="BW37" s="63" t="s">
        <v>178</v>
      </c>
      <c r="BX37" s="63" t="s">
        <v>178</v>
      </c>
      <c r="BY37" s="63" t="s">
        <v>178</v>
      </c>
      <c r="BZ37" s="63" t="s">
        <v>178</v>
      </c>
      <c r="CA37" s="63" t="s">
        <v>178</v>
      </c>
      <c r="CB37" s="63" t="s">
        <v>178</v>
      </c>
      <c r="CC37" s="63" t="s">
        <v>178</v>
      </c>
      <c r="CD37" s="63" t="s">
        <v>178</v>
      </c>
      <c r="CE37" s="63" t="s">
        <v>178</v>
      </c>
      <c r="CF37" s="63" t="s">
        <v>178</v>
      </c>
      <c r="CG37" s="63" t="s">
        <v>178</v>
      </c>
      <c r="CH37" s="63" t="s">
        <v>178</v>
      </c>
      <c r="CI37" s="63" t="s">
        <v>178</v>
      </c>
      <c r="CJ37" s="63" t="s">
        <v>178</v>
      </c>
      <c r="CK37" s="63" t="s">
        <v>178</v>
      </c>
      <c r="CL37" s="63" t="s">
        <v>178</v>
      </c>
      <c r="CM37" s="63" t="s">
        <v>178</v>
      </c>
      <c r="CN37" s="63" t="s">
        <v>178</v>
      </c>
      <c r="CO37" s="63" t="s">
        <v>178</v>
      </c>
      <c r="CP37" s="63" t="s">
        <v>178</v>
      </c>
      <c r="CQ37" s="63" t="s">
        <v>178</v>
      </c>
      <c r="CR37" s="63" t="s">
        <v>178</v>
      </c>
      <c r="CS37" s="63" t="s">
        <v>178</v>
      </c>
      <c r="CT37" s="63" t="s">
        <v>178</v>
      </c>
      <c r="CU37" s="63" t="s">
        <v>178</v>
      </c>
      <c r="CV37" s="63" t="s">
        <v>178</v>
      </c>
      <c r="CW37" s="63" t="s">
        <v>178</v>
      </c>
      <c r="CX37" s="63" t="s">
        <v>178</v>
      </c>
      <c r="CY37" s="63" t="s">
        <v>178</v>
      </c>
      <c r="CZ37" s="63" t="s">
        <v>178</v>
      </c>
    </row>
    <row r="38" spans="1:104" x14ac:dyDescent="0.2">
      <c r="A38" s="16" t="s">
        <v>598</v>
      </c>
      <c r="B38" s="9" t="s">
        <v>181</v>
      </c>
      <c r="C38" s="15" t="s">
        <v>253</v>
      </c>
      <c r="D38" s="15" t="s">
        <v>2</v>
      </c>
      <c r="E38" s="86" t="s">
        <v>178</v>
      </c>
      <c r="F38" s="63" t="s">
        <v>178</v>
      </c>
      <c r="G38" s="63" t="s">
        <v>178</v>
      </c>
      <c r="H38" s="63" t="s">
        <v>178</v>
      </c>
      <c r="I38" s="63" t="s">
        <v>178</v>
      </c>
      <c r="J38" s="63" t="s">
        <v>178</v>
      </c>
      <c r="K38" s="63" t="s">
        <v>178</v>
      </c>
      <c r="L38" s="63" t="s">
        <v>178</v>
      </c>
      <c r="M38" s="63" t="s">
        <v>178</v>
      </c>
      <c r="N38" s="63" t="s">
        <v>178</v>
      </c>
      <c r="O38" s="63" t="s">
        <v>178</v>
      </c>
      <c r="P38" s="63" t="s">
        <v>178</v>
      </c>
      <c r="Q38" s="63" t="s">
        <v>178</v>
      </c>
      <c r="R38" s="63" t="s">
        <v>178</v>
      </c>
      <c r="S38" s="63" t="s">
        <v>178</v>
      </c>
      <c r="T38" s="63" t="s">
        <v>178</v>
      </c>
      <c r="U38" s="63" t="s">
        <v>178</v>
      </c>
      <c r="V38" s="63" t="s">
        <v>178</v>
      </c>
      <c r="W38" s="63" t="s">
        <v>178</v>
      </c>
      <c r="X38" s="63" t="s">
        <v>178</v>
      </c>
      <c r="Y38" s="63" t="s">
        <v>178</v>
      </c>
      <c r="Z38" s="63" t="s">
        <v>178</v>
      </c>
      <c r="AA38" s="63" t="s">
        <v>178</v>
      </c>
      <c r="AB38" s="63" t="s">
        <v>178</v>
      </c>
      <c r="AC38" s="63" t="s">
        <v>178</v>
      </c>
      <c r="AD38" s="63" t="s">
        <v>178</v>
      </c>
      <c r="AE38" s="63" t="s">
        <v>178</v>
      </c>
      <c r="AF38" s="63" t="s">
        <v>178</v>
      </c>
      <c r="AG38" s="63" t="s">
        <v>178</v>
      </c>
      <c r="AH38" s="63" t="s">
        <v>178</v>
      </c>
      <c r="AI38" s="63" t="s">
        <v>178</v>
      </c>
      <c r="AJ38" s="63" t="s">
        <v>178</v>
      </c>
      <c r="AK38" s="63" t="s">
        <v>178</v>
      </c>
      <c r="AL38" s="63" t="s">
        <v>178</v>
      </c>
      <c r="AM38" s="63" t="s">
        <v>178</v>
      </c>
      <c r="AN38" s="63" t="s">
        <v>178</v>
      </c>
      <c r="AO38" s="63" t="s">
        <v>178</v>
      </c>
      <c r="AP38" s="63" t="s">
        <v>178</v>
      </c>
      <c r="AQ38" s="63" t="s">
        <v>178</v>
      </c>
      <c r="AR38" s="63" t="s">
        <v>178</v>
      </c>
      <c r="AS38" s="63" t="s">
        <v>178</v>
      </c>
      <c r="AT38" s="63" t="s">
        <v>178</v>
      </c>
      <c r="AU38" s="63" t="s">
        <v>178</v>
      </c>
      <c r="AV38" s="63" t="s">
        <v>178</v>
      </c>
      <c r="AW38" s="63" t="s">
        <v>178</v>
      </c>
      <c r="AX38" s="63" t="s">
        <v>178</v>
      </c>
      <c r="AY38" s="63" t="s">
        <v>178</v>
      </c>
      <c r="AZ38" s="63" t="s">
        <v>178</v>
      </c>
      <c r="BA38" s="63" t="s">
        <v>178</v>
      </c>
      <c r="BB38" s="63" t="s">
        <v>178</v>
      </c>
      <c r="BC38" s="63" t="s">
        <v>178</v>
      </c>
      <c r="BD38" s="63" t="s">
        <v>178</v>
      </c>
      <c r="BE38" s="63" t="s">
        <v>178</v>
      </c>
      <c r="BF38" s="63" t="s">
        <v>178</v>
      </c>
      <c r="BG38" s="63" t="s">
        <v>178</v>
      </c>
      <c r="BH38" s="63" t="s">
        <v>178</v>
      </c>
      <c r="BI38" s="63" t="s">
        <v>178</v>
      </c>
      <c r="BJ38" s="63" t="s">
        <v>178</v>
      </c>
      <c r="BK38" s="63" t="s">
        <v>178</v>
      </c>
      <c r="BL38" s="63" t="s">
        <v>178</v>
      </c>
      <c r="BM38" s="63" t="s">
        <v>178</v>
      </c>
      <c r="BN38" s="63" t="s">
        <v>178</v>
      </c>
      <c r="BO38" s="63" t="s">
        <v>178</v>
      </c>
      <c r="BP38" s="63" t="s">
        <v>178</v>
      </c>
      <c r="BQ38" s="63" t="s">
        <v>178</v>
      </c>
      <c r="BR38" s="63" t="s">
        <v>178</v>
      </c>
      <c r="BS38" s="63" t="s">
        <v>178</v>
      </c>
      <c r="BT38" s="63" t="s">
        <v>178</v>
      </c>
      <c r="BU38" s="63" t="s">
        <v>178</v>
      </c>
      <c r="BV38" s="63" t="s">
        <v>178</v>
      </c>
      <c r="BW38" s="63" t="s">
        <v>178</v>
      </c>
      <c r="BX38" s="63" t="s">
        <v>178</v>
      </c>
      <c r="BY38" s="63" t="s">
        <v>178</v>
      </c>
      <c r="BZ38" s="63" t="s">
        <v>178</v>
      </c>
      <c r="CA38" s="63" t="s">
        <v>178</v>
      </c>
      <c r="CB38" s="63" t="s">
        <v>178</v>
      </c>
      <c r="CC38" s="63" t="s">
        <v>178</v>
      </c>
      <c r="CD38" s="63" t="s">
        <v>178</v>
      </c>
      <c r="CE38" s="63" t="s">
        <v>178</v>
      </c>
      <c r="CF38" s="63" t="s">
        <v>178</v>
      </c>
      <c r="CG38" s="63" t="s">
        <v>178</v>
      </c>
      <c r="CH38" s="63" t="s">
        <v>178</v>
      </c>
      <c r="CI38" s="63" t="s">
        <v>178</v>
      </c>
      <c r="CJ38" s="63" t="s">
        <v>178</v>
      </c>
      <c r="CK38" s="63" t="s">
        <v>178</v>
      </c>
      <c r="CL38" s="63" t="s">
        <v>178</v>
      </c>
      <c r="CM38" s="63" t="s">
        <v>178</v>
      </c>
      <c r="CN38" s="63" t="s">
        <v>178</v>
      </c>
      <c r="CO38" s="63" t="s">
        <v>178</v>
      </c>
      <c r="CP38" s="63" t="s">
        <v>178</v>
      </c>
      <c r="CQ38" s="63" t="s">
        <v>178</v>
      </c>
      <c r="CR38" s="63" t="s">
        <v>178</v>
      </c>
      <c r="CS38" s="63" t="s">
        <v>178</v>
      </c>
      <c r="CT38" s="63" t="s">
        <v>178</v>
      </c>
      <c r="CU38" s="63" t="s">
        <v>178</v>
      </c>
      <c r="CV38" s="63" t="s">
        <v>178</v>
      </c>
      <c r="CW38" s="63" t="s">
        <v>178</v>
      </c>
      <c r="CX38" s="63" t="s">
        <v>178</v>
      </c>
      <c r="CY38" s="63" t="s">
        <v>178</v>
      </c>
      <c r="CZ38" s="63" t="s">
        <v>178</v>
      </c>
    </row>
    <row r="39" spans="1:104" x14ac:dyDescent="0.2">
      <c r="A39" s="16" t="s">
        <v>599</v>
      </c>
      <c r="B39" s="9" t="s">
        <v>182</v>
      </c>
      <c r="C39" s="15" t="s">
        <v>253</v>
      </c>
      <c r="D39" s="15" t="s">
        <v>2</v>
      </c>
      <c r="E39" s="86" t="s">
        <v>178</v>
      </c>
      <c r="F39" s="63" t="s">
        <v>178</v>
      </c>
      <c r="G39" s="63" t="s">
        <v>178</v>
      </c>
      <c r="H39" s="63" t="s">
        <v>178</v>
      </c>
      <c r="I39" s="63" t="s">
        <v>178</v>
      </c>
      <c r="J39" s="63" t="s">
        <v>178</v>
      </c>
      <c r="K39" s="63" t="s">
        <v>178</v>
      </c>
      <c r="L39" s="63" t="s">
        <v>178</v>
      </c>
      <c r="M39" s="63" t="s">
        <v>178</v>
      </c>
      <c r="N39" s="63" t="s">
        <v>178</v>
      </c>
      <c r="O39" s="63" t="s">
        <v>178</v>
      </c>
      <c r="P39" s="63" t="s">
        <v>178</v>
      </c>
      <c r="Q39" s="63" t="s">
        <v>178</v>
      </c>
      <c r="R39" s="63" t="s">
        <v>178</v>
      </c>
      <c r="S39" s="63" t="s">
        <v>178</v>
      </c>
      <c r="T39" s="63" t="s">
        <v>178</v>
      </c>
      <c r="U39" s="63" t="s">
        <v>178</v>
      </c>
      <c r="V39" s="63" t="s">
        <v>178</v>
      </c>
      <c r="W39" s="63" t="s">
        <v>178</v>
      </c>
      <c r="X39" s="63" t="s">
        <v>178</v>
      </c>
      <c r="Y39" s="63" t="s">
        <v>178</v>
      </c>
      <c r="Z39" s="63" t="s">
        <v>178</v>
      </c>
      <c r="AA39" s="63" t="s">
        <v>178</v>
      </c>
      <c r="AB39" s="63" t="s">
        <v>178</v>
      </c>
      <c r="AC39" s="63" t="s">
        <v>178</v>
      </c>
      <c r="AD39" s="63" t="s">
        <v>178</v>
      </c>
      <c r="AE39" s="63" t="s">
        <v>178</v>
      </c>
      <c r="AF39" s="63" t="s">
        <v>178</v>
      </c>
      <c r="AG39" s="63" t="s">
        <v>178</v>
      </c>
      <c r="AH39" s="63" t="s">
        <v>178</v>
      </c>
      <c r="AI39" s="63" t="s">
        <v>178</v>
      </c>
      <c r="AJ39" s="63" t="s">
        <v>178</v>
      </c>
      <c r="AK39" s="63" t="s">
        <v>178</v>
      </c>
      <c r="AL39" s="63" t="s">
        <v>178</v>
      </c>
      <c r="AM39" s="63" t="s">
        <v>178</v>
      </c>
      <c r="AN39" s="63" t="s">
        <v>178</v>
      </c>
      <c r="AO39" s="63" t="s">
        <v>178</v>
      </c>
      <c r="AP39" s="63" t="s">
        <v>178</v>
      </c>
      <c r="AQ39" s="63" t="s">
        <v>178</v>
      </c>
      <c r="AR39" s="63" t="s">
        <v>178</v>
      </c>
      <c r="AS39" s="63" t="s">
        <v>178</v>
      </c>
      <c r="AT39" s="63" t="s">
        <v>178</v>
      </c>
      <c r="AU39" s="63" t="s">
        <v>178</v>
      </c>
      <c r="AV39" s="63" t="s">
        <v>178</v>
      </c>
      <c r="AW39" s="63" t="s">
        <v>178</v>
      </c>
      <c r="AX39" s="63" t="s">
        <v>178</v>
      </c>
      <c r="AY39" s="63" t="s">
        <v>178</v>
      </c>
      <c r="AZ39" s="63" t="s">
        <v>178</v>
      </c>
      <c r="BA39" s="63" t="s">
        <v>178</v>
      </c>
      <c r="BB39" s="63" t="s">
        <v>178</v>
      </c>
      <c r="BC39" s="63" t="s">
        <v>178</v>
      </c>
      <c r="BD39" s="63" t="s">
        <v>178</v>
      </c>
      <c r="BE39" s="63" t="s">
        <v>178</v>
      </c>
      <c r="BF39" s="63" t="s">
        <v>178</v>
      </c>
      <c r="BG39" s="63" t="s">
        <v>178</v>
      </c>
      <c r="BH39" s="63" t="s">
        <v>178</v>
      </c>
      <c r="BI39" s="63" t="s">
        <v>178</v>
      </c>
      <c r="BJ39" s="63" t="s">
        <v>178</v>
      </c>
      <c r="BK39" s="63" t="s">
        <v>178</v>
      </c>
      <c r="BL39" s="63" t="s">
        <v>178</v>
      </c>
      <c r="BM39" s="63" t="s">
        <v>178</v>
      </c>
      <c r="BN39" s="63" t="s">
        <v>178</v>
      </c>
      <c r="BO39" s="63" t="s">
        <v>178</v>
      </c>
      <c r="BP39" s="63" t="s">
        <v>178</v>
      </c>
      <c r="BQ39" s="63" t="s">
        <v>178</v>
      </c>
      <c r="BR39" s="63" t="s">
        <v>178</v>
      </c>
      <c r="BS39" s="63" t="s">
        <v>178</v>
      </c>
      <c r="BT39" s="63" t="s">
        <v>178</v>
      </c>
      <c r="BU39" s="63" t="s">
        <v>178</v>
      </c>
      <c r="BV39" s="63" t="s">
        <v>178</v>
      </c>
      <c r="BW39" s="63" t="s">
        <v>178</v>
      </c>
      <c r="BX39" s="63" t="s">
        <v>178</v>
      </c>
      <c r="BY39" s="63" t="s">
        <v>178</v>
      </c>
      <c r="BZ39" s="63" t="s">
        <v>178</v>
      </c>
      <c r="CA39" s="63" t="s">
        <v>178</v>
      </c>
      <c r="CB39" s="63" t="s">
        <v>178</v>
      </c>
      <c r="CC39" s="63" t="s">
        <v>178</v>
      </c>
      <c r="CD39" s="63" t="s">
        <v>178</v>
      </c>
      <c r="CE39" s="63" t="s">
        <v>178</v>
      </c>
      <c r="CF39" s="63" t="s">
        <v>178</v>
      </c>
      <c r="CG39" s="63" t="s">
        <v>178</v>
      </c>
      <c r="CH39" s="63" t="s">
        <v>178</v>
      </c>
      <c r="CI39" s="63" t="s">
        <v>178</v>
      </c>
      <c r="CJ39" s="63" t="s">
        <v>178</v>
      </c>
      <c r="CK39" s="63" t="s">
        <v>178</v>
      </c>
      <c r="CL39" s="63" t="s">
        <v>178</v>
      </c>
      <c r="CM39" s="63" t="s">
        <v>178</v>
      </c>
      <c r="CN39" s="63" t="s">
        <v>178</v>
      </c>
      <c r="CO39" s="63" t="s">
        <v>178</v>
      </c>
      <c r="CP39" s="63" t="s">
        <v>178</v>
      </c>
      <c r="CQ39" s="63" t="s">
        <v>178</v>
      </c>
      <c r="CR39" s="63" t="s">
        <v>178</v>
      </c>
      <c r="CS39" s="63" t="s">
        <v>178</v>
      </c>
      <c r="CT39" s="63" t="s">
        <v>178</v>
      </c>
      <c r="CU39" s="63" t="s">
        <v>178</v>
      </c>
      <c r="CV39" s="63" t="s">
        <v>178</v>
      </c>
      <c r="CW39" s="63" t="s">
        <v>178</v>
      </c>
      <c r="CX39" s="63" t="s">
        <v>178</v>
      </c>
      <c r="CY39" s="63" t="s">
        <v>178</v>
      </c>
      <c r="CZ39" s="63" t="s">
        <v>178</v>
      </c>
    </row>
    <row r="40" spans="1:104" x14ac:dyDescent="0.2">
      <c r="A40" s="16" t="s">
        <v>600</v>
      </c>
      <c r="B40" s="9" t="s">
        <v>183</v>
      </c>
      <c r="C40" s="15" t="s">
        <v>253</v>
      </c>
      <c r="D40" s="15" t="s">
        <v>2</v>
      </c>
      <c r="E40" s="86" t="s">
        <v>178</v>
      </c>
      <c r="F40" s="63" t="s">
        <v>178</v>
      </c>
      <c r="G40" s="63" t="s">
        <v>178</v>
      </c>
      <c r="H40" s="63" t="s">
        <v>178</v>
      </c>
      <c r="I40" s="63" t="s">
        <v>178</v>
      </c>
      <c r="J40" s="63" t="s">
        <v>178</v>
      </c>
      <c r="K40" s="63" t="s">
        <v>178</v>
      </c>
      <c r="L40" s="63" t="s">
        <v>178</v>
      </c>
      <c r="M40" s="63" t="s">
        <v>178</v>
      </c>
      <c r="N40" s="63" t="s">
        <v>178</v>
      </c>
      <c r="O40" s="63" t="s">
        <v>178</v>
      </c>
      <c r="P40" s="63" t="s">
        <v>178</v>
      </c>
      <c r="Q40" s="63" t="s">
        <v>178</v>
      </c>
      <c r="R40" s="63" t="s">
        <v>178</v>
      </c>
      <c r="S40" s="63" t="s">
        <v>178</v>
      </c>
      <c r="T40" s="63" t="s">
        <v>178</v>
      </c>
      <c r="U40" s="63" t="s">
        <v>178</v>
      </c>
      <c r="V40" s="63" t="s">
        <v>178</v>
      </c>
      <c r="W40" s="63" t="s">
        <v>178</v>
      </c>
      <c r="X40" s="63" t="s">
        <v>178</v>
      </c>
      <c r="Y40" s="63" t="s">
        <v>178</v>
      </c>
      <c r="Z40" s="63" t="s">
        <v>178</v>
      </c>
      <c r="AA40" s="63" t="s">
        <v>178</v>
      </c>
      <c r="AB40" s="63" t="s">
        <v>178</v>
      </c>
      <c r="AC40" s="63" t="s">
        <v>178</v>
      </c>
      <c r="AD40" s="63" t="s">
        <v>178</v>
      </c>
      <c r="AE40" s="63" t="s">
        <v>178</v>
      </c>
      <c r="AF40" s="63" t="s">
        <v>178</v>
      </c>
      <c r="AG40" s="63" t="s">
        <v>178</v>
      </c>
      <c r="AH40" s="63" t="s">
        <v>178</v>
      </c>
      <c r="AI40" s="63" t="s">
        <v>178</v>
      </c>
      <c r="AJ40" s="63" t="s">
        <v>178</v>
      </c>
      <c r="AK40" s="63" t="s">
        <v>178</v>
      </c>
      <c r="AL40" s="63" t="s">
        <v>178</v>
      </c>
      <c r="AM40" s="63" t="s">
        <v>178</v>
      </c>
      <c r="AN40" s="63" t="s">
        <v>178</v>
      </c>
      <c r="AO40" s="63" t="s">
        <v>178</v>
      </c>
      <c r="AP40" s="63" t="s">
        <v>178</v>
      </c>
      <c r="AQ40" s="63" t="s">
        <v>178</v>
      </c>
      <c r="AR40" s="63" t="s">
        <v>178</v>
      </c>
      <c r="AS40" s="63" t="s">
        <v>178</v>
      </c>
      <c r="AT40" s="63" t="s">
        <v>178</v>
      </c>
      <c r="AU40" s="63" t="s">
        <v>178</v>
      </c>
      <c r="AV40" s="63" t="s">
        <v>178</v>
      </c>
      <c r="AW40" s="63" t="s">
        <v>178</v>
      </c>
      <c r="AX40" s="63" t="s">
        <v>178</v>
      </c>
      <c r="AY40" s="63" t="s">
        <v>178</v>
      </c>
      <c r="AZ40" s="63" t="s">
        <v>178</v>
      </c>
      <c r="BA40" s="63" t="s">
        <v>178</v>
      </c>
      <c r="BB40" s="63" t="s">
        <v>178</v>
      </c>
      <c r="BC40" s="63" t="s">
        <v>178</v>
      </c>
      <c r="BD40" s="63" t="s">
        <v>178</v>
      </c>
      <c r="BE40" s="63" t="s">
        <v>178</v>
      </c>
      <c r="BF40" s="63" t="s">
        <v>178</v>
      </c>
      <c r="BG40" s="63" t="s">
        <v>178</v>
      </c>
      <c r="BH40" s="63" t="s">
        <v>178</v>
      </c>
      <c r="BI40" s="63" t="s">
        <v>178</v>
      </c>
      <c r="BJ40" s="63" t="s">
        <v>178</v>
      </c>
      <c r="BK40" s="63" t="s">
        <v>178</v>
      </c>
      <c r="BL40" s="63" t="s">
        <v>178</v>
      </c>
      <c r="BM40" s="63" t="s">
        <v>178</v>
      </c>
      <c r="BN40" s="63" t="s">
        <v>178</v>
      </c>
      <c r="BO40" s="63" t="s">
        <v>178</v>
      </c>
      <c r="BP40" s="63" t="s">
        <v>178</v>
      </c>
      <c r="BQ40" s="63" t="s">
        <v>178</v>
      </c>
      <c r="BR40" s="63" t="s">
        <v>178</v>
      </c>
      <c r="BS40" s="63" t="s">
        <v>178</v>
      </c>
      <c r="BT40" s="63" t="s">
        <v>178</v>
      </c>
      <c r="BU40" s="63" t="s">
        <v>178</v>
      </c>
      <c r="BV40" s="63" t="s">
        <v>178</v>
      </c>
      <c r="BW40" s="63" t="s">
        <v>178</v>
      </c>
      <c r="BX40" s="63" t="s">
        <v>178</v>
      </c>
      <c r="BY40" s="63" t="s">
        <v>178</v>
      </c>
      <c r="BZ40" s="63" t="s">
        <v>178</v>
      </c>
      <c r="CA40" s="63" t="s">
        <v>178</v>
      </c>
      <c r="CB40" s="63" t="s">
        <v>178</v>
      </c>
      <c r="CC40" s="63" t="s">
        <v>178</v>
      </c>
      <c r="CD40" s="63" t="s">
        <v>178</v>
      </c>
      <c r="CE40" s="63" t="s">
        <v>178</v>
      </c>
      <c r="CF40" s="63" t="s">
        <v>178</v>
      </c>
      <c r="CG40" s="63" t="s">
        <v>178</v>
      </c>
      <c r="CH40" s="63" t="s">
        <v>178</v>
      </c>
      <c r="CI40" s="63" t="s">
        <v>178</v>
      </c>
      <c r="CJ40" s="63" t="s">
        <v>178</v>
      </c>
      <c r="CK40" s="63" t="s">
        <v>178</v>
      </c>
      <c r="CL40" s="63" t="s">
        <v>178</v>
      </c>
      <c r="CM40" s="63" t="s">
        <v>178</v>
      </c>
      <c r="CN40" s="63" t="s">
        <v>178</v>
      </c>
      <c r="CO40" s="63" t="s">
        <v>178</v>
      </c>
      <c r="CP40" s="63" t="s">
        <v>178</v>
      </c>
      <c r="CQ40" s="63" t="s">
        <v>178</v>
      </c>
      <c r="CR40" s="63" t="s">
        <v>178</v>
      </c>
      <c r="CS40" s="63" t="s">
        <v>178</v>
      </c>
      <c r="CT40" s="63" t="s">
        <v>178</v>
      </c>
      <c r="CU40" s="63" t="s">
        <v>178</v>
      </c>
      <c r="CV40" s="63" t="s">
        <v>178</v>
      </c>
      <c r="CW40" s="63" t="s">
        <v>178</v>
      </c>
      <c r="CX40" s="63" t="s">
        <v>178</v>
      </c>
      <c r="CY40" s="63" t="s">
        <v>178</v>
      </c>
      <c r="CZ40" s="63" t="s">
        <v>178</v>
      </c>
    </row>
    <row r="41" spans="1:104" ht="28.5" x14ac:dyDescent="0.2">
      <c r="A41" s="16" t="s">
        <v>601</v>
      </c>
      <c r="B41" s="9" t="s">
        <v>184</v>
      </c>
      <c r="C41" s="15" t="s">
        <v>256</v>
      </c>
      <c r="D41" s="15" t="s">
        <v>2</v>
      </c>
      <c r="E41" s="86"/>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row>
    <row r="42" spans="1:104" ht="28.5" x14ac:dyDescent="0.2">
      <c r="A42" s="16" t="s">
        <v>602</v>
      </c>
      <c r="B42" s="9" t="s">
        <v>185</v>
      </c>
      <c r="C42" s="15" t="s">
        <v>254</v>
      </c>
      <c r="D42" s="15" t="s">
        <v>68</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row>
    <row r="43" spans="1:104" ht="40.15" customHeight="1" x14ac:dyDescent="0.2">
      <c r="A43" s="16"/>
      <c r="B43" s="222" t="s">
        <v>553</v>
      </c>
      <c r="C43" s="15" t="s">
        <v>554</v>
      </c>
      <c r="D43" s="15" t="s">
        <v>243</v>
      </c>
      <c r="E43" s="210" t="s">
        <v>100</v>
      </c>
      <c r="F43" s="211" t="s">
        <v>100</v>
      </c>
      <c r="G43" s="211" t="s">
        <v>100</v>
      </c>
      <c r="H43" s="211" t="s">
        <v>100</v>
      </c>
      <c r="I43" s="211" t="s">
        <v>100</v>
      </c>
      <c r="J43" s="211" t="s">
        <v>100</v>
      </c>
      <c r="K43" s="211" t="s">
        <v>100</v>
      </c>
      <c r="L43" s="211" t="s">
        <v>100</v>
      </c>
      <c r="M43" s="211" t="s">
        <v>100</v>
      </c>
      <c r="N43" s="211" t="s">
        <v>100</v>
      </c>
      <c r="O43" s="211" t="s">
        <v>100</v>
      </c>
      <c r="P43" s="211" t="s">
        <v>100</v>
      </c>
      <c r="Q43" s="211" t="s">
        <v>100</v>
      </c>
      <c r="R43" s="211" t="s">
        <v>100</v>
      </c>
      <c r="S43" s="211" t="s">
        <v>100</v>
      </c>
      <c r="T43" s="211" t="s">
        <v>100</v>
      </c>
      <c r="U43" s="211" t="s">
        <v>100</v>
      </c>
      <c r="V43" s="211" t="s">
        <v>100</v>
      </c>
      <c r="W43" s="211" t="s">
        <v>100</v>
      </c>
      <c r="X43" s="211" t="s">
        <v>100</v>
      </c>
      <c r="Y43" s="211" t="s">
        <v>100</v>
      </c>
      <c r="Z43" s="211" t="s">
        <v>100</v>
      </c>
      <c r="AA43" s="211" t="s">
        <v>100</v>
      </c>
      <c r="AB43" s="211" t="s">
        <v>100</v>
      </c>
      <c r="AC43" s="211" t="s">
        <v>100</v>
      </c>
      <c r="AD43" s="211" t="s">
        <v>100</v>
      </c>
      <c r="AE43" s="211" t="s">
        <v>100</v>
      </c>
      <c r="AF43" s="211" t="s">
        <v>100</v>
      </c>
      <c r="AG43" s="211" t="s">
        <v>100</v>
      </c>
      <c r="AH43" s="211" t="s">
        <v>100</v>
      </c>
      <c r="AI43" s="211" t="s">
        <v>100</v>
      </c>
      <c r="AJ43" s="211" t="s">
        <v>100</v>
      </c>
      <c r="AK43" s="211" t="s">
        <v>100</v>
      </c>
      <c r="AL43" s="211" t="s">
        <v>100</v>
      </c>
      <c r="AM43" s="211" t="s">
        <v>100</v>
      </c>
      <c r="AN43" s="211" t="s">
        <v>100</v>
      </c>
      <c r="AO43" s="211" t="s">
        <v>100</v>
      </c>
      <c r="AP43" s="211" t="s">
        <v>100</v>
      </c>
      <c r="AQ43" s="211" t="s">
        <v>100</v>
      </c>
      <c r="AR43" s="211" t="s">
        <v>100</v>
      </c>
      <c r="AS43" s="211" t="s">
        <v>100</v>
      </c>
      <c r="AT43" s="211" t="s">
        <v>100</v>
      </c>
      <c r="AU43" s="211" t="s">
        <v>100</v>
      </c>
      <c r="AV43" s="211" t="s">
        <v>100</v>
      </c>
      <c r="AW43" s="211" t="s">
        <v>100</v>
      </c>
      <c r="AX43" s="211" t="s">
        <v>100</v>
      </c>
      <c r="AY43" s="211" t="s">
        <v>100</v>
      </c>
      <c r="AZ43" s="211" t="s">
        <v>100</v>
      </c>
      <c r="BA43" s="211" t="s">
        <v>100</v>
      </c>
      <c r="BB43" s="211" t="s">
        <v>100</v>
      </c>
      <c r="BC43" s="211" t="s">
        <v>100</v>
      </c>
      <c r="BD43" s="211" t="s">
        <v>100</v>
      </c>
      <c r="BE43" s="211" t="s">
        <v>100</v>
      </c>
      <c r="BF43" s="211" t="s">
        <v>100</v>
      </c>
      <c r="BG43" s="211" t="s">
        <v>100</v>
      </c>
      <c r="BH43" s="211" t="s">
        <v>100</v>
      </c>
      <c r="BI43" s="211" t="s">
        <v>100</v>
      </c>
      <c r="BJ43" s="211" t="s">
        <v>100</v>
      </c>
      <c r="BK43" s="211" t="s">
        <v>100</v>
      </c>
      <c r="BL43" s="211" t="s">
        <v>100</v>
      </c>
      <c r="BM43" s="211" t="s">
        <v>100</v>
      </c>
      <c r="BN43" s="211" t="s">
        <v>100</v>
      </c>
      <c r="BO43" s="211" t="s">
        <v>100</v>
      </c>
      <c r="BP43" s="211" t="s">
        <v>100</v>
      </c>
      <c r="BQ43" s="211" t="s">
        <v>100</v>
      </c>
      <c r="BR43" s="211" t="s">
        <v>100</v>
      </c>
      <c r="BS43" s="211" t="s">
        <v>100</v>
      </c>
      <c r="BT43" s="211" t="s">
        <v>100</v>
      </c>
      <c r="BU43" s="211" t="s">
        <v>100</v>
      </c>
      <c r="BV43" s="211" t="s">
        <v>100</v>
      </c>
      <c r="BW43" s="211" t="s">
        <v>100</v>
      </c>
      <c r="BX43" s="211" t="s">
        <v>100</v>
      </c>
      <c r="BY43" s="211" t="s">
        <v>100</v>
      </c>
      <c r="BZ43" s="211" t="s">
        <v>100</v>
      </c>
      <c r="CA43" s="211" t="s">
        <v>100</v>
      </c>
      <c r="CB43" s="211" t="s">
        <v>100</v>
      </c>
      <c r="CC43" s="211" t="s">
        <v>100</v>
      </c>
      <c r="CD43" s="211" t="s">
        <v>100</v>
      </c>
      <c r="CE43" s="211" t="s">
        <v>100</v>
      </c>
      <c r="CF43" s="211" t="s">
        <v>100</v>
      </c>
      <c r="CG43" s="211" t="s">
        <v>100</v>
      </c>
      <c r="CH43" s="211" t="s">
        <v>100</v>
      </c>
      <c r="CI43" s="211" t="s">
        <v>100</v>
      </c>
      <c r="CJ43" s="211" t="s">
        <v>100</v>
      </c>
      <c r="CK43" s="211" t="s">
        <v>100</v>
      </c>
      <c r="CL43" s="211" t="s">
        <v>100</v>
      </c>
      <c r="CM43" s="211" t="s">
        <v>100</v>
      </c>
      <c r="CN43" s="211" t="s">
        <v>100</v>
      </c>
      <c r="CO43" s="211" t="s">
        <v>100</v>
      </c>
      <c r="CP43" s="211" t="s">
        <v>100</v>
      </c>
      <c r="CQ43" s="211" t="s">
        <v>100</v>
      </c>
      <c r="CR43" s="211" t="s">
        <v>100</v>
      </c>
      <c r="CS43" s="211" t="s">
        <v>100</v>
      </c>
      <c r="CT43" s="211" t="s">
        <v>100</v>
      </c>
      <c r="CU43" s="211" t="s">
        <v>100</v>
      </c>
      <c r="CV43" s="211" t="s">
        <v>100</v>
      </c>
      <c r="CW43" s="211" t="s">
        <v>100</v>
      </c>
      <c r="CX43" s="211" t="s">
        <v>100</v>
      </c>
      <c r="CY43" s="211" t="s">
        <v>100</v>
      </c>
      <c r="CZ43" s="211" t="s">
        <v>100</v>
      </c>
    </row>
    <row r="44" spans="1:104" x14ac:dyDescent="0.2">
      <c r="A44" s="16" t="s">
        <v>603</v>
      </c>
      <c r="B44" s="9" t="s">
        <v>180</v>
      </c>
      <c r="C44" s="15" t="s">
        <v>253</v>
      </c>
      <c r="D44" s="15" t="s">
        <v>2</v>
      </c>
      <c r="E44" s="86" t="s">
        <v>178</v>
      </c>
      <c r="F44" s="63" t="s">
        <v>178</v>
      </c>
      <c r="G44" s="63" t="s">
        <v>178</v>
      </c>
      <c r="H44" s="63" t="s">
        <v>178</v>
      </c>
      <c r="I44" s="63" t="s">
        <v>178</v>
      </c>
      <c r="J44" s="63" t="s">
        <v>178</v>
      </c>
      <c r="K44" s="63" t="s">
        <v>178</v>
      </c>
      <c r="L44" s="63" t="s">
        <v>178</v>
      </c>
      <c r="M44" s="63" t="s">
        <v>178</v>
      </c>
      <c r="N44" s="63" t="s">
        <v>178</v>
      </c>
      <c r="O44" s="63" t="s">
        <v>178</v>
      </c>
      <c r="P44" s="63" t="s">
        <v>178</v>
      </c>
      <c r="Q44" s="63" t="s">
        <v>178</v>
      </c>
      <c r="R44" s="63" t="s">
        <v>178</v>
      </c>
      <c r="S44" s="63" t="s">
        <v>178</v>
      </c>
      <c r="T44" s="63" t="s">
        <v>178</v>
      </c>
      <c r="U44" s="63" t="s">
        <v>178</v>
      </c>
      <c r="V44" s="63" t="s">
        <v>178</v>
      </c>
      <c r="W44" s="63" t="s">
        <v>178</v>
      </c>
      <c r="X44" s="63" t="s">
        <v>178</v>
      </c>
      <c r="Y44" s="63" t="s">
        <v>178</v>
      </c>
      <c r="Z44" s="63" t="s">
        <v>178</v>
      </c>
      <c r="AA44" s="63" t="s">
        <v>178</v>
      </c>
      <c r="AB44" s="63" t="s">
        <v>178</v>
      </c>
      <c r="AC44" s="63" t="s">
        <v>178</v>
      </c>
      <c r="AD44" s="63" t="s">
        <v>178</v>
      </c>
      <c r="AE44" s="63" t="s">
        <v>178</v>
      </c>
      <c r="AF44" s="63" t="s">
        <v>178</v>
      </c>
      <c r="AG44" s="63" t="s">
        <v>178</v>
      </c>
      <c r="AH44" s="63" t="s">
        <v>178</v>
      </c>
      <c r="AI44" s="63" t="s">
        <v>178</v>
      </c>
      <c r="AJ44" s="63" t="s">
        <v>178</v>
      </c>
      <c r="AK44" s="63" t="s">
        <v>178</v>
      </c>
      <c r="AL44" s="63" t="s">
        <v>178</v>
      </c>
      <c r="AM44" s="63" t="s">
        <v>178</v>
      </c>
      <c r="AN44" s="63" t="s">
        <v>178</v>
      </c>
      <c r="AO44" s="63" t="s">
        <v>178</v>
      </c>
      <c r="AP44" s="63" t="s">
        <v>178</v>
      </c>
      <c r="AQ44" s="63" t="s">
        <v>178</v>
      </c>
      <c r="AR44" s="63" t="s">
        <v>178</v>
      </c>
      <c r="AS44" s="63" t="s">
        <v>178</v>
      </c>
      <c r="AT44" s="63" t="s">
        <v>178</v>
      </c>
      <c r="AU44" s="63" t="s">
        <v>178</v>
      </c>
      <c r="AV44" s="63" t="s">
        <v>178</v>
      </c>
      <c r="AW44" s="63" t="s">
        <v>178</v>
      </c>
      <c r="AX44" s="63" t="s">
        <v>178</v>
      </c>
      <c r="AY44" s="63" t="s">
        <v>178</v>
      </c>
      <c r="AZ44" s="63" t="s">
        <v>178</v>
      </c>
      <c r="BA44" s="63" t="s">
        <v>178</v>
      </c>
      <c r="BB44" s="63" t="s">
        <v>178</v>
      </c>
      <c r="BC44" s="63" t="s">
        <v>178</v>
      </c>
      <c r="BD44" s="63" t="s">
        <v>178</v>
      </c>
      <c r="BE44" s="63" t="s">
        <v>178</v>
      </c>
      <c r="BF44" s="63" t="s">
        <v>178</v>
      </c>
      <c r="BG44" s="63" t="s">
        <v>178</v>
      </c>
      <c r="BH44" s="63" t="s">
        <v>178</v>
      </c>
      <c r="BI44" s="63" t="s">
        <v>178</v>
      </c>
      <c r="BJ44" s="63" t="s">
        <v>178</v>
      </c>
      <c r="BK44" s="63" t="s">
        <v>178</v>
      </c>
      <c r="BL44" s="63" t="s">
        <v>178</v>
      </c>
      <c r="BM44" s="63" t="s">
        <v>178</v>
      </c>
      <c r="BN44" s="63" t="s">
        <v>178</v>
      </c>
      <c r="BO44" s="63" t="s">
        <v>178</v>
      </c>
      <c r="BP44" s="63" t="s">
        <v>178</v>
      </c>
      <c r="BQ44" s="63" t="s">
        <v>178</v>
      </c>
      <c r="BR44" s="63" t="s">
        <v>178</v>
      </c>
      <c r="BS44" s="63" t="s">
        <v>178</v>
      </c>
      <c r="BT44" s="63" t="s">
        <v>178</v>
      </c>
      <c r="BU44" s="63" t="s">
        <v>178</v>
      </c>
      <c r="BV44" s="63" t="s">
        <v>178</v>
      </c>
      <c r="BW44" s="63" t="s">
        <v>178</v>
      </c>
      <c r="BX44" s="63" t="s">
        <v>178</v>
      </c>
      <c r="BY44" s="63" t="s">
        <v>178</v>
      </c>
      <c r="BZ44" s="63" t="s">
        <v>178</v>
      </c>
      <c r="CA44" s="63" t="s">
        <v>178</v>
      </c>
      <c r="CB44" s="63" t="s">
        <v>178</v>
      </c>
      <c r="CC44" s="63" t="s">
        <v>178</v>
      </c>
      <c r="CD44" s="63" t="s">
        <v>178</v>
      </c>
      <c r="CE44" s="63" t="s">
        <v>178</v>
      </c>
      <c r="CF44" s="63" t="s">
        <v>178</v>
      </c>
      <c r="CG44" s="63" t="s">
        <v>178</v>
      </c>
      <c r="CH44" s="63" t="s">
        <v>178</v>
      </c>
      <c r="CI44" s="63" t="s">
        <v>178</v>
      </c>
      <c r="CJ44" s="63" t="s">
        <v>178</v>
      </c>
      <c r="CK44" s="63" t="s">
        <v>178</v>
      </c>
      <c r="CL44" s="63" t="s">
        <v>178</v>
      </c>
      <c r="CM44" s="63" t="s">
        <v>178</v>
      </c>
      <c r="CN44" s="63" t="s">
        <v>178</v>
      </c>
      <c r="CO44" s="63" t="s">
        <v>178</v>
      </c>
      <c r="CP44" s="63" t="s">
        <v>178</v>
      </c>
      <c r="CQ44" s="63" t="s">
        <v>178</v>
      </c>
      <c r="CR44" s="63" t="s">
        <v>178</v>
      </c>
      <c r="CS44" s="63" t="s">
        <v>178</v>
      </c>
      <c r="CT44" s="63" t="s">
        <v>178</v>
      </c>
      <c r="CU44" s="63" t="s">
        <v>178</v>
      </c>
      <c r="CV44" s="63" t="s">
        <v>178</v>
      </c>
      <c r="CW44" s="63" t="s">
        <v>178</v>
      </c>
      <c r="CX44" s="63" t="s">
        <v>178</v>
      </c>
      <c r="CY44" s="63" t="s">
        <v>178</v>
      </c>
      <c r="CZ44" s="63" t="s">
        <v>178</v>
      </c>
    </row>
    <row r="45" spans="1:104" x14ac:dyDescent="0.2">
      <c r="A45" s="16" t="s">
        <v>604</v>
      </c>
      <c r="B45" s="9" t="s">
        <v>181</v>
      </c>
      <c r="C45" s="15" t="s">
        <v>253</v>
      </c>
      <c r="D45" s="15" t="s">
        <v>2</v>
      </c>
      <c r="E45" s="86" t="s">
        <v>178</v>
      </c>
      <c r="F45" s="63" t="s">
        <v>178</v>
      </c>
      <c r="G45" s="63" t="s">
        <v>178</v>
      </c>
      <c r="H45" s="63" t="s">
        <v>178</v>
      </c>
      <c r="I45" s="63" t="s">
        <v>178</v>
      </c>
      <c r="J45" s="63" t="s">
        <v>178</v>
      </c>
      <c r="K45" s="63" t="s">
        <v>178</v>
      </c>
      <c r="L45" s="63" t="s">
        <v>178</v>
      </c>
      <c r="M45" s="63" t="s">
        <v>178</v>
      </c>
      <c r="N45" s="63" t="s">
        <v>178</v>
      </c>
      <c r="O45" s="63" t="s">
        <v>178</v>
      </c>
      <c r="P45" s="63" t="s">
        <v>178</v>
      </c>
      <c r="Q45" s="63" t="s">
        <v>178</v>
      </c>
      <c r="R45" s="63" t="s">
        <v>178</v>
      </c>
      <c r="S45" s="63" t="s">
        <v>178</v>
      </c>
      <c r="T45" s="63" t="s">
        <v>178</v>
      </c>
      <c r="U45" s="63" t="s">
        <v>178</v>
      </c>
      <c r="V45" s="63" t="s">
        <v>178</v>
      </c>
      <c r="W45" s="63" t="s">
        <v>178</v>
      </c>
      <c r="X45" s="63" t="s">
        <v>178</v>
      </c>
      <c r="Y45" s="63" t="s">
        <v>178</v>
      </c>
      <c r="Z45" s="63" t="s">
        <v>178</v>
      </c>
      <c r="AA45" s="63" t="s">
        <v>178</v>
      </c>
      <c r="AB45" s="63" t="s">
        <v>178</v>
      </c>
      <c r="AC45" s="63" t="s">
        <v>178</v>
      </c>
      <c r="AD45" s="63" t="s">
        <v>178</v>
      </c>
      <c r="AE45" s="63" t="s">
        <v>178</v>
      </c>
      <c r="AF45" s="63" t="s">
        <v>178</v>
      </c>
      <c r="AG45" s="63" t="s">
        <v>178</v>
      </c>
      <c r="AH45" s="63" t="s">
        <v>178</v>
      </c>
      <c r="AI45" s="63" t="s">
        <v>178</v>
      </c>
      <c r="AJ45" s="63" t="s">
        <v>178</v>
      </c>
      <c r="AK45" s="63" t="s">
        <v>178</v>
      </c>
      <c r="AL45" s="63" t="s">
        <v>178</v>
      </c>
      <c r="AM45" s="63" t="s">
        <v>178</v>
      </c>
      <c r="AN45" s="63" t="s">
        <v>178</v>
      </c>
      <c r="AO45" s="63" t="s">
        <v>178</v>
      </c>
      <c r="AP45" s="63" t="s">
        <v>178</v>
      </c>
      <c r="AQ45" s="63" t="s">
        <v>178</v>
      </c>
      <c r="AR45" s="63" t="s">
        <v>178</v>
      </c>
      <c r="AS45" s="63" t="s">
        <v>178</v>
      </c>
      <c r="AT45" s="63" t="s">
        <v>178</v>
      </c>
      <c r="AU45" s="63" t="s">
        <v>178</v>
      </c>
      <c r="AV45" s="63" t="s">
        <v>178</v>
      </c>
      <c r="AW45" s="63" t="s">
        <v>178</v>
      </c>
      <c r="AX45" s="63" t="s">
        <v>178</v>
      </c>
      <c r="AY45" s="63" t="s">
        <v>178</v>
      </c>
      <c r="AZ45" s="63" t="s">
        <v>178</v>
      </c>
      <c r="BA45" s="63" t="s">
        <v>178</v>
      </c>
      <c r="BB45" s="63" t="s">
        <v>178</v>
      </c>
      <c r="BC45" s="63" t="s">
        <v>178</v>
      </c>
      <c r="BD45" s="63" t="s">
        <v>178</v>
      </c>
      <c r="BE45" s="63" t="s">
        <v>178</v>
      </c>
      <c r="BF45" s="63" t="s">
        <v>178</v>
      </c>
      <c r="BG45" s="63" t="s">
        <v>178</v>
      </c>
      <c r="BH45" s="63" t="s">
        <v>178</v>
      </c>
      <c r="BI45" s="63" t="s">
        <v>178</v>
      </c>
      <c r="BJ45" s="63" t="s">
        <v>178</v>
      </c>
      <c r="BK45" s="63" t="s">
        <v>178</v>
      </c>
      <c r="BL45" s="63" t="s">
        <v>178</v>
      </c>
      <c r="BM45" s="63" t="s">
        <v>178</v>
      </c>
      <c r="BN45" s="63" t="s">
        <v>178</v>
      </c>
      <c r="BO45" s="63" t="s">
        <v>178</v>
      </c>
      <c r="BP45" s="63" t="s">
        <v>178</v>
      </c>
      <c r="BQ45" s="63" t="s">
        <v>178</v>
      </c>
      <c r="BR45" s="63" t="s">
        <v>178</v>
      </c>
      <c r="BS45" s="63" t="s">
        <v>178</v>
      </c>
      <c r="BT45" s="63" t="s">
        <v>178</v>
      </c>
      <c r="BU45" s="63" t="s">
        <v>178</v>
      </c>
      <c r="BV45" s="63" t="s">
        <v>178</v>
      </c>
      <c r="BW45" s="63" t="s">
        <v>178</v>
      </c>
      <c r="BX45" s="63" t="s">
        <v>178</v>
      </c>
      <c r="BY45" s="63" t="s">
        <v>178</v>
      </c>
      <c r="BZ45" s="63" t="s">
        <v>178</v>
      </c>
      <c r="CA45" s="63" t="s">
        <v>178</v>
      </c>
      <c r="CB45" s="63" t="s">
        <v>178</v>
      </c>
      <c r="CC45" s="63" t="s">
        <v>178</v>
      </c>
      <c r="CD45" s="63" t="s">
        <v>178</v>
      </c>
      <c r="CE45" s="63" t="s">
        <v>178</v>
      </c>
      <c r="CF45" s="63" t="s">
        <v>178</v>
      </c>
      <c r="CG45" s="63" t="s">
        <v>178</v>
      </c>
      <c r="CH45" s="63" t="s">
        <v>178</v>
      </c>
      <c r="CI45" s="63" t="s">
        <v>178</v>
      </c>
      <c r="CJ45" s="63" t="s">
        <v>178</v>
      </c>
      <c r="CK45" s="63" t="s">
        <v>178</v>
      </c>
      <c r="CL45" s="63" t="s">
        <v>178</v>
      </c>
      <c r="CM45" s="63" t="s">
        <v>178</v>
      </c>
      <c r="CN45" s="63" t="s">
        <v>178</v>
      </c>
      <c r="CO45" s="63" t="s">
        <v>178</v>
      </c>
      <c r="CP45" s="63" t="s">
        <v>178</v>
      </c>
      <c r="CQ45" s="63" t="s">
        <v>178</v>
      </c>
      <c r="CR45" s="63" t="s">
        <v>178</v>
      </c>
      <c r="CS45" s="63" t="s">
        <v>178</v>
      </c>
      <c r="CT45" s="63" t="s">
        <v>178</v>
      </c>
      <c r="CU45" s="63" t="s">
        <v>178</v>
      </c>
      <c r="CV45" s="63" t="s">
        <v>178</v>
      </c>
      <c r="CW45" s="63" t="s">
        <v>178</v>
      </c>
      <c r="CX45" s="63" t="s">
        <v>178</v>
      </c>
      <c r="CY45" s="63" t="s">
        <v>178</v>
      </c>
      <c r="CZ45" s="63" t="s">
        <v>178</v>
      </c>
    </row>
    <row r="46" spans="1:104" x14ac:dyDescent="0.2">
      <c r="A46" s="16" t="s">
        <v>596</v>
      </c>
      <c r="B46" s="9" t="s">
        <v>182</v>
      </c>
      <c r="C46" s="15" t="s">
        <v>253</v>
      </c>
      <c r="D46" s="15" t="s">
        <v>2</v>
      </c>
      <c r="E46" s="86" t="s">
        <v>178</v>
      </c>
      <c r="F46" s="63" t="s">
        <v>178</v>
      </c>
      <c r="G46" s="63" t="s">
        <v>178</v>
      </c>
      <c r="H46" s="63" t="s">
        <v>178</v>
      </c>
      <c r="I46" s="63" t="s">
        <v>178</v>
      </c>
      <c r="J46" s="63" t="s">
        <v>178</v>
      </c>
      <c r="K46" s="63" t="s">
        <v>178</v>
      </c>
      <c r="L46" s="63" t="s">
        <v>178</v>
      </c>
      <c r="M46" s="63" t="s">
        <v>178</v>
      </c>
      <c r="N46" s="63" t="s">
        <v>178</v>
      </c>
      <c r="O46" s="63" t="s">
        <v>178</v>
      </c>
      <c r="P46" s="63" t="s">
        <v>178</v>
      </c>
      <c r="Q46" s="63" t="s">
        <v>178</v>
      </c>
      <c r="R46" s="63" t="s">
        <v>178</v>
      </c>
      <c r="S46" s="63" t="s">
        <v>178</v>
      </c>
      <c r="T46" s="63" t="s">
        <v>178</v>
      </c>
      <c r="U46" s="63" t="s">
        <v>178</v>
      </c>
      <c r="V46" s="63" t="s">
        <v>178</v>
      </c>
      <c r="W46" s="63" t="s">
        <v>178</v>
      </c>
      <c r="X46" s="63" t="s">
        <v>178</v>
      </c>
      <c r="Y46" s="63" t="s">
        <v>178</v>
      </c>
      <c r="Z46" s="63" t="s">
        <v>178</v>
      </c>
      <c r="AA46" s="63" t="s">
        <v>178</v>
      </c>
      <c r="AB46" s="63" t="s">
        <v>178</v>
      </c>
      <c r="AC46" s="63" t="s">
        <v>178</v>
      </c>
      <c r="AD46" s="63" t="s">
        <v>178</v>
      </c>
      <c r="AE46" s="63" t="s">
        <v>178</v>
      </c>
      <c r="AF46" s="63" t="s">
        <v>178</v>
      </c>
      <c r="AG46" s="63" t="s">
        <v>178</v>
      </c>
      <c r="AH46" s="63" t="s">
        <v>178</v>
      </c>
      <c r="AI46" s="63" t="s">
        <v>178</v>
      </c>
      <c r="AJ46" s="63" t="s">
        <v>178</v>
      </c>
      <c r="AK46" s="63" t="s">
        <v>178</v>
      </c>
      <c r="AL46" s="63" t="s">
        <v>178</v>
      </c>
      <c r="AM46" s="63" t="s">
        <v>178</v>
      </c>
      <c r="AN46" s="63" t="s">
        <v>178</v>
      </c>
      <c r="AO46" s="63" t="s">
        <v>178</v>
      </c>
      <c r="AP46" s="63" t="s">
        <v>178</v>
      </c>
      <c r="AQ46" s="63" t="s">
        <v>178</v>
      </c>
      <c r="AR46" s="63" t="s">
        <v>178</v>
      </c>
      <c r="AS46" s="63" t="s">
        <v>178</v>
      </c>
      <c r="AT46" s="63" t="s">
        <v>178</v>
      </c>
      <c r="AU46" s="63" t="s">
        <v>178</v>
      </c>
      <c r="AV46" s="63" t="s">
        <v>178</v>
      </c>
      <c r="AW46" s="63" t="s">
        <v>178</v>
      </c>
      <c r="AX46" s="63" t="s">
        <v>178</v>
      </c>
      <c r="AY46" s="63" t="s">
        <v>178</v>
      </c>
      <c r="AZ46" s="63" t="s">
        <v>178</v>
      </c>
      <c r="BA46" s="63" t="s">
        <v>178</v>
      </c>
      <c r="BB46" s="63" t="s">
        <v>178</v>
      </c>
      <c r="BC46" s="63" t="s">
        <v>178</v>
      </c>
      <c r="BD46" s="63" t="s">
        <v>178</v>
      </c>
      <c r="BE46" s="63" t="s">
        <v>178</v>
      </c>
      <c r="BF46" s="63" t="s">
        <v>178</v>
      </c>
      <c r="BG46" s="63" t="s">
        <v>178</v>
      </c>
      <c r="BH46" s="63" t="s">
        <v>178</v>
      </c>
      <c r="BI46" s="63" t="s">
        <v>178</v>
      </c>
      <c r="BJ46" s="63" t="s">
        <v>178</v>
      </c>
      <c r="BK46" s="63" t="s">
        <v>178</v>
      </c>
      <c r="BL46" s="63" t="s">
        <v>178</v>
      </c>
      <c r="BM46" s="63" t="s">
        <v>178</v>
      </c>
      <c r="BN46" s="63" t="s">
        <v>178</v>
      </c>
      <c r="BO46" s="63" t="s">
        <v>178</v>
      </c>
      <c r="BP46" s="63" t="s">
        <v>178</v>
      </c>
      <c r="BQ46" s="63" t="s">
        <v>178</v>
      </c>
      <c r="BR46" s="63" t="s">
        <v>178</v>
      </c>
      <c r="BS46" s="63" t="s">
        <v>178</v>
      </c>
      <c r="BT46" s="63" t="s">
        <v>178</v>
      </c>
      <c r="BU46" s="63" t="s">
        <v>178</v>
      </c>
      <c r="BV46" s="63" t="s">
        <v>178</v>
      </c>
      <c r="BW46" s="63" t="s">
        <v>178</v>
      </c>
      <c r="BX46" s="63" t="s">
        <v>178</v>
      </c>
      <c r="BY46" s="63" t="s">
        <v>178</v>
      </c>
      <c r="BZ46" s="63" t="s">
        <v>178</v>
      </c>
      <c r="CA46" s="63" t="s">
        <v>178</v>
      </c>
      <c r="CB46" s="63" t="s">
        <v>178</v>
      </c>
      <c r="CC46" s="63" t="s">
        <v>178</v>
      </c>
      <c r="CD46" s="63" t="s">
        <v>178</v>
      </c>
      <c r="CE46" s="63" t="s">
        <v>178</v>
      </c>
      <c r="CF46" s="63" t="s">
        <v>178</v>
      </c>
      <c r="CG46" s="63" t="s">
        <v>178</v>
      </c>
      <c r="CH46" s="63" t="s">
        <v>178</v>
      </c>
      <c r="CI46" s="63" t="s">
        <v>178</v>
      </c>
      <c r="CJ46" s="63" t="s">
        <v>178</v>
      </c>
      <c r="CK46" s="63" t="s">
        <v>178</v>
      </c>
      <c r="CL46" s="63" t="s">
        <v>178</v>
      </c>
      <c r="CM46" s="63" t="s">
        <v>178</v>
      </c>
      <c r="CN46" s="63" t="s">
        <v>178</v>
      </c>
      <c r="CO46" s="63" t="s">
        <v>178</v>
      </c>
      <c r="CP46" s="63" t="s">
        <v>178</v>
      </c>
      <c r="CQ46" s="63" t="s">
        <v>178</v>
      </c>
      <c r="CR46" s="63" t="s">
        <v>178</v>
      </c>
      <c r="CS46" s="63" t="s">
        <v>178</v>
      </c>
      <c r="CT46" s="63" t="s">
        <v>178</v>
      </c>
      <c r="CU46" s="63" t="s">
        <v>178</v>
      </c>
      <c r="CV46" s="63" t="s">
        <v>178</v>
      </c>
      <c r="CW46" s="63" t="s">
        <v>178</v>
      </c>
      <c r="CX46" s="63" t="s">
        <v>178</v>
      </c>
      <c r="CY46" s="63" t="s">
        <v>178</v>
      </c>
      <c r="CZ46" s="63" t="s">
        <v>178</v>
      </c>
    </row>
    <row r="47" spans="1:104" x14ac:dyDescent="0.2">
      <c r="A47" s="16" t="s">
        <v>605</v>
      </c>
      <c r="B47" s="9" t="s">
        <v>183</v>
      </c>
      <c r="C47" s="15" t="s">
        <v>253</v>
      </c>
      <c r="D47" s="15" t="s">
        <v>2</v>
      </c>
      <c r="E47" s="86" t="s">
        <v>178</v>
      </c>
      <c r="F47" s="63" t="s">
        <v>178</v>
      </c>
      <c r="G47" s="63" t="s">
        <v>178</v>
      </c>
      <c r="H47" s="63" t="s">
        <v>178</v>
      </c>
      <c r="I47" s="63" t="s">
        <v>178</v>
      </c>
      <c r="J47" s="63" t="s">
        <v>178</v>
      </c>
      <c r="K47" s="63" t="s">
        <v>178</v>
      </c>
      <c r="L47" s="63" t="s">
        <v>178</v>
      </c>
      <c r="M47" s="63" t="s">
        <v>178</v>
      </c>
      <c r="N47" s="63" t="s">
        <v>178</v>
      </c>
      <c r="O47" s="63" t="s">
        <v>178</v>
      </c>
      <c r="P47" s="63" t="s">
        <v>178</v>
      </c>
      <c r="Q47" s="63" t="s">
        <v>178</v>
      </c>
      <c r="R47" s="63" t="s">
        <v>178</v>
      </c>
      <c r="S47" s="63" t="s">
        <v>178</v>
      </c>
      <c r="T47" s="63" t="s">
        <v>178</v>
      </c>
      <c r="U47" s="63" t="s">
        <v>178</v>
      </c>
      <c r="V47" s="63" t="s">
        <v>178</v>
      </c>
      <c r="W47" s="63" t="s">
        <v>178</v>
      </c>
      <c r="X47" s="63" t="s">
        <v>178</v>
      </c>
      <c r="Y47" s="63" t="s">
        <v>178</v>
      </c>
      <c r="Z47" s="63" t="s">
        <v>178</v>
      </c>
      <c r="AA47" s="63" t="s">
        <v>178</v>
      </c>
      <c r="AB47" s="63" t="s">
        <v>178</v>
      </c>
      <c r="AC47" s="63" t="s">
        <v>178</v>
      </c>
      <c r="AD47" s="63" t="s">
        <v>178</v>
      </c>
      <c r="AE47" s="63" t="s">
        <v>178</v>
      </c>
      <c r="AF47" s="63" t="s">
        <v>178</v>
      </c>
      <c r="AG47" s="63" t="s">
        <v>178</v>
      </c>
      <c r="AH47" s="63" t="s">
        <v>178</v>
      </c>
      <c r="AI47" s="63" t="s">
        <v>178</v>
      </c>
      <c r="AJ47" s="63" t="s">
        <v>178</v>
      </c>
      <c r="AK47" s="63" t="s">
        <v>178</v>
      </c>
      <c r="AL47" s="63" t="s">
        <v>178</v>
      </c>
      <c r="AM47" s="63" t="s">
        <v>178</v>
      </c>
      <c r="AN47" s="63" t="s">
        <v>178</v>
      </c>
      <c r="AO47" s="63" t="s">
        <v>178</v>
      </c>
      <c r="AP47" s="63" t="s">
        <v>178</v>
      </c>
      <c r="AQ47" s="63" t="s">
        <v>178</v>
      </c>
      <c r="AR47" s="63" t="s">
        <v>178</v>
      </c>
      <c r="AS47" s="63" t="s">
        <v>178</v>
      </c>
      <c r="AT47" s="63" t="s">
        <v>178</v>
      </c>
      <c r="AU47" s="63" t="s">
        <v>178</v>
      </c>
      <c r="AV47" s="63" t="s">
        <v>178</v>
      </c>
      <c r="AW47" s="63" t="s">
        <v>178</v>
      </c>
      <c r="AX47" s="63" t="s">
        <v>178</v>
      </c>
      <c r="AY47" s="63" t="s">
        <v>178</v>
      </c>
      <c r="AZ47" s="63" t="s">
        <v>178</v>
      </c>
      <c r="BA47" s="63" t="s">
        <v>178</v>
      </c>
      <c r="BB47" s="63" t="s">
        <v>178</v>
      </c>
      <c r="BC47" s="63" t="s">
        <v>178</v>
      </c>
      <c r="BD47" s="63" t="s">
        <v>178</v>
      </c>
      <c r="BE47" s="63" t="s">
        <v>178</v>
      </c>
      <c r="BF47" s="63" t="s">
        <v>178</v>
      </c>
      <c r="BG47" s="63" t="s">
        <v>178</v>
      </c>
      <c r="BH47" s="63" t="s">
        <v>178</v>
      </c>
      <c r="BI47" s="63" t="s">
        <v>178</v>
      </c>
      <c r="BJ47" s="63" t="s">
        <v>178</v>
      </c>
      <c r="BK47" s="63" t="s">
        <v>178</v>
      </c>
      <c r="BL47" s="63" t="s">
        <v>178</v>
      </c>
      <c r="BM47" s="63" t="s">
        <v>178</v>
      </c>
      <c r="BN47" s="63" t="s">
        <v>178</v>
      </c>
      <c r="BO47" s="63" t="s">
        <v>178</v>
      </c>
      <c r="BP47" s="63" t="s">
        <v>178</v>
      </c>
      <c r="BQ47" s="63" t="s">
        <v>178</v>
      </c>
      <c r="BR47" s="63" t="s">
        <v>178</v>
      </c>
      <c r="BS47" s="63" t="s">
        <v>178</v>
      </c>
      <c r="BT47" s="63" t="s">
        <v>178</v>
      </c>
      <c r="BU47" s="63" t="s">
        <v>178</v>
      </c>
      <c r="BV47" s="63" t="s">
        <v>178</v>
      </c>
      <c r="BW47" s="63" t="s">
        <v>178</v>
      </c>
      <c r="BX47" s="63" t="s">
        <v>178</v>
      </c>
      <c r="BY47" s="63" t="s">
        <v>178</v>
      </c>
      <c r="BZ47" s="63" t="s">
        <v>178</v>
      </c>
      <c r="CA47" s="63" t="s">
        <v>178</v>
      </c>
      <c r="CB47" s="63" t="s">
        <v>178</v>
      </c>
      <c r="CC47" s="63" t="s">
        <v>178</v>
      </c>
      <c r="CD47" s="63" t="s">
        <v>178</v>
      </c>
      <c r="CE47" s="63" t="s">
        <v>178</v>
      </c>
      <c r="CF47" s="63" t="s">
        <v>178</v>
      </c>
      <c r="CG47" s="63" t="s">
        <v>178</v>
      </c>
      <c r="CH47" s="63" t="s">
        <v>178</v>
      </c>
      <c r="CI47" s="63" t="s">
        <v>178</v>
      </c>
      <c r="CJ47" s="63" t="s">
        <v>178</v>
      </c>
      <c r="CK47" s="63" t="s">
        <v>178</v>
      </c>
      <c r="CL47" s="63" t="s">
        <v>178</v>
      </c>
      <c r="CM47" s="63" t="s">
        <v>178</v>
      </c>
      <c r="CN47" s="63" t="s">
        <v>178</v>
      </c>
      <c r="CO47" s="63" t="s">
        <v>178</v>
      </c>
      <c r="CP47" s="63" t="s">
        <v>178</v>
      </c>
      <c r="CQ47" s="63" t="s">
        <v>178</v>
      </c>
      <c r="CR47" s="63" t="s">
        <v>178</v>
      </c>
      <c r="CS47" s="63" t="s">
        <v>178</v>
      </c>
      <c r="CT47" s="63" t="s">
        <v>178</v>
      </c>
      <c r="CU47" s="63" t="s">
        <v>178</v>
      </c>
      <c r="CV47" s="63" t="s">
        <v>178</v>
      </c>
      <c r="CW47" s="63" t="s">
        <v>178</v>
      </c>
      <c r="CX47" s="63" t="s">
        <v>178</v>
      </c>
      <c r="CY47" s="63" t="s">
        <v>178</v>
      </c>
      <c r="CZ47" s="63" t="s">
        <v>178</v>
      </c>
    </row>
    <row r="48" spans="1:104" ht="28.5" x14ac:dyDescent="0.2">
      <c r="A48" s="16" t="s">
        <v>606</v>
      </c>
      <c r="B48" s="9" t="s">
        <v>184</v>
      </c>
      <c r="C48" s="15" t="s">
        <v>256</v>
      </c>
      <c r="D48" s="15" t="s">
        <v>2</v>
      </c>
      <c r="E48" s="86"/>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row>
    <row r="49" spans="1:104" ht="28.5" x14ac:dyDescent="0.2">
      <c r="A49" s="16" t="s">
        <v>607</v>
      </c>
      <c r="B49" s="9" t="s">
        <v>185</v>
      </c>
      <c r="C49" s="15" t="s">
        <v>254</v>
      </c>
      <c r="D49" s="15" t="s">
        <v>68</v>
      </c>
      <c r="E49" s="91"/>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row>
    <row r="50" spans="1:104" ht="106.5" hidden="1" customHeight="1" thickBot="1" x14ac:dyDescent="0.25">
      <c r="A50" s="26" t="s">
        <v>123</v>
      </c>
      <c r="B50" s="27" t="s">
        <v>122</v>
      </c>
      <c r="C50" s="27" t="s">
        <v>124</v>
      </c>
      <c r="D50" s="28" t="s">
        <v>68</v>
      </c>
      <c r="E50" s="212"/>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row>
    <row r="51" spans="1:104" ht="21" customHeight="1" x14ac:dyDescent="0.3">
      <c r="A51" s="66"/>
      <c r="B51" s="66" t="s">
        <v>127</v>
      </c>
      <c r="E51" s="71"/>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row>
    <row r="52" spans="1:104" ht="40.15" customHeight="1" x14ac:dyDescent="0.2">
      <c r="A52" s="234"/>
      <c r="B52" s="222" t="s">
        <v>278</v>
      </c>
      <c r="C52" s="15" t="s">
        <v>555</v>
      </c>
      <c r="D52" s="15" t="s">
        <v>243</v>
      </c>
      <c r="E52" s="210" t="s">
        <v>100</v>
      </c>
      <c r="F52" s="211" t="s">
        <v>100</v>
      </c>
      <c r="G52" s="211" t="s">
        <v>100</v>
      </c>
      <c r="H52" s="211" t="s">
        <v>100</v>
      </c>
      <c r="I52" s="211" t="s">
        <v>100</v>
      </c>
      <c r="J52" s="211" t="s">
        <v>100</v>
      </c>
      <c r="K52" s="211" t="s">
        <v>100</v>
      </c>
      <c r="L52" s="211" t="s">
        <v>100</v>
      </c>
      <c r="M52" s="211" t="s">
        <v>100</v>
      </c>
      <c r="N52" s="211" t="s">
        <v>100</v>
      </c>
      <c r="O52" s="211" t="s">
        <v>100</v>
      </c>
      <c r="P52" s="211" t="s">
        <v>100</v>
      </c>
      <c r="Q52" s="211" t="s">
        <v>100</v>
      </c>
      <c r="R52" s="211" t="s">
        <v>100</v>
      </c>
      <c r="S52" s="211" t="s">
        <v>100</v>
      </c>
      <c r="T52" s="211" t="s">
        <v>100</v>
      </c>
      <c r="U52" s="211" t="s">
        <v>100</v>
      </c>
      <c r="V52" s="211" t="s">
        <v>100</v>
      </c>
      <c r="W52" s="211" t="s">
        <v>100</v>
      </c>
      <c r="X52" s="211" t="s">
        <v>100</v>
      </c>
      <c r="Y52" s="211" t="s">
        <v>100</v>
      </c>
      <c r="Z52" s="211" t="s">
        <v>100</v>
      </c>
      <c r="AA52" s="211" t="s">
        <v>100</v>
      </c>
      <c r="AB52" s="211" t="s">
        <v>100</v>
      </c>
      <c r="AC52" s="211" t="s">
        <v>100</v>
      </c>
      <c r="AD52" s="211" t="s">
        <v>100</v>
      </c>
      <c r="AE52" s="211" t="s">
        <v>100</v>
      </c>
      <c r="AF52" s="211" t="s">
        <v>100</v>
      </c>
      <c r="AG52" s="211" t="s">
        <v>100</v>
      </c>
      <c r="AH52" s="211" t="s">
        <v>100</v>
      </c>
      <c r="AI52" s="211" t="s">
        <v>100</v>
      </c>
      <c r="AJ52" s="211" t="s">
        <v>100</v>
      </c>
      <c r="AK52" s="211" t="s">
        <v>100</v>
      </c>
      <c r="AL52" s="211" t="s">
        <v>100</v>
      </c>
      <c r="AM52" s="211" t="s">
        <v>100</v>
      </c>
      <c r="AN52" s="211" t="s">
        <v>100</v>
      </c>
      <c r="AO52" s="211" t="s">
        <v>100</v>
      </c>
      <c r="AP52" s="211" t="s">
        <v>100</v>
      </c>
      <c r="AQ52" s="211" t="s">
        <v>100</v>
      </c>
      <c r="AR52" s="211" t="s">
        <v>100</v>
      </c>
      <c r="AS52" s="211" t="s">
        <v>100</v>
      </c>
      <c r="AT52" s="211" t="s">
        <v>100</v>
      </c>
      <c r="AU52" s="211" t="s">
        <v>100</v>
      </c>
      <c r="AV52" s="211" t="s">
        <v>100</v>
      </c>
      <c r="AW52" s="211" t="s">
        <v>100</v>
      </c>
      <c r="AX52" s="211" t="s">
        <v>100</v>
      </c>
      <c r="AY52" s="211" t="s">
        <v>100</v>
      </c>
      <c r="AZ52" s="211" t="s">
        <v>100</v>
      </c>
      <c r="BA52" s="211" t="s">
        <v>100</v>
      </c>
      <c r="BB52" s="211" t="s">
        <v>100</v>
      </c>
      <c r="BC52" s="211" t="s">
        <v>100</v>
      </c>
      <c r="BD52" s="211" t="s">
        <v>100</v>
      </c>
      <c r="BE52" s="211" t="s">
        <v>100</v>
      </c>
      <c r="BF52" s="211" t="s">
        <v>100</v>
      </c>
      <c r="BG52" s="211" t="s">
        <v>100</v>
      </c>
      <c r="BH52" s="211" t="s">
        <v>100</v>
      </c>
      <c r="BI52" s="211" t="s">
        <v>100</v>
      </c>
      <c r="BJ52" s="211" t="s">
        <v>100</v>
      </c>
      <c r="BK52" s="211" t="s">
        <v>100</v>
      </c>
      <c r="BL52" s="211" t="s">
        <v>100</v>
      </c>
      <c r="BM52" s="211" t="s">
        <v>100</v>
      </c>
      <c r="BN52" s="211" t="s">
        <v>100</v>
      </c>
      <c r="BO52" s="211" t="s">
        <v>100</v>
      </c>
      <c r="BP52" s="211" t="s">
        <v>100</v>
      </c>
      <c r="BQ52" s="211" t="s">
        <v>100</v>
      </c>
      <c r="BR52" s="211" t="s">
        <v>100</v>
      </c>
      <c r="BS52" s="211" t="s">
        <v>100</v>
      </c>
      <c r="BT52" s="211" t="s">
        <v>100</v>
      </c>
      <c r="BU52" s="211" t="s">
        <v>100</v>
      </c>
      <c r="BV52" s="211" t="s">
        <v>100</v>
      </c>
      <c r="BW52" s="211" t="s">
        <v>100</v>
      </c>
      <c r="BX52" s="211" t="s">
        <v>100</v>
      </c>
      <c r="BY52" s="211" t="s">
        <v>100</v>
      </c>
      <c r="BZ52" s="211" t="s">
        <v>100</v>
      </c>
      <c r="CA52" s="211" t="s">
        <v>100</v>
      </c>
      <c r="CB52" s="211" t="s">
        <v>100</v>
      </c>
      <c r="CC52" s="211" t="s">
        <v>100</v>
      </c>
      <c r="CD52" s="211" t="s">
        <v>100</v>
      </c>
      <c r="CE52" s="211" t="s">
        <v>100</v>
      </c>
      <c r="CF52" s="211" t="s">
        <v>100</v>
      </c>
      <c r="CG52" s="211" t="s">
        <v>100</v>
      </c>
      <c r="CH52" s="211" t="s">
        <v>100</v>
      </c>
      <c r="CI52" s="211" t="s">
        <v>100</v>
      </c>
      <c r="CJ52" s="211" t="s">
        <v>100</v>
      </c>
      <c r="CK52" s="211" t="s">
        <v>100</v>
      </c>
      <c r="CL52" s="211" t="s">
        <v>100</v>
      </c>
      <c r="CM52" s="211" t="s">
        <v>100</v>
      </c>
      <c r="CN52" s="211" t="s">
        <v>100</v>
      </c>
      <c r="CO52" s="211" t="s">
        <v>100</v>
      </c>
      <c r="CP52" s="211" t="s">
        <v>100</v>
      </c>
      <c r="CQ52" s="211" t="s">
        <v>100</v>
      </c>
      <c r="CR52" s="211" t="s">
        <v>100</v>
      </c>
      <c r="CS52" s="211" t="s">
        <v>100</v>
      </c>
      <c r="CT52" s="211" t="s">
        <v>100</v>
      </c>
      <c r="CU52" s="211" t="s">
        <v>100</v>
      </c>
      <c r="CV52" s="211" t="s">
        <v>100</v>
      </c>
      <c r="CW52" s="211" t="s">
        <v>100</v>
      </c>
      <c r="CX52" s="211" t="s">
        <v>100</v>
      </c>
      <c r="CY52" s="211" t="s">
        <v>100</v>
      </c>
      <c r="CZ52" s="211" t="s">
        <v>100</v>
      </c>
    </row>
    <row r="53" spans="1:104" x14ac:dyDescent="0.2">
      <c r="A53" s="16" t="s">
        <v>608</v>
      </c>
      <c r="B53" s="9" t="s">
        <v>180</v>
      </c>
      <c r="C53" s="15" t="s">
        <v>253</v>
      </c>
      <c r="D53" s="15" t="s">
        <v>2</v>
      </c>
      <c r="E53" s="86" t="s">
        <v>178</v>
      </c>
      <c r="F53" s="63" t="s">
        <v>178</v>
      </c>
      <c r="G53" s="63" t="s">
        <v>178</v>
      </c>
      <c r="H53" s="63" t="s">
        <v>178</v>
      </c>
      <c r="I53" s="63" t="s">
        <v>178</v>
      </c>
      <c r="J53" s="63" t="s">
        <v>178</v>
      </c>
      <c r="K53" s="63" t="s">
        <v>178</v>
      </c>
      <c r="L53" s="63" t="s">
        <v>178</v>
      </c>
      <c r="M53" s="63" t="s">
        <v>178</v>
      </c>
      <c r="N53" s="63" t="s">
        <v>178</v>
      </c>
      <c r="O53" s="63" t="s">
        <v>178</v>
      </c>
      <c r="P53" s="63" t="s">
        <v>178</v>
      </c>
      <c r="Q53" s="63" t="s">
        <v>178</v>
      </c>
      <c r="R53" s="63" t="s">
        <v>178</v>
      </c>
      <c r="S53" s="63" t="s">
        <v>178</v>
      </c>
      <c r="T53" s="63" t="s">
        <v>178</v>
      </c>
      <c r="U53" s="63" t="s">
        <v>178</v>
      </c>
      <c r="V53" s="63" t="s">
        <v>178</v>
      </c>
      <c r="W53" s="63" t="s">
        <v>178</v>
      </c>
      <c r="X53" s="63" t="s">
        <v>178</v>
      </c>
      <c r="Y53" s="63" t="s">
        <v>178</v>
      </c>
      <c r="Z53" s="63" t="s">
        <v>178</v>
      </c>
      <c r="AA53" s="63" t="s">
        <v>178</v>
      </c>
      <c r="AB53" s="63" t="s">
        <v>178</v>
      </c>
      <c r="AC53" s="63" t="s">
        <v>178</v>
      </c>
      <c r="AD53" s="63" t="s">
        <v>178</v>
      </c>
      <c r="AE53" s="63" t="s">
        <v>178</v>
      </c>
      <c r="AF53" s="63" t="s">
        <v>178</v>
      </c>
      <c r="AG53" s="63" t="s">
        <v>178</v>
      </c>
      <c r="AH53" s="63" t="s">
        <v>178</v>
      </c>
      <c r="AI53" s="63" t="s">
        <v>178</v>
      </c>
      <c r="AJ53" s="63" t="s">
        <v>178</v>
      </c>
      <c r="AK53" s="63" t="s">
        <v>178</v>
      </c>
      <c r="AL53" s="63" t="s">
        <v>178</v>
      </c>
      <c r="AM53" s="63" t="s">
        <v>178</v>
      </c>
      <c r="AN53" s="63" t="s">
        <v>178</v>
      </c>
      <c r="AO53" s="63" t="s">
        <v>178</v>
      </c>
      <c r="AP53" s="63" t="s">
        <v>178</v>
      </c>
      <c r="AQ53" s="63" t="s">
        <v>178</v>
      </c>
      <c r="AR53" s="63" t="s">
        <v>178</v>
      </c>
      <c r="AS53" s="63" t="s">
        <v>178</v>
      </c>
      <c r="AT53" s="63" t="s">
        <v>178</v>
      </c>
      <c r="AU53" s="63" t="s">
        <v>178</v>
      </c>
      <c r="AV53" s="63" t="s">
        <v>178</v>
      </c>
      <c r="AW53" s="63" t="s">
        <v>178</v>
      </c>
      <c r="AX53" s="63" t="s">
        <v>178</v>
      </c>
      <c r="AY53" s="63" t="s">
        <v>178</v>
      </c>
      <c r="AZ53" s="63" t="s">
        <v>178</v>
      </c>
      <c r="BA53" s="63" t="s">
        <v>178</v>
      </c>
      <c r="BB53" s="63" t="s">
        <v>178</v>
      </c>
      <c r="BC53" s="63" t="s">
        <v>178</v>
      </c>
      <c r="BD53" s="63" t="s">
        <v>178</v>
      </c>
      <c r="BE53" s="63" t="s">
        <v>178</v>
      </c>
      <c r="BF53" s="63" t="s">
        <v>178</v>
      </c>
      <c r="BG53" s="63" t="s">
        <v>178</v>
      </c>
      <c r="BH53" s="63" t="s">
        <v>178</v>
      </c>
      <c r="BI53" s="63" t="s">
        <v>178</v>
      </c>
      <c r="BJ53" s="63" t="s">
        <v>178</v>
      </c>
      <c r="BK53" s="63" t="s">
        <v>178</v>
      </c>
      <c r="BL53" s="63" t="s">
        <v>178</v>
      </c>
      <c r="BM53" s="63" t="s">
        <v>178</v>
      </c>
      <c r="BN53" s="63" t="s">
        <v>178</v>
      </c>
      <c r="BO53" s="63" t="s">
        <v>178</v>
      </c>
      <c r="BP53" s="63" t="s">
        <v>178</v>
      </c>
      <c r="BQ53" s="63" t="s">
        <v>178</v>
      </c>
      <c r="BR53" s="63" t="s">
        <v>178</v>
      </c>
      <c r="BS53" s="63" t="s">
        <v>178</v>
      </c>
      <c r="BT53" s="63" t="s">
        <v>178</v>
      </c>
      <c r="BU53" s="63" t="s">
        <v>178</v>
      </c>
      <c r="BV53" s="63" t="s">
        <v>178</v>
      </c>
      <c r="BW53" s="63" t="s">
        <v>178</v>
      </c>
      <c r="BX53" s="63" t="s">
        <v>178</v>
      </c>
      <c r="BY53" s="63" t="s">
        <v>178</v>
      </c>
      <c r="BZ53" s="63" t="s">
        <v>178</v>
      </c>
      <c r="CA53" s="63" t="s">
        <v>178</v>
      </c>
      <c r="CB53" s="63" t="s">
        <v>178</v>
      </c>
      <c r="CC53" s="63" t="s">
        <v>178</v>
      </c>
      <c r="CD53" s="63" t="s">
        <v>178</v>
      </c>
      <c r="CE53" s="63" t="s">
        <v>178</v>
      </c>
      <c r="CF53" s="63" t="s">
        <v>178</v>
      </c>
      <c r="CG53" s="63" t="s">
        <v>178</v>
      </c>
      <c r="CH53" s="63" t="s">
        <v>178</v>
      </c>
      <c r="CI53" s="63" t="s">
        <v>178</v>
      </c>
      <c r="CJ53" s="63" t="s">
        <v>178</v>
      </c>
      <c r="CK53" s="63" t="s">
        <v>178</v>
      </c>
      <c r="CL53" s="63" t="s">
        <v>178</v>
      </c>
      <c r="CM53" s="63" t="s">
        <v>178</v>
      </c>
      <c r="CN53" s="63" t="s">
        <v>178</v>
      </c>
      <c r="CO53" s="63" t="s">
        <v>178</v>
      </c>
      <c r="CP53" s="63" t="s">
        <v>178</v>
      </c>
      <c r="CQ53" s="63" t="s">
        <v>178</v>
      </c>
      <c r="CR53" s="63" t="s">
        <v>178</v>
      </c>
      <c r="CS53" s="63" t="s">
        <v>178</v>
      </c>
      <c r="CT53" s="63" t="s">
        <v>178</v>
      </c>
      <c r="CU53" s="63" t="s">
        <v>178</v>
      </c>
      <c r="CV53" s="63" t="s">
        <v>178</v>
      </c>
      <c r="CW53" s="63" t="s">
        <v>178</v>
      </c>
      <c r="CX53" s="63" t="s">
        <v>178</v>
      </c>
      <c r="CY53" s="63" t="s">
        <v>178</v>
      </c>
      <c r="CZ53" s="63" t="s">
        <v>178</v>
      </c>
    </row>
    <row r="54" spans="1:104" x14ac:dyDescent="0.2">
      <c r="A54" s="16" t="s">
        <v>609</v>
      </c>
      <c r="B54" s="9" t="s">
        <v>181</v>
      </c>
      <c r="C54" s="15" t="s">
        <v>253</v>
      </c>
      <c r="D54" s="15" t="s">
        <v>2</v>
      </c>
      <c r="E54" s="86" t="s">
        <v>178</v>
      </c>
      <c r="F54" s="63" t="s">
        <v>178</v>
      </c>
      <c r="G54" s="63" t="s">
        <v>178</v>
      </c>
      <c r="H54" s="63" t="s">
        <v>178</v>
      </c>
      <c r="I54" s="63" t="s">
        <v>178</v>
      </c>
      <c r="J54" s="63" t="s">
        <v>178</v>
      </c>
      <c r="K54" s="63" t="s">
        <v>178</v>
      </c>
      <c r="L54" s="63" t="s">
        <v>178</v>
      </c>
      <c r="M54" s="63" t="s">
        <v>178</v>
      </c>
      <c r="N54" s="63" t="s">
        <v>178</v>
      </c>
      <c r="O54" s="63" t="s">
        <v>178</v>
      </c>
      <c r="P54" s="63" t="s">
        <v>178</v>
      </c>
      <c r="Q54" s="63" t="s">
        <v>178</v>
      </c>
      <c r="R54" s="63" t="s">
        <v>178</v>
      </c>
      <c r="S54" s="63" t="s">
        <v>178</v>
      </c>
      <c r="T54" s="63" t="s">
        <v>178</v>
      </c>
      <c r="U54" s="63" t="s">
        <v>178</v>
      </c>
      <c r="V54" s="63" t="s">
        <v>178</v>
      </c>
      <c r="W54" s="63" t="s">
        <v>178</v>
      </c>
      <c r="X54" s="63" t="s">
        <v>178</v>
      </c>
      <c r="Y54" s="63" t="s">
        <v>178</v>
      </c>
      <c r="Z54" s="63" t="s">
        <v>178</v>
      </c>
      <c r="AA54" s="63" t="s">
        <v>178</v>
      </c>
      <c r="AB54" s="63" t="s">
        <v>178</v>
      </c>
      <c r="AC54" s="63" t="s">
        <v>178</v>
      </c>
      <c r="AD54" s="63" t="s">
        <v>178</v>
      </c>
      <c r="AE54" s="63" t="s">
        <v>178</v>
      </c>
      <c r="AF54" s="63" t="s">
        <v>178</v>
      </c>
      <c r="AG54" s="63" t="s">
        <v>178</v>
      </c>
      <c r="AH54" s="63" t="s">
        <v>178</v>
      </c>
      <c r="AI54" s="63" t="s">
        <v>178</v>
      </c>
      <c r="AJ54" s="63" t="s">
        <v>178</v>
      </c>
      <c r="AK54" s="63" t="s">
        <v>178</v>
      </c>
      <c r="AL54" s="63" t="s">
        <v>178</v>
      </c>
      <c r="AM54" s="63" t="s">
        <v>178</v>
      </c>
      <c r="AN54" s="63" t="s">
        <v>178</v>
      </c>
      <c r="AO54" s="63" t="s">
        <v>178</v>
      </c>
      <c r="AP54" s="63" t="s">
        <v>178</v>
      </c>
      <c r="AQ54" s="63" t="s">
        <v>178</v>
      </c>
      <c r="AR54" s="63" t="s">
        <v>178</v>
      </c>
      <c r="AS54" s="63" t="s">
        <v>178</v>
      </c>
      <c r="AT54" s="63" t="s">
        <v>178</v>
      </c>
      <c r="AU54" s="63" t="s">
        <v>178</v>
      </c>
      <c r="AV54" s="63" t="s">
        <v>178</v>
      </c>
      <c r="AW54" s="63" t="s">
        <v>178</v>
      </c>
      <c r="AX54" s="63" t="s">
        <v>178</v>
      </c>
      <c r="AY54" s="63" t="s">
        <v>178</v>
      </c>
      <c r="AZ54" s="63" t="s">
        <v>178</v>
      </c>
      <c r="BA54" s="63" t="s">
        <v>178</v>
      </c>
      <c r="BB54" s="63" t="s">
        <v>178</v>
      </c>
      <c r="BC54" s="63" t="s">
        <v>178</v>
      </c>
      <c r="BD54" s="63" t="s">
        <v>178</v>
      </c>
      <c r="BE54" s="63" t="s">
        <v>178</v>
      </c>
      <c r="BF54" s="63" t="s">
        <v>178</v>
      </c>
      <c r="BG54" s="63" t="s">
        <v>178</v>
      </c>
      <c r="BH54" s="63" t="s">
        <v>178</v>
      </c>
      <c r="BI54" s="63" t="s">
        <v>178</v>
      </c>
      <c r="BJ54" s="63" t="s">
        <v>178</v>
      </c>
      <c r="BK54" s="63" t="s">
        <v>178</v>
      </c>
      <c r="BL54" s="63" t="s">
        <v>178</v>
      </c>
      <c r="BM54" s="63" t="s">
        <v>178</v>
      </c>
      <c r="BN54" s="63" t="s">
        <v>178</v>
      </c>
      <c r="BO54" s="63" t="s">
        <v>178</v>
      </c>
      <c r="BP54" s="63" t="s">
        <v>178</v>
      </c>
      <c r="BQ54" s="63" t="s">
        <v>178</v>
      </c>
      <c r="BR54" s="63" t="s">
        <v>178</v>
      </c>
      <c r="BS54" s="63" t="s">
        <v>178</v>
      </c>
      <c r="BT54" s="63" t="s">
        <v>178</v>
      </c>
      <c r="BU54" s="63" t="s">
        <v>178</v>
      </c>
      <c r="BV54" s="63" t="s">
        <v>178</v>
      </c>
      <c r="BW54" s="63" t="s">
        <v>178</v>
      </c>
      <c r="BX54" s="63" t="s">
        <v>178</v>
      </c>
      <c r="BY54" s="63" t="s">
        <v>178</v>
      </c>
      <c r="BZ54" s="63" t="s">
        <v>178</v>
      </c>
      <c r="CA54" s="63" t="s">
        <v>178</v>
      </c>
      <c r="CB54" s="63" t="s">
        <v>178</v>
      </c>
      <c r="CC54" s="63" t="s">
        <v>178</v>
      </c>
      <c r="CD54" s="63" t="s">
        <v>178</v>
      </c>
      <c r="CE54" s="63" t="s">
        <v>178</v>
      </c>
      <c r="CF54" s="63" t="s">
        <v>178</v>
      </c>
      <c r="CG54" s="63" t="s">
        <v>178</v>
      </c>
      <c r="CH54" s="63" t="s">
        <v>178</v>
      </c>
      <c r="CI54" s="63" t="s">
        <v>178</v>
      </c>
      <c r="CJ54" s="63" t="s">
        <v>178</v>
      </c>
      <c r="CK54" s="63" t="s">
        <v>178</v>
      </c>
      <c r="CL54" s="63" t="s">
        <v>178</v>
      </c>
      <c r="CM54" s="63" t="s">
        <v>178</v>
      </c>
      <c r="CN54" s="63" t="s">
        <v>178</v>
      </c>
      <c r="CO54" s="63" t="s">
        <v>178</v>
      </c>
      <c r="CP54" s="63" t="s">
        <v>178</v>
      </c>
      <c r="CQ54" s="63" t="s">
        <v>178</v>
      </c>
      <c r="CR54" s="63" t="s">
        <v>178</v>
      </c>
      <c r="CS54" s="63" t="s">
        <v>178</v>
      </c>
      <c r="CT54" s="63" t="s">
        <v>178</v>
      </c>
      <c r="CU54" s="63" t="s">
        <v>178</v>
      </c>
      <c r="CV54" s="63" t="s">
        <v>178</v>
      </c>
      <c r="CW54" s="63" t="s">
        <v>178</v>
      </c>
      <c r="CX54" s="63" t="s">
        <v>178</v>
      </c>
      <c r="CY54" s="63" t="s">
        <v>178</v>
      </c>
      <c r="CZ54" s="63" t="s">
        <v>178</v>
      </c>
    </row>
    <row r="55" spans="1:104" x14ac:dyDescent="0.2">
      <c r="A55" s="16" t="s">
        <v>610</v>
      </c>
      <c r="B55" s="9" t="s">
        <v>182</v>
      </c>
      <c r="C55" s="15" t="s">
        <v>253</v>
      </c>
      <c r="D55" s="15" t="s">
        <v>2</v>
      </c>
      <c r="E55" s="86" t="s">
        <v>178</v>
      </c>
      <c r="F55" s="63" t="s">
        <v>178</v>
      </c>
      <c r="G55" s="63" t="s">
        <v>178</v>
      </c>
      <c r="H55" s="63" t="s">
        <v>178</v>
      </c>
      <c r="I55" s="63" t="s">
        <v>178</v>
      </c>
      <c r="J55" s="63" t="s">
        <v>178</v>
      </c>
      <c r="K55" s="63" t="s">
        <v>178</v>
      </c>
      <c r="L55" s="63" t="s">
        <v>178</v>
      </c>
      <c r="M55" s="63" t="s">
        <v>178</v>
      </c>
      <c r="N55" s="63" t="s">
        <v>178</v>
      </c>
      <c r="O55" s="63" t="s">
        <v>178</v>
      </c>
      <c r="P55" s="63" t="s">
        <v>178</v>
      </c>
      <c r="Q55" s="63" t="s">
        <v>178</v>
      </c>
      <c r="R55" s="63" t="s">
        <v>178</v>
      </c>
      <c r="S55" s="63" t="s">
        <v>178</v>
      </c>
      <c r="T55" s="63" t="s">
        <v>178</v>
      </c>
      <c r="U55" s="63" t="s">
        <v>178</v>
      </c>
      <c r="V55" s="63" t="s">
        <v>178</v>
      </c>
      <c r="W55" s="63" t="s">
        <v>178</v>
      </c>
      <c r="X55" s="63" t="s">
        <v>178</v>
      </c>
      <c r="Y55" s="63" t="s">
        <v>178</v>
      </c>
      <c r="Z55" s="63" t="s">
        <v>178</v>
      </c>
      <c r="AA55" s="63" t="s">
        <v>178</v>
      </c>
      <c r="AB55" s="63" t="s">
        <v>178</v>
      </c>
      <c r="AC55" s="63" t="s">
        <v>178</v>
      </c>
      <c r="AD55" s="63" t="s">
        <v>178</v>
      </c>
      <c r="AE55" s="63" t="s">
        <v>178</v>
      </c>
      <c r="AF55" s="63" t="s">
        <v>178</v>
      </c>
      <c r="AG55" s="63" t="s">
        <v>178</v>
      </c>
      <c r="AH55" s="63" t="s">
        <v>178</v>
      </c>
      <c r="AI55" s="63" t="s">
        <v>178</v>
      </c>
      <c r="AJ55" s="63" t="s">
        <v>178</v>
      </c>
      <c r="AK55" s="63" t="s">
        <v>178</v>
      </c>
      <c r="AL55" s="63" t="s">
        <v>178</v>
      </c>
      <c r="AM55" s="63" t="s">
        <v>178</v>
      </c>
      <c r="AN55" s="63" t="s">
        <v>178</v>
      </c>
      <c r="AO55" s="63" t="s">
        <v>178</v>
      </c>
      <c r="AP55" s="63" t="s">
        <v>178</v>
      </c>
      <c r="AQ55" s="63" t="s">
        <v>178</v>
      </c>
      <c r="AR55" s="63" t="s">
        <v>178</v>
      </c>
      <c r="AS55" s="63" t="s">
        <v>178</v>
      </c>
      <c r="AT55" s="63" t="s">
        <v>178</v>
      </c>
      <c r="AU55" s="63" t="s">
        <v>178</v>
      </c>
      <c r="AV55" s="63" t="s">
        <v>178</v>
      </c>
      <c r="AW55" s="63" t="s">
        <v>178</v>
      </c>
      <c r="AX55" s="63" t="s">
        <v>178</v>
      </c>
      <c r="AY55" s="63" t="s">
        <v>178</v>
      </c>
      <c r="AZ55" s="63" t="s">
        <v>178</v>
      </c>
      <c r="BA55" s="63" t="s">
        <v>178</v>
      </c>
      <c r="BB55" s="63" t="s">
        <v>178</v>
      </c>
      <c r="BC55" s="63" t="s">
        <v>178</v>
      </c>
      <c r="BD55" s="63" t="s">
        <v>178</v>
      </c>
      <c r="BE55" s="63" t="s">
        <v>178</v>
      </c>
      <c r="BF55" s="63" t="s">
        <v>178</v>
      </c>
      <c r="BG55" s="63" t="s">
        <v>178</v>
      </c>
      <c r="BH55" s="63" t="s">
        <v>178</v>
      </c>
      <c r="BI55" s="63" t="s">
        <v>178</v>
      </c>
      <c r="BJ55" s="63" t="s">
        <v>178</v>
      </c>
      <c r="BK55" s="63" t="s">
        <v>178</v>
      </c>
      <c r="BL55" s="63" t="s">
        <v>178</v>
      </c>
      <c r="BM55" s="63" t="s">
        <v>178</v>
      </c>
      <c r="BN55" s="63" t="s">
        <v>178</v>
      </c>
      <c r="BO55" s="63" t="s">
        <v>178</v>
      </c>
      <c r="BP55" s="63" t="s">
        <v>178</v>
      </c>
      <c r="BQ55" s="63" t="s">
        <v>178</v>
      </c>
      <c r="BR55" s="63" t="s">
        <v>178</v>
      </c>
      <c r="BS55" s="63" t="s">
        <v>178</v>
      </c>
      <c r="BT55" s="63" t="s">
        <v>178</v>
      </c>
      <c r="BU55" s="63" t="s">
        <v>178</v>
      </c>
      <c r="BV55" s="63" t="s">
        <v>178</v>
      </c>
      <c r="BW55" s="63" t="s">
        <v>178</v>
      </c>
      <c r="BX55" s="63" t="s">
        <v>178</v>
      </c>
      <c r="BY55" s="63" t="s">
        <v>178</v>
      </c>
      <c r="BZ55" s="63" t="s">
        <v>178</v>
      </c>
      <c r="CA55" s="63" t="s">
        <v>178</v>
      </c>
      <c r="CB55" s="63" t="s">
        <v>178</v>
      </c>
      <c r="CC55" s="63" t="s">
        <v>178</v>
      </c>
      <c r="CD55" s="63" t="s">
        <v>178</v>
      </c>
      <c r="CE55" s="63" t="s">
        <v>178</v>
      </c>
      <c r="CF55" s="63" t="s">
        <v>178</v>
      </c>
      <c r="CG55" s="63" t="s">
        <v>178</v>
      </c>
      <c r="CH55" s="63" t="s">
        <v>178</v>
      </c>
      <c r="CI55" s="63" t="s">
        <v>178</v>
      </c>
      <c r="CJ55" s="63" t="s">
        <v>178</v>
      </c>
      <c r="CK55" s="63" t="s">
        <v>178</v>
      </c>
      <c r="CL55" s="63" t="s">
        <v>178</v>
      </c>
      <c r="CM55" s="63" t="s">
        <v>178</v>
      </c>
      <c r="CN55" s="63" t="s">
        <v>178</v>
      </c>
      <c r="CO55" s="63" t="s">
        <v>178</v>
      </c>
      <c r="CP55" s="63" t="s">
        <v>178</v>
      </c>
      <c r="CQ55" s="63" t="s">
        <v>178</v>
      </c>
      <c r="CR55" s="63" t="s">
        <v>178</v>
      </c>
      <c r="CS55" s="63" t="s">
        <v>178</v>
      </c>
      <c r="CT55" s="63" t="s">
        <v>178</v>
      </c>
      <c r="CU55" s="63" t="s">
        <v>178</v>
      </c>
      <c r="CV55" s="63" t="s">
        <v>178</v>
      </c>
      <c r="CW55" s="63" t="s">
        <v>178</v>
      </c>
      <c r="CX55" s="63" t="s">
        <v>178</v>
      </c>
      <c r="CY55" s="63" t="s">
        <v>178</v>
      </c>
      <c r="CZ55" s="63" t="s">
        <v>178</v>
      </c>
    </row>
    <row r="56" spans="1:104" x14ac:dyDescent="0.2">
      <c r="A56" s="16" t="s">
        <v>611</v>
      </c>
      <c r="B56" s="9" t="s">
        <v>183</v>
      </c>
      <c r="C56" s="15" t="s">
        <v>253</v>
      </c>
      <c r="D56" s="15" t="s">
        <v>2</v>
      </c>
      <c r="E56" s="86" t="s">
        <v>178</v>
      </c>
      <c r="F56" s="63" t="s">
        <v>178</v>
      </c>
      <c r="G56" s="63" t="s">
        <v>178</v>
      </c>
      <c r="H56" s="63" t="s">
        <v>178</v>
      </c>
      <c r="I56" s="63" t="s">
        <v>178</v>
      </c>
      <c r="J56" s="63" t="s">
        <v>178</v>
      </c>
      <c r="K56" s="63" t="s">
        <v>178</v>
      </c>
      <c r="L56" s="63" t="s">
        <v>178</v>
      </c>
      <c r="M56" s="63" t="s">
        <v>178</v>
      </c>
      <c r="N56" s="63" t="s">
        <v>178</v>
      </c>
      <c r="O56" s="63" t="s">
        <v>178</v>
      </c>
      <c r="P56" s="63" t="s">
        <v>178</v>
      </c>
      <c r="Q56" s="63" t="s">
        <v>178</v>
      </c>
      <c r="R56" s="63" t="s">
        <v>178</v>
      </c>
      <c r="S56" s="63" t="s">
        <v>178</v>
      </c>
      <c r="T56" s="63" t="s">
        <v>178</v>
      </c>
      <c r="U56" s="63" t="s">
        <v>178</v>
      </c>
      <c r="V56" s="63" t="s">
        <v>178</v>
      </c>
      <c r="W56" s="63" t="s">
        <v>178</v>
      </c>
      <c r="X56" s="63" t="s">
        <v>178</v>
      </c>
      <c r="Y56" s="63" t="s">
        <v>178</v>
      </c>
      <c r="Z56" s="63" t="s">
        <v>178</v>
      </c>
      <c r="AA56" s="63" t="s">
        <v>178</v>
      </c>
      <c r="AB56" s="63" t="s">
        <v>178</v>
      </c>
      <c r="AC56" s="63" t="s">
        <v>178</v>
      </c>
      <c r="AD56" s="63" t="s">
        <v>178</v>
      </c>
      <c r="AE56" s="63" t="s">
        <v>178</v>
      </c>
      <c r="AF56" s="63" t="s">
        <v>178</v>
      </c>
      <c r="AG56" s="63" t="s">
        <v>178</v>
      </c>
      <c r="AH56" s="63" t="s">
        <v>178</v>
      </c>
      <c r="AI56" s="63" t="s">
        <v>178</v>
      </c>
      <c r="AJ56" s="63" t="s">
        <v>178</v>
      </c>
      <c r="AK56" s="63" t="s">
        <v>178</v>
      </c>
      <c r="AL56" s="63" t="s">
        <v>178</v>
      </c>
      <c r="AM56" s="63" t="s">
        <v>178</v>
      </c>
      <c r="AN56" s="63" t="s">
        <v>178</v>
      </c>
      <c r="AO56" s="63" t="s">
        <v>178</v>
      </c>
      <c r="AP56" s="63" t="s">
        <v>178</v>
      </c>
      <c r="AQ56" s="63" t="s">
        <v>178</v>
      </c>
      <c r="AR56" s="63" t="s">
        <v>178</v>
      </c>
      <c r="AS56" s="63" t="s">
        <v>178</v>
      </c>
      <c r="AT56" s="63" t="s">
        <v>178</v>
      </c>
      <c r="AU56" s="63" t="s">
        <v>178</v>
      </c>
      <c r="AV56" s="63" t="s">
        <v>178</v>
      </c>
      <c r="AW56" s="63" t="s">
        <v>178</v>
      </c>
      <c r="AX56" s="63" t="s">
        <v>178</v>
      </c>
      <c r="AY56" s="63" t="s">
        <v>178</v>
      </c>
      <c r="AZ56" s="63" t="s">
        <v>178</v>
      </c>
      <c r="BA56" s="63" t="s">
        <v>178</v>
      </c>
      <c r="BB56" s="63" t="s">
        <v>178</v>
      </c>
      <c r="BC56" s="63" t="s">
        <v>178</v>
      </c>
      <c r="BD56" s="63" t="s">
        <v>178</v>
      </c>
      <c r="BE56" s="63" t="s">
        <v>178</v>
      </c>
      <c r="BF56" s="63" t="s">
        <v>178</v>
      </c>
      <c r="BG56" s="63" t="s">
        <v>178</v>
      </c>
      <c r="BH56" s="63" t="s">
        <v>178</v>
      </c>
      <c r="BI56" s="63" t="s">
        <v>178</v>
      </c>
      <c r="BJ56" s="63" t="s">
        <v>178</v>
      </c>
      <c r="BK56" s="63" t="s">
        <v>178</v>
      </c>
      <c r="BL56" s="63" t="s">
        <v>178</v>
      </c>
      <c r="BM56" s="63" t="s">
        <v>178</v>
      </c>
      <c r="BN56" s="63" t="s">
        <v>178</v>
      </c>
      <c r="BO56" s="63" t="s">
        <v>178</v>
      </c>
      <c r="BP56" s="63" t="s">
        <v>178</v>
      </c>
      <c r="BQ56" s="63" t="s">
        <v>178</v>
      </c>
      <c r="BR56" s="63" t="s">
        <v>178</v>
      </c>
      <c r="BS56" s="63" t="s">
        <v>178</v>
      </c>
      <c r="BT56" s="63" t="s">
        <v>178</v>
      </c>
      <c r="BU56" s="63" t="s">
        <v>178</v>
      </c>
      <c r="BV56" s="63" t="s">
        <v>178</v>
      </c>
      <c r="BW56" s="63" t="s">
        <v>178</v>
      </c>
      <c r="BX56" s="63" t="s">
        <v>178</v>
      </c>
      <c r="BY56" s="63" t="s">
        <v>178</v>
      </c>
      <c r="BZ56" s="63" t="s">
        <v>178</v>
      </c>
      <c r="CA56" s="63" t="s">
        <v>178</v>
      </c>
      <c r="CB56" s="63" t="s">
        <v>178</v>
      </c>
      <c r="CC56" s="63" t="s">
        <v>178</v>
      </c>
      <c r="CD56" s="63" t="s">
        <v>178</v>
      </c>
      <c r="CE56" s="63" t="s">
        <v>178</v>
      </c>
      <c r="CF56" s="63" t="s">
        <v>178</v>
      </c>
      <c r="CG56" s="63" t="s">
        <v>178</v>
      </c>
      <c r="CH56" s="63" t="s">
        <v>178</v>
      </c>
      <c r="CI56" s="63" t="s">
        <v>178</v>
      </c>
      <c r="CJ56" s="63" t="s">
        <v>178</v>
      </c>
      <c r="CK56" s="63" t="s">
        <v>178</v>
      </c>
      <c r="CL56" s="63" t="s">
        <v>178</v>
      </c>
      <c r="CM56" s="63" t="s">
        <v>178</v>
      </c>
      <c r="CN56" s="63" t="s">
        <v>178</v>
      </c>
      <c r="CO56" s="63" t="s">
        <v>178</v>
      </c>
      <c r="CP56" s="63" t="s">
        <v>178</v>
      </c>
      <c r="CQ56" s="63" t="s">
        <v>178</v>
      </c>
      <c r="CR56" s="63" t="s">
        <v>178</v>
      </c>
      <c r="CS56" s="63" t="s">
        <v>178</v>
      </c>
      <c r="CT56" s="63" t="s">
        <v>178</v>
      </c>
      <c r="CU56" s="63" t="s">
        <v>178</v>
      </c>
      <c r="CV56" s="63" t="s">
        <v>178</v>
      </c>
      <c r="CW56" s="63" t="s">
        <v>178</v>
      </c>
      <c r="CX56" s="63" t="s">
        <v>178</v>
      </c>
      <c r="CY56" s="63" t="s">
        <v>178</v>
      </c>
      <c r="CZ56" s="63" t="s">
        <v>178</v>
      </c>
    </row>
    <row r="57" spans="1:104" ht="28.5" x14ac:dyDescent="0.2">
      <c r="A57" s="16" t="s">
        <v>612</v>
      </c>
      <c r="B57" s="9" t="s">
        <v>184</v>
      </c>
      <c r="C57" s="15" t="s">
        <v>256</v>
      </c>
      <c r="D57" s="15" t="s">
        <v>2</v>
      </c>
      <c r="E57" s="86"/>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row>
    <row r="58" spans="1:104" ht="28.5" x14ac:dyDescent="0.2">
      <c r="A58" s="16" t="s">
        <v>613</v>
      </c>
      <c r="B58" s="9" t="s">
        <v>185</v>
      </c>
      <c r="C58" s="15" t="s">
        <v>254</v>
      </c>
      <c r="D58" s="15" t="s">
        <v>68</v>
      </c>
      <c r="E58" s="91"/>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row>
    <row r="59" spans="1:104" ht="40.15" customHeight="1" x14ac:dyDescent="0.2">
      <c r="A59" s="222"/>
      <c r="B59" s="222" t="s">
        <v>277</v>
      </c>
      <c r="C59" s="15" t="s">
        <v>280</v>
      </c>
      <c r="D59" s="15" t="s">
        <v>243</v>
      </c>
      <c r="E59" s="210" t="s">
        <v>100</v>
      </c>
      <c r="F59" s="211" t="s">
        <v>100</v>
      </c>
      <c r="G59" s="211" t="s">
        <v>100</v>
      </c>
      <c r="H59" s="211" t="s">
        <v>100</v>
      </c>
      <c r="I59" s="211" t="s">
        <v>100</v>
      </c>
      <c r="J59" s="211" t="s">
        <v>100</v>
      </c>
      <c r="K59" s="211" t="s">
        <v>100</v>
      </c>
      <c r="L59" s="211" t="s">
        <v>100</v>
      </c>
      <c r="M59" s="211" t="s">
        <v>100</v>
      </c>
      <c r="N59" s="211" t="s">
        <v>100</v>
      </c>
      <c r="O59" s="211" t="s">
        <v>100</v>
      </c>
      <c r="P59" s="211" t="s">
        <v>100</v>
      </c>
      <c r="Q59" s="211" t="s">
        <v>100</v>
      </c>
      <c r="R59" s="211" t="s">
        <v>100</v>
      </c>
      <c r="S59" s="211" t="s">
        <v>100</v>
      </c>
      <c r="T59" s="211" t="s">
        <v>100</v>
      </c>
      <c r="U59" s="211" t="s">
        <v>100</v>
      </c>
      <c r="V59" s="211" t="s">
        <v>100</v>
      </c>
      <c r="W59" s="211" t="s">
        <v>100</v>
      </c>
      <c r="X59" s="211" t="s">
        <v>100</v>
      </c>
      <c r="Y59" s="211" t="s">
        <v>100</v>
      </c>
      <c r="Z59" s="211" t="s">
        <v>100</v>
      </c>
      <c r="AA59" s="211" t="s">
        <v>100</v>
      </c>
      <c r="AB59" s="211" t="s">
        <v>100</v>
      </c>
      <c r="AC59" s="211" t="s">
        <v>100</v>
      </c>
      <c r="AD59" s="211" t="s">
        <v>100</v>
      </c>
      <c r="AE59" s="211" t="s">
        <v>100</v>
      </c>
      <c r="AF59" s="211" t="s">
        <v>100</v>
      </c>
      <c r="AG59" s="211" t="s">
        <v>100</v>
      </c>
      <c r="AH59" s="211" t="s">
        <v>100</v>
      </c>
      <c r="AI59" s="211" t="s">
        <v>100</v>
      </c>
      <c r="AJ59" s="211" t="s">
        <v>100</v>
      </c>
      <c r="AK59" s="211" t="s">
        <v>100</v>
      </c>
      <c r="AL59" s="211" t="s">
        <v>100</v>
      </c>
      <c r="AM59" s="211" t="s">
        <v>100</v>
      </c>
      <c r="AN59" s="211" t="s">
        <v>100</v>
      </c>
      <c r="AO59" s="211" t="s">
        <v>100</v>
      </c>
      <c r="AP59" s="211" t="s">
        <v>100</v>
      </c>
      <c r="AQ59" s="211" t="s">
        <v>100</v>
      </c>
      <c r="AR59" s="211" t="s">
        <v>100</v>
      </c>
      <c r="AS59" s="211" t="s">
        <v>100</v>
      </c>
      <c r="AT59" s="211" t="s">
        <v>100</v>
      </c>
      <c r="AU59" s="211" t="s">
        <v>100</v>
      </c>
      <c r="AV59" s="211" t="s">
        <v>100</v>
      </c>
      <c r="AW59" s="211" t="s">
        <v>100</v>
      </c>
      <c r="AX59" s="211" t="s">
        <v>100</v>
      </c>
      <c r="AY59" s="211" t="s">
        <v>100</v>
      </c>
      <c r="AZ59" s="211" t="s">
        <v>100</v>
      </c>
      <c r="BA59" s="211" t="s">
        <v>100</v>
      </c>
      <c r="BB59" s="211" t="s">
        <v>100</v>
      </c>
      <c r="BC59" s="211" t="s">
        <v>100</v>
      </c>
      <c r="BD59" s="211" t="s">
        <v>100</v>
      </c>
      <c r="BE59" s="211" t="s">
        <v>100</v>
      </c>
      <c r="BF59" s="211" t="s">
        <v>100</v>
      </c>
      <c r="BG59" s="211" t="s">
        <v>100</v>
      </c>
      <c r="BH59" s="211" t="s">
        <v>100</v>
      </c>
      <c r="BI59" s="211" t="s">
        <v>100</v>
      </c>
      <c r="BJ59" s="211" t="s">
        <v>100</v>
      </c>
      <c r="BK59" s="211" t="s">
        <v>100</v>
      </c>
      <c r="BL59" s="211" t="s">
        <v>100</v>
      </c>
      <c r="BM59" s="211" t="s">
        <v>100</v>
      </c>
      <c r="BN59" s="211" t="s">
        <v>100</v>
      </c>
      <c r="BO59" s="211" t="s">
        <v>100</v>
      </c>
      <c r="BP59" s="211" t="s">
        <v>100</v>
      </c>
      <c r="BQ59" s="211" t="s">
        <v>100</v>
      </c>
      <c r="BR59" s="211" t="s">
        <v>100</v>
      </c>
      <c r="BS59" s="211" t="s">
        <v>100</v>
      </c>
      <c r="BT59" s="211" t="s">
        <v>100</v>
      </c>
      <c r="BU59" s="211" t="s">
        <v>100</v>
      </c>
      <c r="BV59" s="211" t="s">
        <v>100</v>
      </c>
      <c r="BW59" s="211" t="s">
        <v>100</v>
      </c>
      <c r="BX59" s="211" t="s">
        <v>100</v>
      </c>
      <c r="BY59" s="211" t="s">
        <v>100</v>
      </c>
      <c r="BZ59" s="211" t="s">
        <v>100</v>
      </c>
      <c r="CA59" s="211" t="s">
        <v>100</v>
      </c>
      <c r="CB59" s="211" t="s">
        <v>100</v>
      </c>
      <c r="CC59" s="211" t="s">
        <v>100</v>
      </c>
      <c r="CD59" s="211" t="s">
        <v>100</v>
      </c>
      <c r="CE59" s="211" t="s">
        <v>100</v>
      </c>
      <c r="CF59" s="211" t="s">
        <v>100</v>
      </c>
      <c r="CG59" s="211" t="s">
        <v>100</v>
      </c>
      <c r="CH59" s="211" t="s">
        <v>100</v>
      </c>
      <c r="CI59" s="211" t="s">
        <v>100</v>
      </c>
      <c r="CJ59" s="211" t="s">
        <v>100</v>
      </c>
      <c r="CK59" s="211" t="s">
        <v>100</v>
      </c>
      <c r="CL59" s="211" t="s">
        <v>100</v>
      </c>
      <c r="CM59" s="211" t="s">
        <v>100</v>
      </c>
      <c r="CN59" s="211" t="s">
        <v>100</v>
      </c>
      <c r="CO59" s="211" t="s">
        <v>100</v>
      </c>
      <c r="CP59" s="211" t="s">
        <v>100</v>
      </c>
      <c r="CQ59" s="211" t="s">
        <v>100</v>
      </c>
      <c r="CR59" s="211" t="s">
        <v>100</v>
      </c>
      <c r="CS59" s="211" t="s">
        <v>100</v>
      </c>
      <c r="CT59" s="211" t="s">
        <v>100</v>
      </c>
      <c r="CU59" s="211" t="s">
        <v>100</v>
      </c>
      <c r="CV59" s="211" t="s">
        <v>100</v>
      </c>
      <c r="CW59" s="211" t="s">
        <v>100</v>
      </c>
      <c r="CX59" s="211" t="s">
        <v>100</v>
      </c>
      <c r="CY59" s="211" t="s">
        <v>100</v>
      </c>
      <c r="CZ59" s="211" t="s">
        <v>100</v>
      </c>
    </row>
    <row r="60" spans="1:104" x14ac:dyDescent="0.2">
      <c r="A60" s="16" t="s">
        <v>635</v>
      </c>
      <c r="B60" s="9" t="s">
        <v>180</v>
      </c>
      <c r="C60" s="15" t="s">
        <v>253</v>
      </c>
      <c r="D60" s="15" t="s">
        <v>2</v>
      </c>
      <c r="E60" s="86" t="s">
        <v>178</v>
      </c>
      <c r="F60" s="63" t="s">
        <v>178</v>
      </c>
      <c r="G60" s="63" t="s">
        <v>178</v>
      </c>
      <c r="H60" s="63" t="s">
        <v>178</v>
      </c>
      <c r="I60" s="63" t="s">
        <v>178</v>
      </c>
      <c r="J60" s="63" t="s">
        <v>178</v>
      </c>
      <c r="K60" s="63" t="s">
        <v>178</v>
      </c>
      <c r="L60" s="63" t="s">
        <v>178</v>
      </c>
      <c r="M60" s="63" t="s">
        <v>178</v>
      </c>
      <c r="N60" s="63" t="s">
        <v>178</v>
      </c>
      <c r="O60" s="63" t="s">
        <v>178</v>
      </c>
      <c r="P60" s="63" t="s">
        <v>178</v>
      </c>
      <c r="Q60" s="63" t="s">
        <v>178</v>
      </c>
      <c r="R60" s="63" t="s">
        <v>178</v>
      </c>
      <c r="S60" s="63" t="s">
        <v>178</v>
      </c>
      <c r="T60" s="63" t="s">
        <v>178</v>
      </c>
      <c r="U60" s="63" t="s">
        <v>178</v>
      </c>
      <c r="V60" s="63" t="s">
        <v>178</v>
      </c>
      <c r="W60" s="63" t="s">
        <v>178</v>
      </c>
      <c r="X60" s="63" t="s">
        <v>178</v>
      </c>
      <c r="Y60" s="63" t="s">
        <v>178</v>
      </c>
      <c r="Z60" s="63" t="s">
        <v>178</v>
      </c>
      <c r="AA60" s="63" t="s">
        <v>178</v>
      </c>
      <c r="AB60" s="63" t="s">
        <v>178</v>
      </c>
      <c r="AC60" s="63" t="s">
        <v>178</v>
      </c>
      <c r="AD60" s="63" t="s">
        <v>178</v>
      </c>
      <c r="AE60" s="63" t="s">
        <v>178</v>
      </c>
      <c r="AF60" s="63" t="s">
        <v>178</v>
      </c>
      <c r="AG60" s="63" t="s">
        <v>178</v>
      </c>
      <c r="AH60" s="63" t="s">
        <v>178</v>
      </c>
      <c r="AI60" s="63" t="s">
        <v>178</v>
      </c>
      <c r="AJ60" s="63" t="s">
        <v>178</v>
      </c>
      <c r="AK60" s="63" t="s">
        <v>178</v>
      </c>
      <c r="AL60" s="63" t="s">
        <v>178</v>
      </c>
      <c r="AM60" s="63" t="s">
        <v>178</v>
      </c>
      <c r="AN60" s="63" t="s">
        <v>178</v>
      </c>
      <c r="AO60" s="63" t="s">
        <v>178</v>
      </c>
      <c r="AP60" s="63" t="s">
        <v>178</v>
      </c>
      <c r="AQ60" s="63" t="s">
        <v>178</v>
      </c>
      <c r="AR60" s="63" t="s">
        <v>178</v>
      </c>
      <c r="AS60" s="63" t="s">
        <v>178</v>
      </c>
      <c r="AT60" s="63" t="s">
        <v>178</v>
      </c>
      <c r="AU60" s="63" t="s">
        <v>178</v>
      </c>
      <c r="AV60" s="63" t="s">
        <v>178</v>
      </c>
      <c r="AW60" s="63" t="s">
        <v>178</v>
      </c>
      <c r="AX60" s="63" t="s">
        <v>178</v>
      </c>
      <c r="AY60" s="63" t="s">
        <v>178</v>
      </c>
      <c r="AZ60" s="63" t="s">
        <v>178</v>
      </c>
      <c r="BA60" s="63" t="s">
        <v>178</v>
      </c>
      <c r="BB60" s="63" t="s">
        <v>178</v>
      </c>
      <c r="BC60" s="63" t="s">
        <v>178</v>
      </c>
      <c r="BD60" s="63" t="s">
        <v>178</v>
      </c>
      <c r="BE60" s="63" t="s">
        <v>178</v>
      </c>
      <c r="BF60" s="63" t="s">
        <v>178</v>
      </c>
      <c r="BG60" s="63" t="s">
        <v>178</v>
      </c>
      <c r="BH60" s="63" t="s">
        <v>178</v>
      </c>
      <c r="BI60" s="63" t="s">
        <v>178</v>
      </c>
      <c r="BJ60" s="63" t="s">
        <v>178</v>
      </c>
      <c r="BK60" s="63" t="s">
        <v>178</v>
      </c>
      <c r="BL60" s="63" t="s">
        <v>178</v>
      </c>
      <c r="BM60" s="63" t="s">
        <v>178</v>
      </c>
      <c r="BN60" s="63" t="s">
        <v>178</v>
      </c>
      <c r="BO60" s="63" t="s">
        <v>178</v>
      </c>
      <c r="BP60" s="63" t="s">
        <v>178</v>
      </c>
      <c r="BQ60" s="63" t="s">
        <v>178</v>
      </c>
      <c r="BR60" s="63" t="s">
        <v>178</v>
      </c>
      <c r="BS60" s="63" t="s">
        <v>178</v>
      </c>
      <c r="BT60" s="63" t="s">
        <v>178</v>
      </c>
      <c r="BU60" s="63" t="s">
        <v>178</v>
      </c>
      <c r="BV60" s="63" t="s">
        <v>178</v>
      </c>
      <c r="BW60" s="63" t="s">
        <v>178</v>
      </c>
      <c r="BX60" s="63" t="s">
        <v>178</v>
      </c>
      <c r="BY60" s="63" t="s">
        <v>178</v>
      </c>
      <c r="BZ60" s="63" t="s">
        <v>178</v>
      </c>
      <c r="CA60" s="63" t="s">
        <v>178</v>
      </c>
      <c r="CB60" s="63" t="s">
        <v>178</v>
      </c>
      <c r="CC60" s="63" t="s">
        <v>178</v>
      </c>
      <c r="CD60" s="63" t="s">
        <v>178</v>
      </c>
      <c r="CE60" s="63" t="s">
        <v>178</v>
      </c>
      <c r="CF60" s="63" t="s">
        <v>178</v>
      </c>
      <c r="CG60" s="63" t="s">
        <v>178</v>
      </c>
      <c r="CH60" s="63" t="s">
        <v>178</v>
      </c>
      <c r="CI60" s="63" t="s">
        <v>178</v>
      </c>
      <c r="CJ60" s="63" t="s">
        <v>178</v>
      </c>
      <c r="CK60" s="63" t="s">
        <v>178</v>
      </c>
      <c r="CL60" s="63" t="s">
        <v>178</v>
      </c>
      <c r="CM60" s="63" t="s">
        <v>178</v>
      </c>
      <c r="CN60" s="63" t="s">
        <v>178</v>
      </c>
      <c r="CO60" s="63" t="s">
        <v>178</v>
      </c>
      <c r="CP60" s="63" t="s">
        <v>178</v>
      </c>
      <c r="CQ60" s="63" t="s">
        <v>178</v>
      </c>
      <c r="CR60" s="63" t="s">
        <v>178</v>
      </c>
      <c r="CS60" s="63" t="s">
        <v>178</v>
      </c>
      <c r="CT60" s="63" t="s">
        <v>178</v>
      </c>
      <c r="CU60" s="63" t="s">
        <v>178</v>
      </c>
      <c r="CV60" s="63" t="s">
        <v>178</v>
      </c>
      <c r="CW60" s="63" t="s">
        <v>178</v>
      </c>
      <c r="CX60" s="63" t="s">
        <v>178</v>
      </c>
      <c r="CY60" s="63" t="s">
        <v>178</v>
      </c>
      <c r="CZ60" s="63" t="s">
        <v>178</v>
      </c>
    </row>
    <row r="61" spans="1:104" x14ac:dyDescent="0.2">
      <c r="A61" s="16" t="s">
        <v>634</v>
      </c>
      <c r="B61" s="9" t="s">
        <v>181</v>
      </c>
      <c r="C61" s="15" t="s">
        <v>253</v>
      </c>
      <c r="D61" s="15" t="s">
        <v>2</v>
      </c>
      <c r="E61" s="86" t="s">
        <v>178</v>
      </c>
      <c r="F61" s="63" t="s">
        <v>178</v>
      </c>
      <c r="G61" s="63" t="s">
        <v>178</v>
      </c>
      <c r="H61" s="63" t="s">
        <v>178</v>
      </c>
      <c r="I61" s="63" t="s">
        <v>178</v>
      </c>
      <c r="J61" s="63" t="s">
        <v>178</v>
      </c>
      <c r="K61" s="63" t="s">
        <v>178</v>
      </c>
      <c r="L61" s="63" t="s">
        <v>178</v>
      </c>
      <c r="M61" s="63" t="s">
        <v>178</v>
      </c>
      <c r="N61" s="63" t="s">
        <v>178</v>
      </c>
      <c r="O61" s="63" t="s">
        <v>178</v>
      </c>
      <c r="P61" s="63" t="s">
        <v>178</v>
      </c>
      <c r="Q61" s="63" t="s">
        <v>178</v>
      </c>
      <c r="R61" s="63" t="s">
        <v>178</v>
      </c>
      <c r="S61" s="63" t="s">
        <v>178</v>
      </c>
      <c r="T61" s="63" t="s">
        <v>178</v>
      </c>
      <c r="U61" s="63" t="s">
        <v>178</v>
      </c>
      <c r="V61" s="63" t="s">
        <v>178</v>
      </c>
      <c r="W61" s="63" t="s">
        <v>178</v>
      </c>
      <c r="X61" s="63" t="s">
        <v>178</v>
      </c>
      <c r="Y61" s="63" t="s">
        <v>178</v>
      </c>
      <c r="Z61" s="63" t="s">
        <v>178</v>
      </c>
      <c r="AA61" s="63" t="s">
        <v>178</v>
      </c>
      <c r="AB61" s="63" t="s">
        <v>178</v>
      </c>
      <c r="AC61" s="63" t="s">
        <v>178</v>
      </c>
      <c r="AD61" s="63" t="s">
        <v>178</v>
      </c>
      <c r="AE61" s="63" t="s">
        <v>178</v>
      </c>
      <c r="AF61" s="63" t="s">
        <v>178</v>
      </c>
      <c r="AG61" s="63" t="s">
        <v>178</v>
      </c>
      <c r="AH61" s="63" t="s">
        <v>178</v>
      </c>
      <c r="AI61" s="63" t="s">
        <v>178</v>
      </c>
      <c r="AJ61" s="63" t="s">
        <v>178</v>
      </c>
      <c r="AK61" s="63" t="s">
        <v>178</v>
      </c>
      <c r="AL61" s="63" t="s">
        <v>178</v>
      </c>
      <c r="AM61" s="63" t="s">
        <v>178</v>
      </c>
      <c r="AN61" s="63" t="s">
        <v>178</v>
      </c>
      <c r="AO61" s="63" t="s">
        <v>178</v>
      </c>
      <c r="AP61" s="63" t="s">
        <v>178</v>
      </c>
      <c r="AQ61" s="63" t="s">
        <v>178</v>
      </c>
      <c r="AR61" s="63" t="s">
        <v>178</v>
      </c>
      <c r="AS61" s="63" t="s">
        <v>178</v>
      </c>
      <c r="AT61" s="63" t="s">
        <v>178</v>
      </c>
      <c r="AU61" s="63" t="s">
        <v>178</v>
      </c>
      <c r="AV61" s="63" t="s">
        <v>178</v>
      </c>
      <c r="AW61" s="63" t="s">
        <v>178</v>
      </c>
      <c r="AX61" s="63" t="s">
        <v>178</v>
      </c>
      <c r="AY61" s="63" t="s">
        <v>178</v>
      </c>
      <c r="AZ61" s="63" t="s">
        <v>178</v>
      </c>
      <c r="BA61" s="63" t="s">
        <v>178</v>
      </c>
      <c r="BB61" s="63" t="s">
        <v>178</v>
      </c>
      <c r="BC61" s="63" t="s">
        <v>178</v>
      </c>
      <c r="BD61" s="63" t="s">
        <v>178</v>
      </c>
      <c r="BE61" s="63" t="s">
        <v>178</v>
      </c>
      <c r="BF61" s="63" t="s">
        <v>178</v>
      </c>
      <c r="BG61" s="63" t="s">
        <v>178</v>
      </c>
      <c r="BH61" s="63" t="s">
        <v>178</v>
      </c>
      <c r="BI61" s="63" t="s">
        <v>178</v>
      </c>
      <c r="BJ61" s="63" t="s">
        <v>178</v>
      </c>
      <c r="BK61" s="63" t="s">
        <v>178</v>
      </c>
      <c r="BL61" s="63" t="s">
        <v>178</v>
      </c>
      <c r="BM61" s="63" t="s">
        <v>178</v>
      </c>
      <c r="BN61" s="63" t="s">
        <v>178</v>
      </c>
      <c r="BO61" s="63" t="s">
        <v>178</v>
      </c>
      <c r="BP61" s="63" t="s">
        <v>178</v>
      </c>
      <c r="BQ61" s="63" t="s">
        <v>178</v>
      </c>
      <c r="BR61" s="63" t="s">
        <v>178</v>
      </c>
      <c r="BS61" s="63" t="s">
        <v>178</v>
      </c>
      <c r="BT61" s="63" t="s">
        <v>178</v>
      </c>
      <c r="BU61" s="63" t="s">
        <v>178</v>
      </c>
      <c r="BV61" s="63" t="s">
        <v>178</v>
      </c>
      <c r="BW61" s="63" t="s">
        <v>178</v>
      </c>
      <c r="BX61" s="63" t="s">
        <v>178</v>
      </c>
      <c r="BY61" s="63" t="s">
        <v>178</v>
      </c>
      <c r="BZ61" s="63" t="s">
        <v>178</v>
      </c>
      <c r="CA61" s="63" t="s">
        <v>178</v>
      </c>
      <c r="CB61" s="63" t="s">
        <v>178</v>
      </c>
      <c r="CC61" s="63" t="s">
        <v>178</v>
      </c>
      <c r="CD61" s="63" t="s">
        <v>178</v>
      </c>
      <c r="CE61" s="63" t="s">
        <v>178</v>
      </c>
      <c r="CF61" s="63" t="s">
        <v>178</v>
      </c>
      <c r="CG61" s="63" t="s">
        <v>178</v>
      </c>
      <c r="CH61" s="63" t="s">
        <v>178</v>
      </c>
      <c r="CI61" s="63" t="s">
        <v>178</v>
      </c>
      <c r="CJ61" s="63" t="s">
        <v>178</v>
      </c>
      <c r="CK61" s="63" t="s">
        <v>178</v>
      </c>
      <c r="CL61" s="63" t="s">
        <v>178</v>
      </c>
      <c r="CM61" s="63" t="s">
        <v>178</v>
      </c>
      <c r="CN61" s="63" t="s">
        <v>178</v>
      </c>
      <c r="CO61" s="63" t="s">
        <v>178</v>
      </c>
      <c r="CP61" s="63" t="s">
        <v>178</v>
      </c>
      <c r="CQ61" s="63" t="s">
        <v>178</v>
      </c>
      <c r="CR61" s="63" t="s">
        <v>178</v>
      </c>
      <c r="CS61" s="63" t="s">
        <v>178</v>
      </c>
      <c r="CT61" s="63" t="s">
        <v>178</v>
      </c>
      <c r="CU61" s="63" t="s">
        <v>178</v>
      </c>
      <c r="CV61" s="63" t="s">
        <v>178</v>
      </c>
      <c r="CW61" s="63" t="s">
        <v>178</v>
      </c>
      <c r="CX61" s="63" t="s">
        <v>178</v>
      </c>
      <c r="CY61" s="63" t="s">
        <v>178</v>
      </c>
      <c r="CZ61" s="63" t="s">
        <v>178</v>
      </c>
    </row>
    <row r="62" spans="1:104" x14ac:dyDescent="0.2">
      <c r="A62" s="16" t="s">
        <v>636</v>
      </c>
      <c r="B62" s="9" t="s">
        <v>182</v>
      </c>
      <c r="C62" s="15" t="s">
        <v>253</v>
      </c>
      <c r="D62" s="15" t="s">
        <v>2</v>
      </c>
      <c r="E62" s="86" t="s">
        <v>178</v>
      </c>
      <c r="F62" s="63" t="s">
        <v>178</v>
      </c>
      <c r="G62" s="63" t="s">
        <v>178</v>
      </c>
      <c r="H62" s="63" t="s">
        <v>178</v>
      </c>
      <c r="I62" s="63" t="s">
        <v>178</v>
      </c>
      <c r="J62" s="63" t="s">
        <v>178</v>
      </c>
      <c r="K62" s="63" t="s">
        <v>178</v>
      </c>
      <c r="L62" s="63" t="s">
        <v>178</v>
      </c>
      <c r="M62" s="63" t="s">
        <v>178</v>
      </c>
      <c r="N62" s="63" t="s">
        <v>178</v>
      </c>
      <c r="O62" s="63" t="s">
        <v>178</v>
      </c>
      <c r="P62" s="63" t="s">
        <v>178</v>
      </c>
      <c r="Q62" s="63" t="s">
        <v>178</v>
      </c>
      <c r="R62" s="63" t="s">
        <v>178</v>
      </c>
      <c r="S62" s="63" t="s">
        <v>178</v>
      </c>
      <c r="T62" s="63" t="s">
        <v>178</v>
      </c>
      <c r="U62" s="63" t="s">
        <v>178</v>
      </c>
      <c r="V62" s="63" t="s">
        <v>178</v>
      </c>
      <c r="W62" s="63" t="s">
        <v>178</v>
      </c>
      <c r="X62" s="63" t="s">
        <v>178</v>
      </c>
      <c r="Y62" s="63" t="s">
        <v>178</v>
      </c>
      <c r="Z62" s="63" t="s">
        <v>178</v>
      </c>
      <c r="AA62" s="63" t="s">
        <v>178</v>
      </c>
      <c r="AB62" s="63" t="s">
        <v>178</v>
      </c>
      <c r="AC62" s="63" t="s">
        <v>178</v>
      </c>
      <c r="AD62" s="63" t="s">
        <v>178</v>
      </c>
      <c r="AE62" s="63" t="s">
        <v>178</v>
      </c>
      <c r="AF62" s="63" t="s">
        <v>178</v>
      </c>
      <c r="AG62" s="63" t="s">
        <v>178</v>
      </c>
      <c r="AH62" s="63" t="s">
        <v>178</v>
      </c>
      <c r="AI62" s="63" t="s">
        <v>178</v>
      </c>
      <c r="AJ62" s="63" t="s">
        <v>178</v>
      </c>
      <c r="AK62" s="63" t="s">
        <v>178</v>
      </c>
      <c r="AL62" s="63" t="s">
        <v>178</v>
      </c>
      <c r="AM62" s="63" t="s">
        <v>178</v>
      </c>
      <c r="AN62" s="63" t="s">
        <v>178</v>
      </c>
      <c r="AO62" s="63" t="s">
        <v>178</v>
      </c>
      <c r="AP62" s="63" t="s">
        <v>178</v>
      </c>
      <c r="AQ62" s="63" t="s">
        <v>178</v>
      </c>
      <c r="AR62" s="63" t="s">
        <v>178</v>
      </c>
      <c r="AS62" s="63" t="s">
        <v>178</v>
      </c>
      <c r="AT62" s="63" t="s">
        <v>178</v>
      </c>
      <c r="AU62" s="63" t="s">
        <v>178</v>
      </c>
      <c r="AV62" s="63" t="s">
        <v>178</v>
      </c>
      <c r="AW62" s="63" t="s">
        <v>178</v>
      </c>
      <c r="AX62" s="63" t="s">
        <v>178</v>
      </c>
      <c r="AY62" s="63" t="s">
        <v>178</v>
      </c>
      <c r="AZ62" s="63" t="s">
        <v>178</v>
      </c>
      <c r="BA62" s="63" t="s">
        <v>178</v>
      </c>
      <c r="BB62" s="63" t="s">
        <v>178</v>
      </c>
      <c r="BC62" s="63" t="s">
        <v>178</v>
      </c>
      <c r="BD62" s="63" t="s">
        <v>178</v>
      </c>
      <c r="BE62" s="63" t="s">
        <v>178</v>
      </c>
      <c r="BF62" s="63" t="s">
        <v>178</v>
      </c>
      <c r="BG62" s="63" t="s">
        <v>178</v>
      </c>
      <c r="BH62" s="63" t="s">
        <v>178</v>
      </c>
      <c r="BI62" s="63" t="s">
        <v>178</v>
      </c>
      <c r="BJ62" s="63" t="s">
        <v>178</v>
      </c>
      <c r="BK62" s="63" t="s">
        <v>178</v>
      </c>
      <c r="BL62" s="63" t="s">
        <v>178</v>
      </c>
      <c r="BM62" s="63" t="s">
        <v>178</v>
      </c>
      <c r="BN62" s="63" t="s">
        <v>178</v>
      </c>
      <c r="BO62" s="63" t="s">
        <v>178</v>
      </c>
      <c r="BP62" s="63" t="s">
        <v>178</v>
      </c>
      <c r="BQ62" s="63" t="s">
        <v>178</v>
      </c>
      <c r="BR62" s="63" t="s">
        <v>178</v>
      </c>
      <c r="BS62" s="63" t="s">
        <v>178</v>
      </c>
      <c r="BT62" s="63" t="s">
        <v>178</v>
      </c>
      <c r="BU62" s="63" t="s">
        <v>178</v>
      </c>
      <c r="BV62" s="63" t="s">
        <v>178</v>
      </c>
      <c r="BW62" s="63" t="s">
        <v>178</v>
      </c>
      <c r="BX62" s="63" t="s">
        <v>178</v>
      </c>
      <c r="BY62" s="63" t="s">
        <v>178</v>
      </c>
      <c r="BZ62" s="63" t="s">
        <v>178</v>
      </c>
      <c r="CA62" s="63" t="s">
        <v>178</v>
      </c>
      <c r="CB62" s="63" t="s">
        <v>178</v>
      </c>
      <c r="CC62" s="63" t="s">
        <v>178</v>
      </c>
      <c r="CD62" s="63" t="s">
        <v>178</v>
      </c>
      <c r="CE62" s="63" t="s">
        <v>178</v>
      </c>
      <c r="CF62" s="63" t="s">
        <v>178</v>
      </c>
      <c r="CG62" s="63" t="s">
        <v>178</v>
      </c>
      <c r="CH62" s="63" t="s">
        <v>178</v>
      </c>
      <c r="CI62" s="63" t="s">
        <v>178</v>
      </c>
      <c r="CJ62" s="63" t="s">
        <v>178</v>
      </c>
      <c r="CK62" s="63" t="s">
        <v>178</v>
      </c>
      <c r="CL62" s="63" t="s">
        <v>178</v>
      </c>
      <c r="CM62" s="63" t="s">
        <v>178</v>
      </c>
      <c r="CN62" s="63" t="s">
        <v>178</v>
      </c>
      <c r="CO62" s="63" t="s">
        <v>178</v>
      </c>
      <c r="CP62" s="63" t="s">
        <v>178</v>
      </c>
      <c r="CQ62" s="63" t="s">
        <v>178</v>
      </c>
      <c r="CR62" s="63" t="s">
        <v>178</v>
      </c>
      <c r="CS62" s="63" t="s">
        <v>178</v>
      </c>
      <c r="CT62" s="63" t="s">
        <v>178</v>
      </c>
      <c r="CU62" s="63" t="s">
        <v>178</v>
      </c>
      <c r="CV62" s="63" t="s">
        <v>178</v>
      </c>
      <c r="CW62" s="63" t="s">
        <v>178</v>
      </c>
      <c r="CX62" s="63" t="s">
        <v>178</v>
      </c>
      <c r="CY62" s="63" t="s">
        <v>178</v>
      </c>
      <c r="CZ62" s="63" t="s">
        <v>178</v>
      </c>
    </row>
    <row r="63" spans="1:104" x14ac:dyDescent="0.2">
      <c r="A63" s="16" t="s">
        <v>637</v>
      </c>
      <c r="B63" s="9" t="s">
        <v>183</v>
      </c>
      <c r="C63" s="15" t="s">
        <v>253</v>
      </c>
      <c r="D63" s="15" t="s">
        <v>2</v>
      </c>
      <c r="E63" s="86" t="s">
        <v>178</v>
      </c>
      <c r="F63" s="63" t="s">
        <v>178</v>
      </c>
      <c r="G63" s="63" t="s">
        <v>178</v>
      </c>
      <c r="H63" s="63" t="s">
        <v>178</v>
      </c>
      <c r="I63" s="63" t="s">
        <v>178</v>
      </c>
      <c r="J63" s="63" t="s">
        <v>178</v>
      </c>
      <c r="K63" s="63" t="s">
        <v>178</v>
      </c>
      <c r="L63" s="63" t="s">
        <v>178</v>
      </c>
      <c r="M63" s="63" t="s">
        <v>178</v>
      </c>
      <c r="N63" s="63" t="s">
        <v>178</v>
      </c>
      <c r="O63" s="63" t="s">
        <v>178</v>
      </c>
      <c r="P63" s="63" t="s">
        <v>178</v>
      </c>
      <c r="Q63" s="63" t="s">
        <v>178</v>
      </c>
      <c r="R63" s="63" t="s">
        <v>178</v>
      </c>
      <c r="S63" s="63" t="s">
        <v>178</v>
      </c>
      <c r="T63" s="63" t="s">
        <v>178</v>
      </c>
      <c r="U63" s="63" t="s">
        <v>178</v>
      </c>
      <c r="V63" s="63" t="s">
        <v>178</v>
      </c>
      <c r="W63" s="63" t="s">
        <v>178</v>
      </c>
      <c r="X63" s="63" t="s">
        <v>178</v>
      </c>
      <c r="Y63" s="63" t="s">
        <v>178</v>
      </c>
      <c r="Z63" s="63" t="s">
        <v>178</v>
      </c>
      <c r="AA63" s="63" t="s">
        <v>178</v>
      </c>
      <c r="AB63" s="63" t="s">
        <v>178</v>
      </c>
      <c r="AC63" s="63" t="s">
        <v>178</v>
      </c>
      <c r="AD63" s="63" t="s">
        <v>178</v>
      </c>
      <c r="AE63" s="63" t="s">
        <v>178</v>
      </c>
      <c r="AF63" s="63" t="s">
        <v>178</v>
      </c>
      <c r="AG63" s="63" t="s">
        <v>178</v>
      </c>
      <c r="AH63" s="63" t="s">
        <v>178</v>
      </c>
      <c r="AI63" s="63" t="s">
        <v>178</v>
      </c>
      <c r="AJ63" s="63" t="s">
        <v>178</v>
      </c>
      <c r="AK63" s="63" t="s">
        <v>178</v>
      </c>
      <c r="AL63" s="63" t="s">
        <v>178</v>
      </c>
      <c r="AM63" s="63" t="s">
        <v>178</v>
      </c>
      <c r="AN63" s="63" t="s">
        <v>178</v>
      </c>
      <c r="AO63" s="63" t="s">
        <v>178</v>
      </c>
      <c r="AP63" s="63" t="s">
        <v>178</v>
      </c>
      <c r="AQ63" s="63" t="s">
        <v>178</v>
      </c>
      <c r="AR63" s="63" t="s">
        <v>178</v>
      </c>
      <c r="AS63" s="63" t="s">
        <v>178</v>
      </c>
      <c r="AT63" s="63" t="s">
        <v>178</v>
      </c>
      <c r="AU63" s="63" t="s">
        <v>178</v>
      </c>
      <c r="AV63" s="63" t="s">
        <v>178</v>
      </c>
      <c r="AW63" s="63" t="s">
        <v>178</v>
      </c>
      <c r="AX63" s="63" t="s">
        <v>178</v>
      </c>
      <c r="AY63" s="63" t="s">
        <v>178</v>
      </c>
      <c r="AZ63" s="63" t="s">
        <v>178</v>
      </c>
      <c r="BA63" s="63" t="s">
        <v>178</v>
      </c>
      <c r="BB63" s="63" t="s">
        <v>178</v>
      </c>
      <c r="BC63" s="63" t="s">
        <v>178</v>
      </c>
      <c r="BD63" s="63" t="s">
        <v>178</v>
      </c>
      <c r="BE63" s="63" t="s">
        <v>178</v>
      </c>
      <c r="BF63" s="63" t="s">
        <v>178</v>
      </c>
      <c r="BG63" s="63" t="s">
        <v>178</v>
      </c>
      <c r="BH63" s="63" t="s">
        <v>178</v>
      </c>
      <c r="BI63" s="63" t="s">
        <v>178</v>
      </c>
      <c r="BJ63" s="63" t="s">
        <v>178</v>
      </c>
      <c r="BK63" s="63" t="s">
        <v>178</v>
      </c>
      <c r="BL63" s="63" t="s">
        <v>178</v>
      </c>
      <c r="BM63" s="63" t="s">
        <v>178</v>
      </c>
      <c r="BN63" s="63" t="s">
        <v>178</v>
      </c>
      <c r="BO63" s="63" t="s">
        <v>178</v>
      </c>
      <c r="BP63" s="63" t="s">
        <v>178</v>
      </c>
      <c r="BQ63" s="63" t="s">
        <v>178</v>
      </c>
      <c r="BR63" s="63" t="s">
        <v>178</v>
      </c>
      <c r="BS63" s="63" t="s">
        <v>178</v>
      </c>
      <c r="BT63" s="63" t="s">
        <v>178</v>
      </c>
      <c r="BU63" s="63" t="s">
        <v>178</v>
      </c>
      <c r="BV63" s="63" t="s">
        <v>178</v>
      </c>
      <c r="BW63" s="63" t="s">
        <v>178</v>
      </c>
      <c r="BX63" s="63" t="s">
        <v>178</v>
      </c>
      <c r="BY63" s="63" t="s">
        <v>178</v>
      </c>
      <c r="BZ63" s="63" t="s">
        <v>178</v>
      </c>
      <c r="CA63" s="63" t="s">
        <v>178</v>
      </c>
      <c r="CB63" s="63" t="s">
        <v>178</v>
      </c>
      <c r="CC63" s="63" t="s">
        <v>178</v>
      </c>
      <c r="CD63" s="63" t="s">
        <v>178</v>
      </c>
      <c r="CE63" s="63" t="s">
        <v>178</v>
      </c>
      <c r="CF63" s="63" t="s">
        <v>178</v>
      </c>
      <c r="CG63" s="63" t="s">
        <v>178</v>
      </c>
      <c r="CH63" s="63" t="s">
        <v>178</v>
      </c>
      <c r="CI63" s="63" t="s">
        <v>178</v>
      </c>
      <c r="CJ63" s="63" t="s">
        <v>178</v>
      </c>
      <c r="CK63" s="63" t="s">
        <v>178</v>
      </c>
      <c r="CL63" s="63" t="s">
        <v>178</v>
      </c>
      <c r="CM63" s="63" t="s">
        <v>178</v>
      </c>
      <c r="CN63" s="63" t="s">
        <v>178</v>
      </c>
      <c r="CO63" s="63" t="s">
        <v>178</v>
      </c>
      <c r="CP63" s="63" t="s">
        <v>178</v>
      </c>
      <c r="CQ63" s="63" t="s">
        <v>178</v>
      </c>
      <c r="CR63" s="63" t="s">
        <v>178</v>
      </c>
      <c r="CS63" s="63" t="s">
        <v>178</v>
      </c>
      <c r="CT63" s="63" t="s">
        <v>178</v>
      </c>
      <c r="CU63" s="63" t="s">
        <v>178</v>
      </c>
      <c r="CV63" s="63" t="s">
        <v>178</v>
      </c>
      <c r="CW63" s="63" t="s">
        <v>178</v>
      </c>
      <c r="CX63" s="63" t="s">
        <v>178</v>
      </c>
      <c r="CY63" s="63" t="s">
        <v>178</v>
      </c>
      <c r="CZ63" s="63" t="s">
        <v>178</v>
      </c>
    </row>
    <row r="64" spans="1:104" ht="28.5" x14ac:dyDescent="0.2">
      <c r="A64" s="16" t="s">
        <v>638</v>
      </c>
      <c r="B64" s="9" t="s">
        <v>184</v>
      </c>
      <c r="C64" s="15" t="s">
        <v>281</v>
      </c>
      <c r="D64" s="15" t="s">
        <v>2</v>
      </c>
      <c r="E64" s="86"/>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row>
    <row r="65" spans="1:104" ht="28.5" x14ac:dyDescent="0.2">
      <c r="A65" s="16" t="s">
        <v>639</v>
      </c>
      <c r="B65" s="9" t="s">
        <v>185</v>
      </c>
      <c r="C65" s="15" t="s">
        <v>254</v>
      </c>
      <c r="D65" s="15" t="s">
        <v>68</v>
      </c>
      <c r="E65" s="91"/>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row>
    <row r="66" spans="1:104" ht="23.45" customHeight="1" x14ac:dyDescent="0.3">
      <c r="A66" s="66"/>
      <c r="B66" s="66" t="s">
        <v>106</v>
      </c>
      <c r="E66" s="71"/>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row>
    <row r="67" spans="1:104" ht="40.15" customHeight="1" x14ac:dyDescent="0.2">
      <c r="A67" s="222"/>
      <c r="B67" s="222" t="s">
        <v>279</v>
      </c>
      <c r="C67" s="15" t="s">
        <v>556</v>
      </c>
      <c r="D67" s="15" t="s">
        <v>243</v>
      </c>
      <c r="E67" s="210" t="s">
        <v>100</v>
      </c>
      <c r="F67" s="211" t="s">
        <v>100</v>
      </c>
      <c r="G67" s="211" t="s">
        <v>100</v>
      </c>
      <c r="H67" s="211" t="s">
        <v>100</v>
      </c>
      <c r="I67" s="211" t="s">
        <v>100</v>
      </c>
      <c r="J67" s="211" t="s">
        <v>100</v>
      </c>
      <c r="K67" s="211" t="s">
        <v>100</v>
      </c>
      <c r="L67" s="211" t="s">
        <v>100</v>
      </c>
      <c r="M67" s="211" t="s">
        <v>100</v>
      </c>
      <c r="N67" s="211" t="s">
        <v>100</v>
      </c>
      <c r="O67" s="211" t="s">
        <v>100</v>
      </c>
      <c r="P67" s="211" t="s">
        <v>100</v>
      </c>
      <c r="Q67" s="211" t="s">
        <v>100</v>
      </c>
      <c r="R67" s="211" t="s">
        <v>100</v>
      </c>
      <c r="S67" s="211" t="s">
        <v>100</v>
      </c>
      <c r="T67" s="211" t="s">
        <v>100</v>
      </c>
      <c r="U67" s="211" t="s">
        <v>100</v>
      </c>
      <c r="V67" s="211" t="s">
        <v>100</v>
      </c>
      <c r="W67" s="211" t="s">
        <v>100</v>
      </c>
      <c r="X67" s="211" t="s">
        <v>100</v>
      </c>
      <c r="Y67" s="211" t="s">
        <v>100</v>
      </c>
      <c r="Z67" s="211" t="s">
        <v>100</v>
      </c>
      <c r="AA67" s="211" t="s">
        <v>100</v>
      </c>
      <c r="AB67" s="211" t="s">
        <v>100</v>
      </c>
      <c r="AC67" s="211" t="s">
        <v>100</v>
      </c>
      <c r="AD67" s="211" t="s">
        <v>100</v>
      </c>
      <c r="AE67" s="211" t="s">
        <v>100</v>
      </c>
      <c r="AF67" s="211" t="s">
        <v>100</v>
      </c>
      <c r="AG67" s="211" t="s">
        <v>100</v>
      </c>
      <c r="AH67" s="211" t="s">
        <v>100</v>
      </c>
      <c r="AI67" s="211" t="s">
        <v>100</v>
      </c>
      <c r="AJ67" s="211" t="s">
        <v>100</v>
      </c>
      <c r="AK67" s="211" t="s">
        <v>100</v>
      </c>
      <c r="AL67" s="211" t="s">
        <v>100</v>
      </c>
      <c r="AM67" s="211" t="s">
        <v>100</v>
      </c>
      <c r="AN67" s="211" t="s">
        <v>100</v>
      </c>
      <c r="AO67" s="211" t="s">
        <v>100</v>
      </c>
      <c r="AP67" s="211" t="s">
        <v>100</v>
      </c>
      <c r="AQ67" s="211" t="s">
        <v>100</v>
      </c>
      <c r="AR67" s="211" t="s">
        <v>100</v>
      </c>
      <c r="AS67" s="211" t="s">
        <v>100</v>
      </c>
      <c r="AT67" s="211" t="s">
        <v>100</v>
      </c>
      <c r="AU67" s="211" t="s">
        <v>100</v>
      </c>
      <c r="AV67" s="211" t="s">
        <v>100</v>
      </c>
      <c r="AW67" s="211" t="s">
        <v>100</v>
      </c>
      <c r="AX67" s="211" t="s">
        <v>100</v>
      </c>
      <c r="AY67" s="211" t="s">
        <v>100</v>
      </c>
      <c r="AZ67" s="211" t="s">
        <v>100</v>
      </c>
      <c r="BA67" s="211" t="s">
        <v>100</v>
      </c>
      <c r="BB67" s="211" t="s">
        <v>100</v>
      </c>
      <c r="BC67" s="211" t="s">
        <v>100</v>
      </c>
      <c r="BD67" s="211" t="s">
        <v>100</v>
      </c>
      <c r="BE67" s="211" t="s">
        <v>100</v>
      </c>
      <c r="BF67" s="211" t="s">
        <v>100</v>
      </c>
      <c r="BG67" s="211" t="s">
        <v>100</v>
      </c>
      <c r="BH67" s="211" t="s">
        <v>100</v>
      </c>
      <c r="BI67" s="211" t="s">
        <v>100</v>
      </c>
      <c r="BJ67" s="211" t="s">
        <v>100</v>
      </c>
      <c r="BK67" s="211" t="s">
        <v>100</v>
      </c>
      <c r="BL67" s="211" t="s">
        <v>100</v>
      </c>
      <c r="BM67" s="211" t="s">
        <v>100</v>
      </c>
      <c r="BN67" s="211" t="s">
        <v>100</v>
      </c>
      <c r="BO67" s="211" t="s">
        <v>100</v>
      </c>
      <c r="BP67" s="211" t="s">
        <v>100</v>
      </c>
      <c r="BQ67" s="211" t="s">
        <v>100</v>
      </c>
      <c r="BR67" s="211" t="s">
        <v>100</v>
      </c>
      <c r="BS67" s="211" t="s">
        <v>100</v>
      </c>
      <c r="BT67" s="211" t="s">
        <v>100</v>
      </c>
      <c r="BU67" s="211" t="s">
        <v>100</v>
      </c>
      <c r="BV67" s="211" t="s">
        <v>100</v>
      </c>
      <c r="BW67" s="211" t="s">
        <v>100</v>
      </c>
      <c r="BX67" s="211" t="s">
        <v>100</v>
      </c>
      <c r="BY67" s="211" t="s">
        <v>100</v>
      </c>
      <c r="BZ67" s="211" t="s">
        <v>100</v>
      </c>
      <c r="CA67" s="211" t="s">
        <v>100</v>
      </c>
      <c r="CB67" s="211" t="s">
        <v>100</v>
      </c>
      <c r="CC67" s="211" t="s">
        <v>100</v>
      </c>
      <c r="CD67" s="211" t="s">
        <v>100</v>
      </c>
      <c r="CE67" s="211" t="s">
        <v>100</v>
      </c>
      <c r="CF67" s="211" t="s">
        <v>100</v>
      </c>
      <c r="CG67" s="211" t="s">
        <v>100</v>
      </c>
      <c r="CH67" s="211" t="s">
        <v>100</v>
      </c>
      <c r="CI67" s="211" t="s">
        <v>100</v>
      </c>
      <c r="CJ67" s="211" t="s">
        <v>100</v>
      </c>
      <c r="CK67" s="211" t="s">
        <v>100</v>
      </c>
      <c r="CL67" s="211" t="s">
        <v>100</v>
      </c>
      <c r="CM67" s="211" t="s">
        <v>100</v>
      </c>
      <c r="CN67" s="211" t="s">
        <v>100</v>
      </c>
      <c r="CO67" s="211" t="s">
        <v>100</v>
      </c>
      <c r="CP67" s="211" t="s">
        <v>100</v>
      </c>
      <c r="CQ67" s="211" t="s">
        <v>100</v>
      </c>
      <c r="CR67" s="211" t="s">
        <v>100</v>
      </c>
      <c r="CS67" s="211" t="s">
        <v>100</v>
      </c>
      <c r="CT67" s="211" t="s">
        <v>100</v>
      </c>
      <c r="CU67" s="211" t="s">
        <v>100</v>
      </c>
      <c r="CV67" s="211" t="s">
        <v>100</v>
      </c>
      <c r="CW67" s="211" t="s">
        <v>100</v>
      </c>
      <c r="CX67" s="211" t="s">
        <v>100</v>
      </c>
      <c r="CY67" s="211" t="s">
        <v>100</v>
      </c>
      <c r="CZ67" s="211" t="s">
        <v>100</v>
      </c>
    </row>
    <row r="68" spans="1:104" x14ac:dyDescent="0.2">
      <c r="A68" s="16" t="s">
        <v>614</v>
      </c>
      <c r="B68" s="9" t="s">
        <v>180</v>
      </c>
      <c r="C68" s="15" t="s">
        <v>253</v>
      </c>
      <c r="D68" s="15" t="s">
        <v>2</v>
      </c>
      <c r="E68" s="86" t="s">
        <v>178</v>
      </c>
      <c r="F68" s="63" t="s">
        <v>178</v>
      </c>
      <c r="G68" s="63" t="s">
        <v>178</v>
      </c>
      <c r="H68" s="63" t="s">
        <v>178</v>
      </c>
      <c r="I68" s="63" t="s">
        <v>178</v>
      </c>
      <c r="J68" s="63" t="s">
        <v>178</v>
      </c>
      <c r="K68" s="63" t="s">
        <v>178</v>
      </c>
      <c r="L68" s="63" t="s">
        <v>178</v>
      </c>
      <c r="M68" s="63" t="s">
        <v>178</v>
      </c>
      <c r="N68" s="63" t="s">
        <v>178</v>
      </c>
      <c r="O68" s="63" t="s">
        <v>178</v>
      </c>
      <c r="P68" s="63" t="s">
        <v>178</v>
      </c>
      <c r="Q68" s="63" t="s">
        <v>178</v>
      </c>
      <c r="R68" s="63" t="s">
        <v>178</v>
      </c>
      <c r="S68" s="63" t="s">
        <v>178</v>
      </c>
      <c r="T68" s="63" t="s">
        <v>178</v>
      </c>
      <c r="U68" s="63" t="s">
        <v>178</v>
      </c>
      <c r="V68" s="63" t="s">
        <v>178</v>
      </c>
      <c r="W68" s="63" t="s">
        <v>178</v>
      </c>
      <c r="X68" s="63" t="s">
        <v>178</v>
      </c>
      <c r="Y68" s="63" t="s">
        <v>178</v>
      </c>
      <c r="Z68" s="63" t="s">
        <v>178</v>
      </c>
      <c r="AA68" s="63" t="s">
        <v>178</v>
      </c>
      <c r="AB68" s="63" t="s">
        <v>178</v>
      </c>
      <c r="AC68" s="63" t="s">
        <v>178</v>
      </c>
      <c r="AD68" s="63" t="s">
        <v>178</v>
      </c>
      <c r="AE68" s="63" t="s">
        <v>178</v>
      </c>
      <c r="AF68" s="63" t="s">
        <v>178</v>
      </c>
      <c r="AG68" s="63" t="s">
        <v>178</v>
      </c>
      <c r="AH68" s="63" t="s">
        <v>178</v>
      </c>
      <c r="AI68" s="63" t="s">
        <v>178</v>
      </c>
      <c r="AJ68" s="63" t="s">
        <v>178</v>
      </c>
      <c r="AK68" s="63" t="s">
        <v>178</v>
      </c>
      <c r="AL68" s="63" t="s">
        <v>178</v>
      </c>
      <c r="AM68" s="63" t="s">
        <v>178</v>
      </c>
      <c r="AN68" s="63" t="s">
        <v>178</v>
      </c>
      <c r="AO68" s="63" t="s">
        <v>178</v>
      </c>
      <c r="AP68" s="63" t="s">
        <v>178</v>
      </c>
      <c r="AQ68" s="63" t="s">
        <v>178</v>
      </c>
      <c r="AR68" s="63" t="s">
        <v>178</v>
      </c>
      <c r="AS68" s="63" t="s">
        <v>178</v>
      </c>
      <c r="AT68" s="63" t="s">
        <v>178</v>
      </c>
      <c r="AU68" s="63" t="s">
        <v>178</v>
      </c>
      <c r="AV68" s="63" t="s">
        <v>178</v>
      </c>
      <c r="AW68" s="63" t="s">
        <v>178</v>
      </c>
      <c r="AX68" s="63" t="s">
        <v>178</v>
      </c>
      <c r="AY68" s="63" t="s">
        <v>178</v>
      </c>
      <c r="AZ68" s="63" t="s">
        <v>178</v>
      </c>
      <c r="BA68" s="63" t="s">
        <v>178</v>
      </c>
      <c r="BB68" s="63" t="s">
        <v>178</v>
      </c>
      <c r="BC68" s="63" t="s">
        <v>178</v>
      </c>
      <c r="BD68" s="63" t="s">
        <v>178</v>
      </c>
      <c r="BE68" s="63" t="s">
        <v>178</v>
      </c>
      <c r="BF68" s="63" t="s">
        <v>178</v>
      </c>
      <c r="BG68" s="63" t="s">
        <v>178</v>
      </c>
      <c r="BH68" s="63" t="s">
        <v>178</v>
      </c>
      <c r="BI68" s="63" t="s">
        <v>178</v>
      </c>
      <c r="BJ68" s="63" t="s">
        <v>178</v>
      </c>
      <c r="BK68" s="63" t="s">
        <v>178</v>
      </c>
      <c r="BL68" s="63" t="s">
        <v>178</v>
      </c>
      <c r="BM68" s="63" t="s">
        <v>178</v>
      </c>
      <c r="BN68" s="63" t="s">
        <v>178</v>
      </c>
      <c r="BO68" s="63" t="s">
        <v>178</v>
      </c>
      <c r="BP68" s="63" t="s">
        <v>178</v>
      </c>
      <c r="BQ68" s="63" t="s">
        <v>178</v>
      </c>
      <c r="BR68" s="63" t="s">
        <v>178</v>
      </c>
      <c r="BS68" s="63" t="s">
        <v>178</v>
      </c>
      <c r="BT68" s="63" t="s">
        <v>178</v>
      </c>
      <c r="BU68" s="63" t="s">
        <v>178</v>
      </c>
      <c r="BV68" s="63" t="s">
        <v>178</v>
      </c>
      <c r="BW68" s="63" t="s">
        <v>178</v>
      </c>
      <c r="BX68" s="63" t="s">
        <v>178</v>
      </c>
      <c r="BY68" s="63" t="s">
        <v>178</v>
      </c>
      <c r="BZ68" s="63" t="s">
        <v>178</v>
      </c>
      <c r="CA68" s="63" t="s">
        <v>178</v>
      </c>
      <c r="CB68" s="63" t="s">
        <v>178</v>
      </c>
      <c r="CC68" s="63" t="s">
        <v>178</v>
      </c>
      <c r="CD68" s="63" t="s">
        <v>178</v>
      </c>
      <c r="CE68" s="63" t="s">
        <v>178</v>
      </c>
      <c r="CF68" s="63" t="s">
        <v>178</v>
      </c>
      <c r="CG68" s="63" t="s">
        <v>178</v>
      </c>
      <c r="CH68" s="63" t="s">
        <v>178</v>
      </c>
      <c r="CI68" s="63" t="s">
        <v>178</v>
      </c>
      <c r="CJ68" s="63" t="s">
        <v>178</v>
      </c>
      <c r="CK68" s="63" t="s">
        <v>178</v>
      </c>
      <c r="CL68" s="63" t="s">
        <v>178</v>
      </c>
      <c r="CM68" s="63" t="s">
        <v>178</v>
      </c>
      <c r="CN68" s="63" t="s">
        <v>178</v>
      </c>
      <c r="CO68" s="63" t="s">
        <v>178</v>
      </c>
      <c r="CP68" s="63" t="s">
        <v>178</v>
      </c>
      <c r="CQ68" s="63" t="s">
        <v>178</v>
      </c>
      <c r="CR68" s="63" t="s">
        <v>178</v>
      </c>
      <c r="CS68" s="63" t="s">
        <v>178</v>
      </c>
      <c r="CT68" s="63" t="s">
        <v>178</v>
      </c>
      <c r="CU68" s="63" t="s">
        <v>178</v>
      </c>
      <c r="CV68" s="63" t="s">
        <v>178</v>
      </c>
      <c r="CW68" s="63" t="s">
        <v>178</v>
      </c>
      <c r="CX68" s="63" t="s">
        <v>178</v>
      </c>
      <c r="CY68" s="63" t="s">
        <v>178</v>
      </c>
      <c r="CZ68" s="63" t="s">
        <v>178</v>
      </c>
    </row>
    <row r="69" spans="1:104" x14ac:dyDescent="0.2">
      <c r="A69" s="16" t="s">
        <v>615</v>
      </c>
      <c r="B69" s="9" t="s">
        <v>181</v>
      </c>
      <c r="C69" s="15" t="s">
        <v>253</v>
      </c>
      <c r="D69" s="15" t="s">
        <v>2</v>
      </c>
      <c r="E69" s="86" t="s">
        <v>178</v>
      </c>
      <c r="F69" s="63" t="s">
        <v>178</v>
      </c>
      <c r="G69" s="63" t="s">
        <v>178</v>
      </c>
      <c r="H69" s="63" t="s">
        <v>178</v>
      </c>
      <c r="I69" s="63" t="s">
        <v>178</v>
      </c>
      <c r="J69" s="63" t="s">
        <v>178</v>
      </c>
      <c r="K69" s="63" t="s">
        <v>178</v>
      </c>
      <c r="L69" s="63" t="s">
        <v>178</v>
      </c>
      <c r="M69" s="63" t="s">
        <v>178</v>
      </c>
      <c r="N69" s="63" t="s">
        <v>178</v>
      </c>
      <c r="O69" s="63" t="s">
        <v>178</v>
      </c>
      <c r="P69" s="63" t="s">
        <v>178</v>
      </c>
      <c r="Q69" s="63" t="s">
        <v>178</v>
      </c>
      <c r="R69" s="63" t="s">
        <v>178</v>
      </c>
      <c r="S69" s="63" t="s">
        <v>178</v>
      </c>
      <c r="T69" s="63" t="s">
        <v>178</v>
      </c>
      <c r="U69" s="63" t="s">
        <v>178</v>
      </c>
      <c r="V69" s="63" t="s">
        <v>178</v>
      </c>
      <c r="W69" s="63" t="s">
        <v>178</v>
      </c>
      <c r="X69" s="63" t="s">
        <v>178</v>
      </c>
      <c r="Y69" s="63" t="s">
        <v>178</v>
      </c>
      <c r="Z69" s="63" t="s">
        <v>178</v>
      </c>
      <c r="AA69" s="63" t="s">
        <v>178</v>
      </c>
      <c r="AB69" s="63" t="s">
        <v>178</v>
      </c>
      <c r="AC69" s="63" t="s">
        <v>178</v>
      </c>
      <c r="AD69" s="63" t="s">
        <v>178</v>
      </c>
      <c r="AE69" s="63" t="s">
        <v>178</v>
      </c>
      <c r="AF69" s="63" t="s">
        <v>178</v>
      </c>
      <c r="AG69" s="63" t="s">
        <v>178</v>
      </c>
      <c r="AH69" s="63" t="s">
        <v>178</v>
      </c>
      <c r="AI69" s="63" t="s">
        <v>178</v>
      </c>
      <c r="AJ69" s="63" t="s">
        <v>178</v>
      </c>
      <c r="AK69" s="63" t="s">
        <v>178</v>
      </c>
      <c r="AL69" s="63" t="s">
        <v>178</v>
      </c>
      <c r="AM69" s="63" t="s">
        <v>178</v>
      </c>
      <c r="AN69" s="63" t="s">
        <v>178</v>
      </c>
      <c r="AO69" s="63" t="s">
        <v>178</v>
      </c>
      <c r="AP69" s="63" t="s">
        <v>178</v>
      </c>
      <c r="AQ69" s="63" t="s">
        <v>178</v>
      </c>
      <c r="AR69" s="63" t="s">
        <v>178</v>
      </c>
      <c r="AS69" s="63" t="s">
        <v>178</v>
      </c>
      <c r="AT69" s="63" t="s">
        <v>178</v>
      </c>
      <c r="AU69" s="63" t="s">
        <v>178</v>
      </c>
      <c r="AV69" s="63" t="s">
        <v>178</v>
      </c>
      <c r="AW69" s="63" t="s">
        <v>178</v>
      </c>
      <c r="AX69" s="63" t="s">
        <v>178</v>
      </c>
      <c r="AY69" s="63" t="s">
        <v>178</v>
      </c>
      <c r="AZ69" s="63" t="s">
        <v>178</v>
      </c>
      <c r="BA69" s="63" t="s">
        <v>178</v>
      </c>
      <c r="BB69" s="63" t="s">
        <v>178</v>
      </c>
      <c r="BC69" s="63" t="s">
        <v>178</v>
      </c>
      <c r="BD69" s="63" t="s">
        <v>178</v>
      </c>
      <c r="BE69" s="63" t="s">
        <v>178</v>
      </c>
      <c r="BF69" s="63" t="s">
        <v>178</v>
      </c>
      <c r="BG69" s="63" t="s">
        <v>178</v>
      </c>
      <c r="BH69" s="63" t="s">
        <v>178</v>
      </c>
      <c r="BI69" s="63" t="s">
        <v>178</v>
      </c>
      <c r="BJ69" s="63" t="s">
        <v>178</v>
      </c>
      <c r="BK69" s="63" t="s">
        <v>178</v>
      </c>
      <c r="BL69" s="63" t="s">
        <v>178</v>
      </c>
      <c r="BM69" s="63" t="s">
        <v>178</v>
      </c>
      <c r="BN69" s="63" t="s">
        <v>178</v>
      </c>
      <c r="BO69" s="63" t="s">
        <v>178</v>
      </c>
      <c r="BP69" s="63" t="s">
        <v>178</v>
      </c>
      <c r="BQ69" s="63" t="s">
        <v>178</v>
      </c>
      <c r="BR69" s="63" t="s">
        <v>178</v>
      </c>
      <c r="BS69" s="63" t="s">
        <v>178</v>
      </c>
      <c r="BT69" s="63" t="s">
        <v>178</v>
      </c>
      <c r="BU69" s="63" t="s">
        <v>178</v>
      </c>
      <c r="BV69" s="63" t="s">
        <v>178</v>
      </c>
      <c r="BW69" s="63" t="s">
        <v>178</v>
      </c>
      <c r="BX69" s="63" t="s">
        <v>178</v>
      </c>
      <c r="BY69" s="63" t="s">
        <v>178</v>
      </c>
      <c r="BZ69" s="63" t="s">
        <v>178</v>
      </c>
      <c r="CA69" s="63" t="s">
        <v>178</v>
      </c>
      <c r="CB69" s="63" t="s">
        <v>178</v>
      </c>
      <c r="CC69" s="63" t="s">
        <v>178</v>
      </c>
      <c r="CD69" s="63" t="s">
        <v>178</v>
      </c>
      <c r="CE69" s="63" t="s">
        <v>178</v>
      </c>
      <c r="CF69" s="63" t="s">
        <v>178</v>
      </c>
      <c r="CG69" s="63" t="s">
        <v>178</v>
      </c>
      <c r="CH69" s="63" t="s">
        <v>178</v>
      </c>
      <c r="CI69" s="63" t="s">
        <v>178</v>
      </c>
      <c r="CJ69" s="63" t="s">
        <v>178</v>
      </c>
      <c r="CK69" s="63" t="s">
        <v>178</v>
      </c>
      <c r="CL69" s="63" t="s">
        <v>178</v>
      </c>
      <c r="CM69" s="63" t="s">
        <v>178</v>
      </c>
      <c r="CN69" s="63" t="s">
        <v>178</v>
      </c>
      <c r="CO69" s="63" t="s">
        <v>178</v>
      </c>
      <c r="CP69" s="63" t="s">
        <v>178</v>
      </c>
      <c r="CQ69" s="63" t="s">
        <v>178</v>
      </c>
      <c r="CR69" s="63" t="s">
        <v>178</v>
      </c>
      <c r="CS69" s="63" t="s">
        <v>178</v>
      </c>
      <c r="CT69" s="63" t="s">
        <v>178</v>
      </c>
      <c r="CU69" s="63" t="s">
        <v>178</v>
      </c>
      <c r="CV69" s="63" t="s">
        <v>178</v>
      </c>
      <c r="CW69" s="63" t="s">
        <v>178</v>
      </c>
      <c r="CX69" s="63" t="s">
        <v>178</v>
      </c>
      <c r="CY69" s="63" t="s">
        <v>178</v>
      </c>
      <c r="CZ69" s="63" t="s">
        <v>178</v>
      </c>
    </row>
    <row r="70" spans="1:104" x14ac:dyDescent="0.2">
      <c r="A70" s="16" t="s">
        <v>616</v>
      </c>
      <c r="B70" s="9" t="s">
        <v>182</v>
      </c>
      <c r="C70" s="15" t="s">
        <v>253</v>
      </c>
      <c r="D70" s="15" t="s">
        <v>2</v>
      </c>
      <c r="E70" s="86" t="s">
        <v>178</v>
      </c>
      <c r="F70" s="63" t="s">
        <v>178</v>
      </c>
      <c r="G70" s="63" t="s">
        <v>178</v>
      </c>
      <c r="H70" s="63" t="s">
        <v>178</v>
      </c>
      <c r="I70" s="63" t="s">
        <v>178</v>
      </c>
      <c r="J70" s="63" t="s">
        <v>178</v>
      </c>
      <c r="K70" s="63" t="s">
        <v>178</v>
      </c>
      <c r="L70" s="63" t="s">
        <v>178</v>
      </c>
      <c r="M70" s="63" t="s">
        <v>178</v>
      </c>
      <c r="N70" s="63" t="s">
        <v>178</v>
      </c>
      <c r="O70" s="63" t="s">
        <v>178</v>
      </c>
      <c r="P70" s="63" t="s">
        <v>178</v>
      </c>
      <c r="Q70" s="63" t="s">
        <v>178</v>
      </c>
      <c r="R70" s="63" t="s">
        <v>178</v>
      </c>
      <c r="S70" s="63" t="s">
        <v>178</v>
      </c>
      <c r="T70" s="63" t="s">
        <v>178</v>
      </c>
      <c r="U70" s="63" t="s">
        <v>178</v>
      </c>
      <c r="V70" s="63" t="s">
        <v>178</v>
      </c>
      <c r="W70" s="63" t="s">
        <v>178</v>
      </c>
      <c r="X70" s="63" t="s">
        <v>178</v>
      </c>
      <c r="Y70" s="63" t="s">
        <v>178</v>
      </c>
      <c r="Z70" s="63" t="s">
        <v>178</v>
      </c>
      <c r="AA70" s="63" t="s">
        <v>178</v>
      </c>
      <c r="AB70" s="63" t="s">
        <v>178</v>
      </c>
      <c r="AC70" s="63" t="s">
        <v>178</v>
      </c>
      <c r="AD70" s="63" t="s">
        <v>178</v>
      </c>
      <c r="AE70" s="63" t="s">
        <v>178</v>
      </c>
      <c r="AF70" s="63" t="s">
        <v>178</v>
      </c>
      <c r="AG70" s="63" t="s">
        <v>178</v>
      </c>
      <c r="AH70" s="63" t="s">
        <v>178</v>
      </c>
      <c r="AI70" s="63" t="s">
        <v>178</v>
      </c>
      <c r="AJ70" s="63" t="s">
        <v>178</v>
      </c>
      <c r="AK70" s="63" t="s">
        <v>178</v>
      </c>
      <c r="AL70" s="63" t="s">
        <v>178</v>
      </c>
      <c r="AM70" s="63" t="s">
        <v>178</v>
      </c>
      <c r="AN70" s="63" t="s">
        <v>178</v>
      </c>
      <c r="AO70" s="63" t="s">
        <v>178</v>
      </c>
      <c r="AP70" s="63" t="s">
        <v>178</v>
      </c>
      <c r="AQ70" s="63" t="s">
        <v>178</v>
      </c>
      <c r="AR70" s="63" t="s">
        <v>178</v>
      </c>
      <c r="AS70" s="63" t="s">
        <v>178</v>
      </c>
      <c r="AT70" s="63" t="s">
        <v>178</v>
      </c>
      <c r="AU70" s="63" t="s">
        <v>178</v>
      </c>
      <c r="AV70" s="63" t="s">
        <v>178</v>
      </c>
      <c r="AW70" s="63" t="s">
        <v>178</v>
      </c>
      <c r="AX70" s="63" t="s">
        <v>178</v>
      </c>
      <c r="AY70" s="63" t="s">
        <v>178</v>
      </c>
      <c r="AZ70" s="63" t="s">
        <v>178</v>
      </c>
      <c r="BA70" s="63" t="s">
        <v>178</v>
      </c>
      <c r="BB70" s="63" t="s">
        <v>178</v>
      </c>
      <c r="BC70" s="63" t="s">
        <v>178</v>
      </c>
      <c r="BD70" s="63" t="s">
        <v>178</v>
      </c>
      <c r="BE70" s="63" t="s">
        <v>178</v>
      </c>
      <c r="BF70" s="63" t="s">
        <v>178</v>
      </c>
      <c r="BG70" s="63" t="s">
        <v>178</v>
      </c>
      <c r="BH70" s="63" t="s">
        <v>178</v>
      </c>
      <c r="BI70" s="63" t="s">
        <v>178</v>
      </c>
      <c r="BJ70" s="63" t="s">
        <v>178</v>
      </c>
      <c r="BK70" s="63" t="s">
        <v>178</v>
      </c>
      <c r="BL70" s="63" t="s">
        <v>178</v>
      </c>
      <c r="BM70" s="63" t="s">
        <v>178</v>
      </c>
      <c r="BN70" s="63" t="s">
        <v>178</v>
      </c>
      <c r="BO70" s="63" t="s">
        <v>178</v>
      </c>
      <c r="BP70" s="63" t="s">
        <v>178</v>
      </c>
      <c r="BQ70" s="63" t="s">
        <v>178</v>
      </c>
      <c r="BR70" s="63" t="s">
        <v>178</v>
      </c>
      <c r="BS70" s="63" t="s">
        <v>178</v>
      </c>
      <c r="BT70" s="63" t="s">
        <v>178</v>
      </c>
      <c r="BU70" s="63" t="s">
        <v>178</v>
      </c>
      <c r="BV70" s="63" t="s">
        <v>178</v>
      </c>
      <c r="BW70" s="63" t="s">
        <v>178</v>
      </c>
      <c r="BX70" s="63" t="s">
        <v>178</v>
      </c>
      <c r="BY70" s="63" t="s">
        <v>178</v>
      </c>
      <c r="BZ70" s="63" t="s">
        <v>178</v>
      </c>
      <c r="CA70" s="63" t="s">
        <v>178</v>
      </c>
      <c r="CB70" s="63" t="s">
        <v>178</v>
      </c>
      <c r="CC70" s="63" t="s">
        <v>178</v>
      </c>
      <c r="CD70" s="63" t="s">
        <v>178</v>
      </c>
      <c r="CE70" s="63" t="s">
        <v>178</v>
      </c>
      <c r="CF70" s="63" t="s">
        <v>178</v>
      </c>
      <c r="CG70" s="63" t="s">
        <v>178</v>
      </c>
      <c r="CH70" s="63" t="s">
        <v>178</v>
      </c>
      <c r="CI70" s="63" t="s">
        <v>178</v>
      </c>
      <c r="CJ70" s="63" t="s">
        <v>178</v>
      </c>
      <c r="CK70" s="63" t="s">
        <v>178</v>
      </c>
      <c r="CL70" s="63" t="s">
        <v>178</v>
      </c>
      <c r="CM70" s="63" t="s">
        <v>178</v>
      </c>
      <c r="CN70" s="63" t="s">
        <v>178</v>
      </c>
      <c r="CO70" s="63" t="s">
        <v>178</v>
      </c>
      <c r="CP70" s="63" t="s">
        <v>178</v>
      </c>
      <c r="CQ70" s="63" t="s">
        <v>178</v>
      </c>
      <c r="CR70" s="63" t="s">
        <v>178</v>
      </c>
      <c r="CS70" s="63" t="s">
        <v>178</v>
      </c>
      <c r="CT70" s="63" t="s">
        <v>178</v>
      </c>
      <c r="CU70" s="63" t="s">
        <v>178</v>
      </c>
      <c r="CV70" s="63" t="s">
        <v>178</v>
      </c>
      <c r="CW70" s="63" t="s">
        <v>178</v>
      </c>
      <c r="CX70" s="63" t="s">
        <v>178</v>
      </c>
      <c r="CY70" s="63" t="s">
        <v>178</v>
      </c>
      <c r="CZ70" s="63" t="s">
        <v>178</v>
      </c>
    </row>
    <row r="71" spans="1:104" x14ac:dyDescent="0.2">
      <c r="A71" s="16" t="s">
        <v>617</v>
      </c>
      <c r="B71" s="9" t="s">
        <v>183</v>
      </c>
      <c r="C71" s="15" t="s">
        <v>253</v>
      </c>
      <c r="D71" s="15" t="s">
        <v>2</v>
      </c>
      <c r="E71" s="86" t="s">
        <v>178</v>
      </c>
      <c r="F71" s="63" t="s">
        <v>178</v>
      </c>
      <c r="G71" s="63" t="s">
        <v>178</v>
      </c>
      <c r="H71" s="63" t="s">
        <v>178</v>
      </c>
      <c r="I71" s="63" t="s">
        <v>178</v>
      </c>
      <c r="J71" s="63" t="s">
        <v>178</v>
      </c>
      <c r="K71" s="63" t="s">
        <v>178</v>
      </c>
      <c r="L71" s="63" t="s">
        <v>178</v>
      </c>
      <c r="M71" s="63" t="s">
        <v>178</v>
      </c>
      <c r="N71" s="63" t="s">
        <v>178</v>
      </c>
      <c r="O71" s="63" t="s">
        <v>178</v>
      </c>
      <c r="P71" s="63" t="s">
        <v>178</v>
      </c>
      <c r="Q71" s="63" t="s">
        <v>178</v>
      </c>
      <c r="R71" s="63" t="s">
        <v>178</v>
      </c>
      <c r="S71" s="63" t="s">
        <v>178</v>
      </c>
      <c r="T71" s="63" t="s">
        <v>178</v>
      </c>
      <c r="U71" s="63" t="s">
        <v>178</v>
      </c>
      <c r="V71" s="63" t="s">
        <v>178</v>
      </c>
      <c r="W71" s="63" t="s">
        <v>178</v>
      </c>
      <c r="X71" s="63" t="s">
        <v>178</v>
      </c>
      <c r="Y71" s="63" t="s">
        <v>178</v>
      </c>
      <c r="Z71" s="63" t="s">
        <v>178</v>
      </c>
      <c r="AA71" s="63" t="s">
        <v>178</v>
      </c>
      <c r="AB71" s="63" t="s">
        <v>178</v>
      </c>
      <c r="AC71" s="63" t="s">
        <v>178</v>
      </c>
      <c r="AD71" s="63" t="s">
        <v>178</v>
      </c>
      <c r="AE71" s="63" t="s">
        <v>178</v>
      </c>
      <c r="AF71" s="63" t="s">
        <v>178</v>
      </c>
      <c r="AG71" s="63" t="s">
        <v>178</v>
      </c>
      <c r="AH71" s="63" t="s">
        <v>178</v>
      </c>
      <c r="AI71" s="63" t="s">
        <v>178</v>
      </c>
      <c r="AJ71" s="63" t="s">
        <v>178</v>
      </c>
      <c r="AK71" s="63" t="s">
        <v>178</v>
      </c>
      <c r="AL71" s="63" t="s">
        <v>178</v>
      </c>
      <c r="AM71" s="63" t="s">
        <v>178</v>
      </c>
      <c r="AN71" s="63" t="s">
        <v>178</v>
      </c>
      <c r="AO71" s="63" t="s">
        <v>178</v>
      </c>
      <c r="AP71" s="63" t="s">
        <v>178</v>
      </c>
      <c r="AQ71" s="63" t="s">
        <v>178</v>
      </c>
      <c r="AR71" s="63" t="s">
        <v>178</v>
      </c>
      <c r="AS71" s="63" t="s">
        <v>178</v>
      </c>
      <c r="AT71" s="63" t="s">
        <v>178</v>
      </c>
      <c r="AU71" s="63" t="s">
        <v>178</v>
      </c>
      <c r="AV71" s="63" t="s">
        <v>178</v>
      </c>
      <c r="AW71" s="63" t="s">
        <v>178</v>
      </c>
      <c r="AX71" s="63" t="s">
        <v>178</v>
      </c>
      <c r="AY71" s="63" t="s">
        <v>178</v>
      </c>
      <c r="AZ71" s="63" t="s">
        <v>178</v>
      </c>
      <c r="BA71" s="63" t="s">
        <v>178</v>
      </c>
      <c r="BB71" s="63" t="s">
        <v>178</v>
      </c>
      <c r="BC71" s="63" t="s">
        <v>178</v>
      </c>
      <c r="BD71" s="63" t="s">
        <v>178</v>
      </c>
      <c r="BE71" s="63" t="s">
        <v>178</v>
      </c>
      <c r="BF71" s="63" t="s">
        <v>178</v>
      </c>
      <c r="BG71" s="63" t="s">
        <v>178</v>
      </c>
      <c r="BH71" s="63" t="s">
        <v>178</v>
      </c>
      <c r="BI71" s="63" t="s">
        <v>178</v>
      </c>
      <c r="BJ71" s="63" t="s">
        <v>178</v>
      </c>
      <c r="BK71" s="63" t="s">
        <v>178</v>
      </c>
      <c r="BL71" s="63" t="s">
        <v>178</v>
      </c>
      <c r="BM71" s="63" t="s">
        <v>178</v>
      </c>
      <c r="BN71" s="63" t="s">
        <v>178</v>
      </c>
      <c r="BO71" s="63" t="s">
        <v>178</v>
      </c>
      <c r="BP71" s="63" t="s">
        <v>178</v>
      </c>
      <c r="BQ71" s="63" t="s">
        <v>178</v>
      </c>
      <c r="BR71" s="63" t="s">
        <v>178</v>
      </c>
      <c r="BS71" s="63" t="s">
        <v>178</v>
      </c>
      <c r="BT71" s="63" t="s">
        <v>178</v>
      </c>
      <c r="BU71" s="63" t="s">
        <v>178</v>
      </c>
      <c r="BV71" s="63" t="s">
        <v>178</v>
      </c>
      <c r="BW71" s="63" t="s">
        <v>178</v>
      </c>
      <c r="BX71" s="63" t="s">
        <v>178</v>
      </c>
      <c r="BY71" s="63" t="s">
        <v>178</v>
      </c>
      <c r="BZ71" s="63" t="s">
        <v>178</v>
      </c>
      <c r="CA71" s="63" t="s">
        <v>178</v>
      </c>
      <c r="CB71" s="63" t="s">
        <v>178</v>
      </c>
      <c r="CC71" s="63" t="s">
        <v>178</v>
      </c>
      <c r="CD71" s="63" t="s">
        <v>178</v>
      </c>
      <c r="CE71" s="63" t="s">
        <v>178</v>
      </c>
      <c r="CF71" s="63" t="s">
        <v>178</v>
      </c>
      <c r="CG71" s="63" t="s">
        <v>178</v>
      </c>
      <c r="CH71" s="63" t="s">
        <v>178</v>
      </c>
      <c r="CI71" s="63" t="s">
        <v>178</v>
      </c>
      <c r="CJ71" s="63" t="s">
        <v>178</v>
      </c>
      <c r="CK71" s="63" t="s">
        <v>178</v>
      </c>
      <c r="CL71" s="63" t="s">
        <v>178</v>
      </c>
      <c r="CM71" s="63" t="s">
        <v>178</v>
      </c>
      <c r="CN71" s="63" t="s">
        <v>178</v>
      </c>
      <c r="CO71" s="63" t="s">
        <v>178</v>
      </c>
      <c r="CP71" s="63" t="s">
        <v>178</v>
      </c>
      <c r="CQ71" s="63" t="s">
        <v>178</v>
      </c>
      <c r="CR71" s="63" t="s">
        <v>178</v>
      </c>
      <c r="CS71" s="63" t="s">
        <v>178</v>
      </c>
      <c r="CT71" s="63" t="s">
        <v>178</v>
      </c>
      <c r="CU71" s="63" t="s">
        <v>178</v>
      </c>
      <c r="CV71" s="63" t="s">
        <v>178</v>
      </c>
      <c r="CW71" s="63" t="s">
        <v>178</v>
      </c>
      <c r="CX71" s="63" t="s">
        <v>178</v>
      </c>
      <c r="CY71" s="63" t="s">
        <v>178</v>
      </c>
      <c r="CZ71" s="63" t="s">
        <v>178</v>
      </c>
    </row>
    <row r="72" spans="1:104" ht="28.5" x14ac:dyDescent="0.2">
      <c r="A72" s="16" t="s">
        <v>618</v>
      </c>
      <c r="B72" s="9" t="s">
        <v>184</v>
      </c>
      <c r="C72" s="15" t="s">
        <v>256</v>
      </c>
      <c r="D72" s="15" t="s">
        <v>2</v>
      </c>
      <c r="E72" s="86"/>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row>
    <row r="73" spans="1:104" ht="28.5" x14ac:dyDescent="0.2">
      <c r="A73" s="16" t="s">
        <v>619</v>
      </c>
      <c r="B73" s="9" t="s">
        <v>185</v>
      </c>
      <c r="C73" s="15" t="s">
        <v>255</v>
      </c>
      <c r="D73" s="15" t="s">
        <v>68</v>
      </c>
      <c r="E73" s="91"/>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row>
    <row r="75" spans="1:104" s="73" customFormat="1" ht="18.75" x14ac:dyDescent="0.3">
      <c r="A75" s="72"/>
      <c r="C75" s="74"/>
      <c r="D75" s="74"/>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70" zoomScaleNormal="70" workbookViewId="0">
      <pane xSplit="4" ySplit="11" topLeftCell="F12" activePane="bottomRight" state="frozen"/>
      <selection activeCell="D20" sqref="D20"/>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8" customFormat="1" ht="20.25" x14ac:dyDescent="0.3">
      <c r="A1" s="75" t="s">
        <v>585</v>
      </c>
      <c r="B1" s="75"/>
      <c r="C1" s="76"/>
      <c r="D1" s="77"/>
      <c r="E1" s="75" t="s">
        <v>401</v>
      </c>
      <c r="F1" s="75" t="s">
        <v>402</v>
      </c>
      <c r="G1" s="75" t="s">
        <v>403</v>
      </c>
      <c r="H1" s="75" t="s">
        <v>404</v>
      </c>
      <c r="I1" s="75" t="s">
        <v>405</v>
      </c>
      <c r="J1" s="75" t="s">
        <v>406</v>
      </c>
      <c r="K1" s="75" t="s">
        <v>407</v>
      </c>
      <c r="L1" s="75" t="s">
        <v>408</v>
      </c>
      <c r="M1" s="75" t="s">
        <v>409</v>
      </c>
      <c r="N1" s="75" t="s">
        <v>410</v>
      </c>
      <c r="O1" s="75" t="s">
        <v>411</v>
      </c>
      <c r="P1" s="75" t="s">
        <v>412</v>
      </c>
      <c r="Q1" s="75" t="s">
        <v>413</v>
      </c>
      <c r="R1" s="75" t="s">
        <v>414</v>
      </c>
      <c r="S1" s="75" t="s">
        <v>415</v>
      </c>
      <c r="T1" s="75" t="s">
        <v>416</v>
      </c>
      <c r="U1" s="75" t="s">
        <v>417</v>
      </c>
      <c r="V1" s="75" t="s">
        <v>418</v>
      </c>
      <c r="W1" s="75" t="s">
        <v>419</v>
      </c>
      <c r="X1" s="75" t="s">
        <v>420</v>
      </c>
      <c r="Y1" s="75" t="s">
        <v>421</v>
      </c>
      <c r="Z1" s="75" t="s">
        <v>422</v>
      </c>
      <c r="AA1" s="75" t="s">
        <v>423</v>
      </c>
      <c r="AB1" s="75" t="s">
        <v>424</v>
      </c>
      <c r="AC1" s="75" t="s">
        <v>425</v>
      </c>
      <c r="AD1" s="75" t="s">
        <v>426</v>
      </c>
      <c r="AE1" s="75" t="s">
        <v>427</v>
      </c>
      <c r="AF1" s="75" t="s">
        <v>428</v>
      </c>
      <c r="AG1" s="75" t="s">
        <v>429</v>
      </c>
      <c r="AH1" s="75" t="s">
        <v>430</v>
      </c>
      <c r="AI1" s="75" t="s">
        <v>431</v>
      </c>
      <c r="AJ1" s="75" t="s">
        <v>432</v>
      </c>
      <c r="AK1" s="75" t="s">
        <v>433</v>
      </c>
      <c r="AL1" s="75" t="s">
        <v>434</v>
      </c>
      <c r="AM1" s="75" t="s">
        <v>435</v>
      </c>
      <c r="AN1" s="75" t="s">
        <v>436</v>
      </c>
      <c r="AO1" s="75" t="s">
        <v>437</v>
      </c>
      <c r="AP1" s="75" t="s">
        <v>438</v>
      </c>
      <c r="AQ1" s="75" t="s">
        <v>439</v>
      </c>
      <c r="AR1" s="75" t="s">
        <v>440</v>
      </c>
      <c r="AS1" s="75" t="s">
        <v>441</v>
      </c>
      <c r="AT1" s="75" t="s">
        <v>442</v>
      </c>
      <c r="AU1" s="75" t="s">
        <v>443</v>
      </c>
      <c r="AV1" s="75" t="s">
        <v>444</v>
      </c>
      <c r="AW1" s="75" t="s">
        <v>445</v>
      </c>
      <c r="AX1" s="75" t="s">
        <v>446</v>
      </c>
      <c r="AY1" s="75" t="s">
        <v>447</v>
      </c>
      <c r="AZ1" s="75" t="s">
        <v>448</v>
      </c>
      <c r="BA1" s="75" t="s">
        <v>449</v>
      </c>
      <c r="BB1" s="75" t="s">
        <v>450</v>
      </c>
      <c r="BC1" s="75" t="s">
        <v>451</v>
      </c>
      <c r="BD1" s="75" t="s">
        <v>452</v>
      </c>
      <c r="BE1" s="75" t="s">
        <v>453</v>
      </c>
      <c r="BF1" s="75" t="s">
        <v>454</v>
      </c>
      <c r="BG1" s="75" t="s">
        <v>455</v>
      </c>
      <c r="BH1" s="75" t="s">
        <v>456</v>
      </c>
      <c r="BI1" s="75" t="s">
        <v>457</v>
      </c>
      <c r="BJ1" s="75" t="s">
        <v>458</v>
      </c>
      <c r="BK1" s="75" t="s">
        <v>459</v>
      </c>
      <c r="BL1" s="75" t="s">
        <v>460</v>
      </c>
      <c r="BM1" s="75" t="s">
        <v>461</v>
      </c>
      <c r="BN1" s="75" t="s">
        <v>462</v>
      </c>
      <c r="BO1" s="75" t="s">
        <v>463</v>
      </c>
      <c r="BP1" s="75" t="s">
        <v>464</v>
      </c>
      <c r="BQ1" s="75" t="s">
        <v>465</v>
      </c>
      <c r="BR1" s="75" t="s">
        <v>466</v>
      </c>
      <c r="BS1" s="75" t="s">
        <v>467</v>
      </c>
      <c r="BT1" s="75" t="s">
        <v>468</v>
      </c>
      <c r="BU1" s="75" t="s">
        <v>469</v>
      </c>
      <c r="BV1" s="75" t="s">
        <v>470</v>
      </c>
      <c r="BW1" s="75" t="s">
        <v>471</v>
      </c>
      <c r="BX1" s="75" t="s">
        <v>472</v>
      </c>
      <c r="BY1" s="75" t="s">
        <v>473</v>
      </c>
      <c r="BZ1" s="75" t="s">
        <v>474</v>
      </c>
      <c r="CA1" s="75" t="s">
        <v>475</v>
      </c>
      <c r="CB1" s="75" t="s">
        <v>476</v>
      </c>
      <c r="CC1" s="75" t="s">
        <v>477</v>
      </c>
      <c r="CD1" s="75" t="s">
        <v>478</v>
      </c>
      <c r="CE1" s="75" t="s">
        <v>479</v>
      </c>
      <c r="CF1" s="75" t="s">
        <v>480</v>
      </c>
      <c r="CG1" s="75" t="s">
        <v>481</v>
      </c>
      <c r="CH1" s="75" t="s">
        <v>482</v>
      </c>
      <c r="CI1" s="75" t="s">
        <v>483</v>
      </c>
      <c r="CJ1" s="75" t="s">
        <v>484</v>
      </c>
      <c r="CK1" s="75" t="s">
        <v>485</v>
      </c>
      <c r="CL1" s="75" t="s">
        <v>486</v>
      </c>
      <c r="CM1" s="75" t="s">
        <v>487</v>
      </c>
      <c r="CN1" s="75" t="s">
        <v>488</v>
      </c>
      <c r="CO1" s="75" t="s">
        <v>489</v>
      </c>
      <c r="CP1" s="75" t="s">
        <v>490</v>
      </c>
      <c r="CQ1" s="75" t="s">
        <v>491</v>
      </c>
      <c r="CR1" s="75" t="s">
        <v>492</v>
      </c>
      <c r="CS1" s="75" t="s">
        <v>493</v>
      </c>
      <c r="CT1" s="75" t="s">
        <v>494</v>
      </c>
      <c r="CU1" s="75" t="s">
        <v>495</v>
      </c>
      <c r="CV1" s="75" t="s">
        <v>496</v>
      </c>
      <c r="CW1" s="75" t="s">
        <v>497</v>
      </c>
      <c r="CX1" s="75" t="s">
        <v>498</v>
      </c>
      <c r="CY1" s="75" t="s">
        <v>499</v>
      </c>
      <c r="CZ1" s="75" t="s">
        <v>500</v>
      </c>
    </row>
    <row r="2" spans="1:104" ht="28.5" customHeight="1" x14ac:dyDescent="0.3">
      <c r="A2" s="24" t="s">
        <v>672</v>
      </c>
      <c r="C2" s="24"/>
      <c r="D2" s="1"/>
    </row>
    <row r="3" spans="1:104" ht="31.15" customHeight="1" x14ac:dyDescent="0.2">
      <c r="A3" s="301" t="s">
        <v>673</v>
      </c>
      <c r="B3" s="302"/>
      <c r="C3" s="302"/>
      <c r="D3" s="58"/>
    </row>
    <row r="4" spans="1:104" ht="15" x14ac:dyDescent="0.2">
      <c r="A4" s="55" t="s">
        <v>0</v>
      </c>
      <c r="B4" s="56" t="s">
        <v>1</v>
      </c>
      <c r="C4" s="56" t="s">
        <v>5</v>
      </c>
      <c r="D4" s="89" t="str">
        <f>IF('I_State and program information'!E27="","[Plan 3]",'I_State and program information'!E27)</f>
        <v>[Plan 3]</v>
      </c>
    </row>
    <row r="5" spans="1:104" ht="57" x14ac:dyDescent="0.2">
      <c r="A5" s="16" t="s">
        <v>579</v>
      </c>
      <c r="B5" s="84" t="s">
        <v>118</v>
      </c>
      <c r="C5" s="15" t="s">
        <v>273</v>
      </c>
      <c r="D5" s="57"/>
    </row>
    <row r="6" spans="1:104" ht="15" customHeight="1" x14ac:dyDescent="0.2">
      <c r="A6" s="62"/>
      <c r="B6" s="62"/>
      <c r="C6" s="62"/>
      <c r="D6" s="62"/>
    </row>
    <row r="7" spans="1:104" ht="15" customHeight="1" x14ac:dyDescent="0.2">
      <c r="A7" s="263" t="s">
        <v>644</v>
      </c>
      <c r="B7" s="62"/>
      <c r="C7" s="62"/>
      <c r="D7" s="62"/>
    </row>
    <row r="8" spans="1:104" ht="15" customHeight="1" x14ac:dyDescent="0.2">
      <c r="A8" s="259" t="s">
        <v>674</v>
      </c>
      <c r="B8" s="62"/>
      <c r="C8" s="62"/>
      <c r="D8" s="62"/>
    </row>
    <row r="9" spans="1:104" ht="35.450000000000003" customHeight="1" x14ac:dyDescent="0.3">
      <c r="A9" s="24" t="s">
        <v>647</v>
      </c>
      <c r="B9" s="24"/>
      <c r="D9" s="2"/>
    </row>
    <row r="10" spans="1:104" ht="39.6" customHeight="1" x14ac:dyDescent="0.2">
      <c r="A10" s="282" t="s">
        <v>586</v>
      </c>
      <c r="B10" s="283"/>
      <c r="C10" s="283"/>
      <c r="D10" s="230"/>
    </row>
    <row r="11" spans="1:104" ht="90" x14ac:dyDescent="0.2">
      <c r="A11" s="49" t="s">
        <v>0</v>
      </c>
      <c r="B11" s="47" t="s">
        <v>1</v>
      </c>
      <c r="C11" s="47" t="s">
        <v>5</v>
      </c>
      <c r="D11" s="244" t="s">
        <v>65</v>
      </c>
      <c r="E11" s="240" t="str">
        <f>"Standard #1:"&amp;CHAR(10)&amp;CHAR(10)&amp;IF('II_Program-level standards'!E7="","",'II_Program-level standards'!E7&amp;"; "&amp;CHAR(10)&amp;'II_Program-level standards'!E9&amp;"; "&amp;CHAR(10)&amp;'II_Program-level standards'!E14&amp;"; "&amp;CHAR(10)&amp;'II_Program-level standards'!E15)</f>
        <v>Standard #1:
Mental health; 
Provider to enrollee ratios; 
Pediatric; 
Statewide</v>
      </c>
      <c r="F11" s="87" t="str">
        <f>"Standard #2:"&amp;CHAR(10)&amp;CHAR(10)&amp;IF('II_Program-level standards'!F7="","",'II_Program-level standards'!F7&amp;"; "&amp;CHAR(10)&amp;'II_Program-level standards'!F9&amp;"; "&amp;CHAR(10)&amp;'II_Program-level standards'!F14&amp;"; "&amp;CHAR(10)&amp;'II_Program-level standards'!F15)</f>
        <v>Standard #2:
Mental health; 
Provider to enrollee ratios; 
Pediatric; 
Statewide</v>
      </c>
      <c r="G11" s="87"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Pediatric; 
Statewide</v>
      </c>
      <c r="H11" s="87" t="str">
        <f>"Standard #4:"&amp;CHAR(10)&amp;CHAR(10)&amp;IF('II_Program-level standards'!H7="","",'II_Program-level standards'!H7&amp;"; "&amp;CHAR(10)&amp;'II_Program-level standards'!H9&amp;"; "&amp;CHAR(10)&amp;'II_Program-level standards'!H14&amp;"; "&amp;CHAR(10)&amp;'II_Program-level standards'!H15)</f>
        <v xml:space="preserve">Standard #4:
</v>
      </c>
      <c r="I11" s="87" t="str">
        <f>"Standard #5:"&amp;CHAR(10)&amp;CHAR(10)&amp;IF('II_Program-level standards'!I7="","",'II_Program-level standards'!I7&amp;"; "&amp;CHAR(10)&amp;'II_Program-level standards'!I9&amp;"; "&amp;CHAR(10)&amp;'II_Program-level standards'!I14&amp;"; "&amp;CHAR(10)&amp;'II_Program-level standards'!I15)</f>
        <v xml:space="preserve">Standard #5:
</v>
      </c>
      <c r="J11" s="87" t="str">
        <f>"Standard #6:"&amp;CHAR(10)&amp;CHAR(10)&amp;IF('II_Program-level standards'!J7="","",'II_Program-level standards'!J7&amp;"; "&amp;CHAR(10)&amp;'II_Program-level standards'!J9&amp;"; "&amp;CHAR(10)&amp;'II_Program-level standards'!J14&amp;"; "&amp;CHAR(10)&amp;'II_Program-level standards'!J15)</f>
        <v xml:space="preserve">Standard #6:
</v>
      </c>
      <c r="K11" s="87" t="str">
        <f>"Standard #7:"&amp;CHAR(10)&amp;CHAR(10)&amp;IF('II_Program-level standards'!K7="","",'II_Program-level standards'!K7&amp;"; "&amp;CHAR(10)&amp;'II_Program-level standards'!K9&amp;"; "&amp;CHAR(10)&amp;'II_Program-level standards'!K14&amp;"; "&amp;CHAR(10)&amp;'II_Program-level standards'!K15)</f>
        <v xml:space="preserve">Standard #7:
</v>
      </c>
      <c r="L11" s="87" t="str">
        <f>"Standard #8:"&amp;CHAR(10)&amp;CHAR(10)&amp;IF('II_Program-level standards'!L7="","",'II_Program-level standards'!L7&amp;"; "&amp;CHAR(10)&amp;'II_Program-level standards'!L9&amp;"; "&amp;CHAR(10)&amp;'II_Program-level standards'!L14&amp;"; "&amp;CHAR(10)&amp;'II_Program-level standards'!L15)</f>
        <v xml:space="preserve">Standard #8:
</v>
      </c>
      <c r="M11" s="87" t="str">
        <f>"Standard #9:"&amp;CHAR(10)&amp;CHAR(10)&amp;IF('II_Program-level standards'!M7="","",'II_Program-level standards'!M7&amp;"; "&amp;CHAR(10)&amp;'II_Program-level standards'!M9&amp;"; "&amp;CHAR(10)&amp;'II_Program-level standards'!M14&amp;"; "&amp;CHAR(10)&amp;'II_Program-level standards'!M15)</f>
        <v xml:space="preserve">Standard #9:
</v>
      </c>
      <c r="N11" s="87" t="str">
        <f>"Standard #10:"&amp;CHAR(10)&amp;CHAR(10)&amp;IF('II_Program-level standards'!N7="","",'II_Program-level standards'!N7&amp;"; "&amp;CHAR(10)&amp;'II_Program-level standards'!N9&amp;"; "&amp;CHAR(10)&amp;'II_Program-level standards'!N14&amp;"; "&amp;CHAR(10)&amp;'II_Program-level standards'!N15)</f>
        <v xml:space="preserve">Standard #10:
</v>
      </c>
      <c r="O11" s="87" t="str">
        <f>"Standard #11:"&amp;CHAR(10)&amp;CHAR(10)&amp;IF('II_Program-level standards'!O7="","",'II_Program-level standards'!O7&amp;"; "&amp;CHAR(10)&amp;'II_Program-level standards'!O9&amp;"; "&amp;CHAR(10)&amp;'II_Program-level standards'!O14&amp;"; "&amp;CHAR(10)&amp;'II_Program-level standards'!O15)</f>
        <v xml:space="preserve">Standard #11:
</v>
      </c>
      <c r="P11" s="87" t="str">
        <f>"Standard #12:"&amp;CHAR(10)&amp;CHAR(10)&amp;IF('II_Program-level standards'!P7="","",'II_Program-level standards'!P7&amp;"; "&amp;CHAR(10)&amp;'II_Program-level standards'!P9&amp;"; "&amp;CHAR(10)&amp;'II_Program-level standards'!P14&amp;"; "&amp;CHAR(10)&amp;'II_Program-level standards'!P15)</f>
        <v xml:space="preserve">Standard #12:
</v>
      </c>
      <c r="Q11" s="87" t="str">
        <f>"Standard #13:"&amp;CHAR(10)&amp;CHAR(10)&amp;IF('II_Program-level standards'!Q7="","",'II_Program-level standards'!Q7&amp;"; "&amp;CHAR(10)&amp;'II_Program-level standards'!Q9&amp;"; "&amp;CHAR(10)&amp;'II_Program-level standards'!Q14&amp;"; "&amp;CHAR(10)&amp;'II_Program-level standards'!Q15)</f>
        <v xml:space="preserve">Standard #13:
</v>
      </c>
      <c r="R11" s="87" t="str">
        <f>"Standard #14:"&amp;CHAR(10)&amp;CHAR(10)&amp;IF('II_Program-level standards'!R7="","",'II_Program-level standards'!R7&amp;"; "&amp;CHAR(10)&amp;'II_Program-level standards'!R9&amp;"; "&amp;CHAR(10)&amp;'II_Program-level standards'!R14&amp;"; "&amp;CHAR(10)&amp;'II_Program-level standards'!R15)</f>
        <v xml:space="preserve">Standard #14:
</v>
      </c>
      <c r="S11" s="87" t="str">
        <f>"Standard #15:"&amp;CHAR(10)&amp;CHAR(10)&amp;IF('II_Program-level standards'!S7="","",'II_Program-level standards'!S7&amp;"; "&amp;CHAR(10)&amp;'II_Program-level standards'!S9&amp;"; "&amp;CHAR(10)&amp;'II_Program-level standards'!S14&amp;"; "&amp;CHAR(10)&amp;'II_Program-level standards'!S15)</f>
        <v xml:space="preserve">Standard #15:
</v>
      </c>
      <c r="T11" s="87" t="str">
        <f>"Standard #16:"&amp;CHAR(10)&amp;CHAR(10)&amp;IF('II_Program-level standards'!T7="","",'II_Program-level standards'!T7&amp;"; "&amp;CHAR(10)&amp;'II_Program-level standards'!T9&amp;"; "&amp;CHAR(10)&amp;'II_Program-level standards'!T14&amp;"; "&amp;CHAR(10)&amp;'II_Program-level standards'!T15)</f>
        <v xml:space="preserve">Standard #16:
</v>
      </c>
      <c r="U11" s="87" t="str">
        <f>"Standard #17:"&amp;CHAR(10)&amp;CHAR(10)&amp;IF('II_Program-level standards'!U7="","",'II_Program-level standards'!U7&amp;"; "&amp;CHAR(10)&amp;'II_Program-level standards'!U9&amp;"; "&amp;CHAR(10)&amp;'II_Program-level standards'!U14&amp;"; "&amp;CHAR(10)&amp;'II_Program-level standards'!U15)</f>
        <v xml:space="preserve">Standard #17:
</v>
      </c>
      <c r="V11" s="87" t="str">
        <f>"Standard #18:"&amp;CHAR(10)&amp;CHAR(10)&amp;IF('II_Program-level standards'!V7="","",'II_Program-level standards'!V7&amp;"; "&amp;CHAR(10)&amp;'II_Program-level standards'!V9&amp;"; "&amp;CHAR(10)&amp;'II_Program-level standards'!V14&amp;"; "&amp;CHAR(10)&amp;'II_Program-level standards'!V15)</f>
        <v xml:space="preserve">Standard #18:
</v>
      </c>
      <c r="W11" s="87" t="str">
        <f>"Standard #19:"&amp;CHAR(10)&amp;CHAR(10)&amp;IF('II_Program-level standards'!W7="","",'II_Program-level standards'!W7&amp;"; "&amp;CHAR(10)&amp;'II_Program-level standards'!W9&amp;"; "&amp;CHAR(10)&amp;'II_Program-level standards'!W14&amp;"; "&amp;CHAR(10)&amp;'II_Program-level standards'!W15)</f>
        <v xml:space="preserve">Standard #19:
</v>
      </c>
      <c r="X11" s="87" t="str">
        <f>"Standard #20:"&amp;CHAR(10)&amp;CHAR(10)&amp;IF('II_Program-level standards'!X7="","",'II_Program-level standards'!X7&amp;"; "&amp;CHAR(10)&amp;'II_Program-level standards'!X9&amp;"; "&amp;CHAR(10)&amp;'II_Program-level standards'!X14&amp;"; "&amp;CHAR(10)&amp;'II_Program-level standards'!X15)</f>
        <v xml:space="preserve">Standard #20:
</v>
      </c>
      <c r="Y11" s="87" t="str">
        <f>"Standard #21:"&amp;CHAR(10)&amp;CHAR(10)&amp;IF('II_Program-level standards'!Y7="","",'II_Program-level standards'!Y7&amp;"; "&amp;CHAR(10)&amp;'II_Program-level standards'!Y9&amp;"; "&amp;CHAR(10)&amp;'II_Program-level standards'!Y14&amp;"; "&amp;CHAR(10)&amp;'II_Program-level standards'!Y15)</f>
        <v xml:space="preserve">Standard #21:
</v>
      </c>
      <c r="Z11" s="87" t="str">
        <f>"Standard #22:"&amp;CHAR(10)&amp;CHAR(10)&amp;IF('II_Program-level standards'!Z7="","",'II_Program-level standards'!Z7&amp;"; "&amp;CHAR(10)&amp;'II_Program-level standards'!Z9&amp;"; "&amp;CHAR(10)&amp;'II_Program-level standards'!Z14&amp;"; "&amp;CHAR(10)&amp;'II_Program-level standards'!Z15)</f>
        <v xml:space="preserve">Standard #22:
</v>
      </c>
      <c r="AA11" s="87" t="str">
        <f>"Standard #23:"&amp;CHAR(10)&amp;CHAR(10)&amp;IF('II_Program-level standards'!AA7="","",'II_Program-level standards'!AA7&amp;"; "&amp;CHAR(10)&amp;'II_Program-level standards'!AA9&amp;"; "&amp;CHAR(10)&amp;'II_Program-level standards'!AA14&amp;"; "&amp;CHAR(10)&amp;'II_Program-level standards'!AA15)</f>
        <v xml:space="preserve">Standard #23:
</v>
      </c>
      <c r="AB11" s="87" t="str">
        <f>"Standard #24:"&amp;CHAR(10)&amp;CHAR(10)&amp;IF('II_Program-level standards'!AB7="","",'II_Program-level standards'!AB7&amp;"; "&amp;CHAR(10)&amp;'II_Program-level standards'!AB9&amp;"; "&amp;CHAR(10)&amp;'II_Program-level standards'!AB14&amp;"; "&amp;CHAR(10)&amp;'II_Program-level standards'!AB15)</f>
        <v xml:space="preserve">Standard #24:
</v>
      </c>
      <c r="AC11" s="87" t="str">
        <f>"Standard #25:"&amp;CHAR(10)&amp;CHAR(10)&amp;IF('II_Program-level standards'!AC7="","",'II_Program-level standards'!AC7&amp;"; "&amp;CHAR(10)&amp;'II_Program-level standards'!AC9&amp;"; "&amp;CHAR(10)&amp;'II_Program-level standards'!AC14&amp;"; "&amp;CHAR(10)&amp;'II_Program-level standards'!AC15)</f>
        <v xml:space="preserve">Standard #25:
</v>
      </c>
      <c r="AD11" s="87" t="str">
        <f>"Standard #26:"&amp;CHAR(10)&amp;CHAR(10)&amp;IF('II_Program-level standards'!AD7="","",'II_Program-level standards'!AD7&amp;"; "&amp;CHAR(10)&amp;'II_Program-level standards'!AD9&amp;"; "&amp;CHAR(10)&amp;'II_Program-level standards'!AD14&amp;"; "&amp;CHAR(10)&amp;'II_Program-level standards'!AD15)</f>
        <v xml:space="preserve">Standard #26:
</v>
      </c>
      <c r="AE11" s="87" t="str">
        <f>"Standard #27:"&amp;CHAR(10)&amp;CHAR(10)&amp;IF('II_Program-level standards'!AE7="","",'II_Program-level standards'!AE7&amp;"; "&amp;CHAR(10)&amp;'II_Program-level standards'!AE9&amp;"; "&amp;CHAR(10)&amp;'II_Program-level standards'!AE14&amp;"; "&amp;CHAR(10)&amp;'II_Program-level standards'!AE15)</f>
        <v xml:space="preserve">Standard #27:
</v>
      </c>
      <c r="AF11" s="87" t="str">
        <f>"Standard #28:"&amp;CHAR(10)&amp;CHAR(10)&amp;IF('II_Program-level standards'!AF7="","",'II_Program-level standards'!AF7&amp;"; "&amp;CHAR(10)&amp;'II_Program-level standards'!AF9&amp;"; "&amp;CHAR(10)&amp;'II_Program-level standards'!AF14&amp;"; "&amp;CHAR(10)&amp;'II_Program-level standards'!AF15)</f>
        <v xml:space="preserve">Standard #28:
</v>
      </c>
      <c r="AG11" s="87" t="str">
        <f>"Standard #29:"&amp;CHAR(10)&amp;CHAR(10)&amp;IF('II_Program-level standards'!AG7="","",'II_Program-level standards'!AG7&amp;"; "&amp;CHAR(10)&amp;'II_Program-level standards'!AG9&amp;"; "&amp;CHAR(10)&amp;'II_Program-level standards'!AG14&amp;"; "&amp;CHAR(10)&amp;'II_Program-level standards'!AG15)</f>
        <v xml:space="preserve">Standard #29:
</v>
      </c>
      <c r="AH11" s="87" t="str">
        <f>"Standard #30:"&amp;CHAR(10)&amp;CHAR(10)&amp;IF('II_Program-level standards'!AH7="","",'II_Program-level standards'!AH7&amp;"; "&amp;CHAR(10)&amp;'II_Program-level standards'!AH9&amp;"; "&amp;CHAR(10)&amp;'II_Program-level standards'!AH14&amp;"; "&amp;CHAR(10)&amp;'II_Program-level standards'!AH15)</f>
        <v xml:space="preserve">Standard #30:
</v>
      </c>
      <c r="AI11" s="87" t="str">
        <f>"Standard #31:"&amp;CHAR(10)&amp;CHAR(10)&amp;IF('II_Program-level standards'!AI7="","",'II_Program-level standards'!AI7&amp;"; "&amp;CHAR(10)&amp;'II_Program-level standards'!AI9&amp;"; "&amp;CHAR(10)&amp;'II_Program-level standards'!AI14&amp;"; "&amp;CHAR(10)&amp;'II_Program-level standards'!AI15)</f>
        <v xml:space="preserve">Standard #31:
</v>
      </c>
      <c r="AJ11" s="87" t="str">
        <f>"Standard #32:"&amp;CHAR(10)&amp;CHAR(10)&amp;IF('II_Program-level standards'!AJ7="","",'II_Program-level standards'!AJ7&amp;"; "&amp;CHAR(10)&amp;'II_Program-level standards'!AJ9&amp;"; "&amp;CHAR(10)&amp;'II_Program-level standards'!AJ14&amp;"; "&amp;CHAR(10)&amp;'II_Program-level standards'!AJ15)</f>
        <v xml:space="preserve">Standard #32:
</v>
      </c>
      <c r="AK11" s="87" t="str">
        <f>"Standard #33:"&amp;CHAR(10)&amp;CHAR(10)&amp;IF('II_Program-level standards'!AK7="","",'II_Program-level standards'!AK7&amp;"; "&amp;CHAR(10)&amp;'II_Program-level standards'!AK9&amp;"; "&amp;CHAR(10)&amp;'II_Program-level standards'!AK14&amp;"; "&amp;CHAR(10)&amp;'II_Program-level standards'!AK15)</f>
        <v xml:space="preserve">Standard #33:
</v>
      </c>
      <c r="AL11" s="87" t="str">
        <f>"Standard #34:"&amp;CHAR(10)&amp;CHAR(10)&amp;IF('II_Program-level standards'!AL7="","",'II_Program-level standards'!AL7&amp;"; "&amp;CHAR(10)&amp;'II_Program-level standards'!AL9&amp;"; "&amp;CHAR(10)&amp;'II_Program-level standards'!AL14&amp;"; "&amp;CHAR(10)&amp;'II_Program-level standards'!AL15)</f>
        <v xml:space="preserve">Standard #34:
</v>
      </c>
      <c r="AM11" s="87" t="str">
        <f>"Standard #35:"&amp;CHAR(10)&amp;CHAR(10)&amp;IF('II_Program-level standards'!AM7="","",'II_Program-level standards'!AM7&amp;"; "&amp;CHAR(10)&amp;'II_Program-level standards'!AM9&amp;"; "&amp;CHAR(10)&amp;'II_Program-level standards'!AM14&amp;"; "&amp;CHAR(10)&amp;'II_Program-level standards'!AM15)</f>
        <v xml:space="preserve">Standard #35:
</v>
      </c>
      <c r="AN11" s="87" t="str">
        <f>"Standard #36:"&amp;CHAR(10)&amp;CHAR(10)&amp;IF('II_Program-level standards'!AN7="","",'II_Program-level standards'!AN7&amp;"; "&amp;CHAR(10)&amp;'II_Program-level standards'!AN9&amp;"; "&amp;CHAR(10)&amp;'II_Program-level standards'!AN14&amp;"; "&amp;CHAR(10)&amp;'II_Program-level standards'!AN15)</f>
        <v xml:space="preserve">Standard #36:
</v>
      </c>
      <c r="AO11" s="87" t="str">
        <f>"Standard #37:"&amp;CHAR(10)&amp;CHAR(10)&amp;IF('II_Program-level standards'!AO7="","",'II_Program-level standards'!AO7&amp;"; "&amp;CHAR(10)&amp;'II_Program-level standards'!AO9&amp;"; "&amp;CHAR(10)&amp;'II_Program-level standards'!AO14&amp;"; "&amp;CHAR(10)&amp;'II_Program-level standards'!AO15)</f>
        <v xml:space="preserve">Standard #37:
</v>
      </c>
      <c r="AP11" s="87" t="str">
        <f>"Standard #38:"&amp;CHAR(10)&amp;CHAR(10)&amp;IF('II_Program-level standards'!AP7="","",'II_Program-level standards'!AP7&amp;"; "&amp;CHAR(10)&amp;'II_Program-level standards'!AP9&amp;"; "&amp;CHAR(10)&amp;'II_Program-level standards'!AP14&amp;"; "&amp;CHAR(10)&amp;'II_Program-level standards'!AP15)</f>
        <v xml:space="preserve">Standard #38:
</v>
      </c>
      <c r="AQ11" s="87" t="str">
        <f>"Standard #39:"&amp;CHAR(10)&amp;CHAR(10)&amp;IF('II_Program-level standards'!AQ7="","",'II_Program-level standards'!AQ7&amp;"; "&amp;CHAR(10)&amp;'II_Program-level standards'!AQ9&amp;"; "&amp;CHAR(10)&amp;'II_Program-level standards'!AQ14&amp;"; "&amp;CHAR(10)&amp;'II_Program-level standards'!AQ15)</f>
        <v xml:space="preserve">Standard #39:
</v>
      </c>
      <c r="AR11" s="87" t="str">
        <f>"Standard #40:"&amp;CHAR(10)&amp;CHAR(10)&amp;IF('II_Program-level standards'!AR7="","",'II_Program-level standards'!AR7&amp;"; "&amp;CHAR(10)&amp;'II_Program-level standards'!AR9&amp;"; "&amp;CHAR(10)&amp;'II_Program-level standards'!AR14&amp;"; "&amp;CHAR(10)&amp;'II_Program-level standards'!AR15)</f>
        <v xml:space="preserve">Standard #40:
</v>
      </c>
      <c r="AS11" s="87" t="str">
        <f>"Standard #41:"&amp;CHAR(10)&amp;CHAR(10)&amp;IF('II_Program-level standards'!AS7="","",'II_Program-level standards'!AS7&amp;"; "&amp;CHAR(10)&amp;'II_Program-level standards'!AS9&amp;"; "&amp;CHAR(10)&amp;'II_Program-level standards'!AS14&amp;"; "&amp;CHAR(10)&amp;'II_Program-level standards'!AS15)</f>
        <v xml:space="preserve">Standard #41:
</v>
      </c>
      <c r="AT11" s="87" t="str">
        <f>"Standard #42:"&amp;CHAR(10)&amp;CHAR(10)&amp;IF('II_Program-level standards'!AT7="","",'II_Program-level standards'!AT7&amp;"; "&amp;CHAR(10)&amp;'II_Program-level standards'!AT9&amp;"; "&amp;CHAR(10)&amp;'II_Program-level standards'!AT14&amp;"; "&amp;CHAR(10)&amp;'II_Program-level standards'!AT15)</f>
        <v xml:space="preserve">Standard #42:
</v>
      </c>
      <c r="AU11" s="87" t="str">
        <f>"Standard #43:"&amp;CHAR(10)&amp;CHAR(10)&amp;IF('II_Program-level standards'!AU7="","",'II_Program-level standards'!AU7&amp;"; "&amp;CHAR(10)&amp;'II_Program-level standards'!AU9&amp;"; "&amp;CHAR(10)&amp;'II_Program-level standards'!AU14&amp;"; "&amp;CHAR(10)&amp;'II_Program-level standards'!AU15)</f>
        <v xml:space="preserve">Standard #43:
</v>
      </c>
      <c r="AV11" s="87" t="str">
        <f>"Standard #44:"&amp;CHAR(10)&amp;CHAR(10)&amp;IF('II_Program-level standards'!AV7="","",'II_Program-level standards'!AV7&amp;"; "&amp;CHAR(10)&amp;'II_Program-level standards'!AV9&amp;"; "&amp;CHAR(10)&amp;'II_Program-level standards'!AV14&amp;"; "&amp;CHAR(10)&amp;'II_Program-level standards'!AV15)</f>
        <v xml:space="preserve">Standard #44:
</v>
      </c>
      <c r="AW11" s="87" t="str">
        <f>"Standard #45:"&amp;CHAR(10)&amp;CHAR(10)&amp;IF('II_Program-level standards'!AW7="","",'II_Program-level standards'!AW7&amp;"; "&amp;CHAR(10)&amp;'II_Program-level standards'!AW9&amp;"; "&amp;CHAR(10)&amp;'II_Program-level standards'!AW14&amp;"; "&amp;CHAR(10)&amp;'II_Program-level standards'!AW15)</f>
        <v xml:space="preserve">Standard #45:
</v>
      </c>
      <c r="AX11" s="87" t="str">
        <f>"Standard #46:"&amp;CHAR(10)&amp;CHAR(10)&amp;IF('II_Program-level standards'!AX7="","",'II_Program-level standards'!AX7&amp;"; "&amp;CHAR(10)&amp;'II_Program-level standards'!AX9&amp;"; "&amp;CHAR(10)&amp;'II_Program-level standards'!AX14&amp;"; "&amp;CHAR(10)&amp;'II_Program-level standards'!AX15)</f>
        <v xml:space="preserve">Standard #46:
</v>
      </c>
      <c r="AY11" s="87" t="str">
        <f>"Standard #47:"&amp;CHAR(10)&amp;CHAR(10)&amp;IF('II_Program-level standards'!AY7="","",'II_Program-level standards'!AY7&amp;"; "&amp;CHAR(10)&amp;'II_Program-level standards'!AY9&amp;"; "&amp;CHAR(10)&amp;'II_Program-level standards'!AY14&amp;"; "&amp;CHAR(10)&amp;'II_Program-level standards'!AY15)</f>
        <v xml:space="preserve">Standard #47:
</v>
      </c>
      <c r="AZ11" s="87" t="str">
        <f>"Standard #48:"&amp;CHAR(10)&amp;CHAR(10)&amp;IF('II_Program-level standards'!AZ7="","",'II_Program-level standards'!AZ7&amp;"; "&amp;CHAR(10)&amp;'II_Program-level standards'!AZ9&amp;"; "&amp;CHAR(10)&amp;'II_Program-level standards'!AZ14&amp;"; "&amp;CHAR(10)&amp;'II_Program-level standards'!AZ15)</f>
        <v xml:space="preserve">Standard #48:
</v>
      </c>
      <c r="BA11" s="87" t="str">
        <f>"Standard #49:"&amp;CHAR(10)&amp;CHAR(10)&amp;IF('II_Program-level standards'!BA7="","",'II_Program-level standards'!BA7&amp;"; "&amp;CHAR(10)&amp;'II_Program-level standards'!BA9&amp;"; "&amp;CHAR(10)&amp;'II_Program-level standards'!BA14&amp;"; "&amp;CHAR(10)&amp;'II_Program-level standards'!BA15)</f>
        <v xml:space="preserve">Standard #49:
</v>
      </c>
      <c r="BB11" s="87" t="str">
        <f>"Standard #50:"&amp;CHAR(10)&amp;CHAR(10)&amp;IF('II_Program-level standards'!BB7="","",'II_Program-level standards'!BB7&amp;"; "&amp;CHAR(10)&amp;'II_Program-level standards'!BB9&amp;"; "&amp;CHAR(10)&amp;'II_Program-level standards'!BB14&amp;"; "&amp;CHAR(10)&amp;'II_Program-level standards'!BB15)</f>
        <v xml:space="preserve">Standard #50:
</v>
      </c>
      <c r="BC11" s="87" t="str">
        <f>"Standard #51:"&amp;CHAR(10)&amp;CHAR(10)&amp;IF('II_Program-level standards'!BC7="","",'II_Program-level standards'!BC7&amp;"; "&amp;CHAR(10)&amp;'II_Program-level standards'!BC9&amp;"; "&amp;CHAR(10)&amp;'II_Program-level standards'!BC14&amp;"; "&amp;CHAR(10)&amp;'II_Program-level standards'!BC15)</f>
        <v xml:space="preserve">Standard #51:
</v>
      </c>
      <c r="BD11" s="87" t="str">
        <f>"Standard #52:"&amp;CHAR(10)&amp;CHAR(10)&amp;IF('II_Program-level standards'!BD7="","",'II_Program-level standards'!BD7&amp;"; "&amp;CHAR(10)&amp;'II_Program-level standards'!BD9&amp;"; "&amp;CHAR(10)&amp;'II_Program-level standards'!BD14&amp;"; "&amp;CHAR(10)&amp;'II_Program-level standards'!BD15)</f>
        <v xml:space="preserve">Standard #52:
</v>
      </c>
      <c r="BE11" s="87" t="str">
        <f>"Standard #53:"&amp;CHAR(10)&amp;CHAR(10)&amp;IF('II_Program-level standards'!BE7="","",'II_Program-level standards'!BE7&amp;"; "&amp;CHAR(10)&amp;'II_Program-level standards'!BE9&amp;"; "&amp;CHAR(10)&amp;'II_Program-level standards'!BE14&amp;"; "&amp;CHAR(10)&amp;'II_Program-level standards'!BE15)</f>
        <v xml:space="preserve">Standard #53:
</v>
      </c>
      <c r="BF11" s="87" t="str">
        <f>"Standard #54:"&amp;CHAR(10)&amp;CHAR(10)&amp;IF('II_Program-level standards'!BF7="","",'II_Program-level standards'!BF7&amp;"; "&amp;CHAR(10)&amp;'II_Program-level standards'!BF9&amp;"; "&amp;CHAR(10)&amp;'II_Program-level standards'!BF14&amp;"; "&amp;CHAR(10)&amp;'II_Program-level standards'!BF15)</f>
        <v xml:space="preserve">Standard #54:
</v>
      </c>
      <c r="BG11" s="87" t="str">
        <f>"Standard #55:"&amp;CHAR(10)&amp;CHAR(10)&amp;IF('II_Program-level standards'!BG7="","",'II_Program-level standards'!BG7&amp;"; "&amp;CHAR(10)&amp;'II_Program-level standards'!BG9&amp;"; "&amp;CHAR(10)&amp;'II_Program-level standards'!BG14&amp;"; "&amp;CHAR(10)&amp;'II_Program-level standards'!BG15)</f>
        <v xml:space="preserve">Standard #55:
</v>
      </c>
      <c r="BH11" s="87" t="str">
        <f>"Standard #56:"&amp;CHAR(10)&amp;CHAR(10)&amp;IF('II_Program-level standards'!BH7="","",'II_Program-level standards'!BH7&amp;"; "&amp;CHAR(10)&amp;'II_Program-level standards'!BH9&amp;"; "&amp;CHAR(10)&amp;'II_Program-level standards'!BH14&amp;"; "&amp;CHAR(10)&amp;'II_Program-level standards'!BH15)</f>
        <v xml:space="preserve">Standard #56:
</v>
      </c>
      <c r="BI11" s="87" t="str">
        <f>"Standard #57:"&amp;CHAR(10)&amp;CHAR(10)&amp;IF('II_Program-level standards'!BI7="","",'II_Program-level standards'!BI7&amp;"; "&amp;CHAR(10)&amp;'II_Program-level standards'!BI9&amp;"; "&amp;CHAR(10)&amp;'II_Program-level standards'!BI14&amp;"; "&amp;CHAR(10)&amp;'II_Program-level standards'!BI15)</f>
        <v xml:space="preserve">Standard #57:
</v>
      </c>
      <c r="BJ11" s="87" t="str">
        <f>"Standard #58:"&amp;CHAR(10)&amp;CHAR(10)&amp;IF('II_Program-level standards'!BJ7="","",'II_Program-level standards'!BJ7&amp;"; "&amp;CHAR(10)&amp;'II_Program-level standards'!BJ9&amp;"; "&amp;CHAR(10)&amp;'II_Program-level standards'!BJ14&amp;"; "&amp;CHAR(10)&amp;'II_Program-level standards'!BJ15)</f>
        <v xml:space="preserve">Standard #58:
</v>
      </c>
      <c r="BK11" s="87" t="str">
        <f>"Standard #59:"&amp;CHAR(10)&amp;CHAR(10)&amp;IF('II_Program-level standards'!BK7="","",'II_Program-level standards'!BK7&amp;"; "&amp;CHAR(10)&amp;'II_Program-level standards'!BK9&amp;"; "&amp;CHAR(10)&amp;'II_Program-level standards'!BK14&amp;"; "&amp;CHAR(10)&amp;'II_Program-level standards'!BK15)</f>
        <v xml:space="preserve">Standard #59:
</v>
      </c>
      <c r="BL11" s="87" t="str">
        <f>"Standard #60:"&amp;CHAR(10)&amp;CHAR(10)&amp;IF('II_Program-level standards'!BL7="","",'II_Program-level standards'!BL7&amp;"; "&amp;CHAR(10)&amp;'II_Program-level standards'!BL9&amp;"; "&amp;CHAR(10)&amp;'II_Program-level standards'!BL14&amp;"; "&amp;CHAR(10)&amp;'II_Program-level standards'!BL15)</f>
        <v xml:space="preserve">Standard #60:
</v>
      </c>
      <c r="BM11" s="87" t="str">
        <f>"Standard #61:"&amp;CHAR(10)&amp;CHAR(10)&amp;IF('II_Program-level standards'!BM7="","",'II_Program-level standards'!BM7&amp;"; "&amp;CHAR(10)&amp;'II_Program-level standards'!BM9&amp;"; "&amp;CHAR(10)&amp;'II_Program-level standards'!BM14&amp;"; "&amp;CHAR(10)&amp;'II_Program-level standards'!BM15)</f>
        <v xml:space="preserve">Standard #61:
</v>
      </c>
      <c r="BN11" s="87" t="str">
        <f>"Standard #62:"&amp;CHAR(10)&amp;CHAR(10)&amp;IF('II_Program-level standards'!BN7="","",'II_Program-level standards'!BN7&amp;"; "&amp;CHAR(10)&amp;'II_Program-level standards'!BN9&amp;"; "&amp;CHAR(10)&amp;'II_Program-level standards'!BN14&amp;"; "&amp;CHAR(10)&amp;'II_Program-level standards'!BN15)</f>
        <v xml:space="preserve">Standard #62:
</v>
      </c>
      <c r="BO11" s="87" t="str">
        <f>"Standard #63:"&amp;CHAR(10)&amp;CHAR(10)&amp;IF('II_Program-level standards'!BO7="","",'II_Program-level standards'!BO7&amp;"; "&amp;CHAR(10)&amp;'II_Program-level standards'!BO9&amp;"; "&amp;CHAR(10)&amp;'II_Program-level standards'!BO14&amp;"; "&amp;CHAR(10)&amp;'II_Program-level standards'!BO15)</f>
        <v xml:space="preserve">Standard #63:
</v>
      </c>
      <c r="BP11" s="87" t="str">
        <f>"Standard #64:"&amp;CHAR(10)&amp;CHAR(10)&amp;IF('II_Program-level standards'!BP7="","",'II_Program-level standards'!BP7&amp;"; "&amp;CHAR(10)&amp;'II_Program-level standards'!BP9&amp;"; "&amp;CHAR(10)&amp;'II_Program-level standards'!BP14&amp;"; "&amp;CHAR(10)&amp;'II_Program-level standards'!BP15)</f>
        <v xml:space="preserve">Standard #64:
</v>
      </c>
      <c r="BQ11" s="87" t="str">
        <f>"Standard #65:"&amp;CHAR(10)&amp;CHAR(10)&amp;IF('II_Program-level standards'!BQ7="","",'II_Program-level standards'!BQ7&amp;"; "&amp;CHAR(10)&amp;'II_Program-level standards'!BQ9&amp;"; "&amp;CHAR(10)&amp;'II_Program-level standards'!BQ14&amp;"; "&amp;CHAR(10)&amp;'II_Program-level standards'!BQ15)</f>
        <v xml:space="preserve">Standard #65:
</v>
      </c>
      <c r="BR11" s="87" t="str">
        <f>"Standard #66:"&amp;CHAR(10)&amp;CHAR(10)&amp;IF('II_Program-level standards'!BR7="","",'II_Program-level standards'!BR7&amp;"; "&amp;CHAR(10)&amp;'II_Program-level standards'!BR9&amp;"; "&amp;CHAR(10)&amp;'II_Program-level standards'!BR14&amp;"; "&amp;CHAR(10)&amp;'II_Program-level standards'!BR15)</f>
        <v xml:space="preserve">Standard #66:
</v>
      </c>
      <c r="BS11" s="87" t="str">
        <f>"Standard #67:"&amp;CHAR(10)&amp;CHAR(10)&amp;IF('II_Program-level standards'!BS7="","",'II_Program-level standards'!BS7&amp;"; "&amp;CHAR(10)&amp;'II_Program-level standards'!BS9&amp;"; "&amp;CHAR(10)&amp;'II_Program-level standards'!BS14&amp;"; "&amp;CHAR(10)&amp;'II_Program-level standards'!BS15)</f>
        <v xml:space="preserve">Standard #67:
</v>
      </c>
      <c r="BT11" s="87" t="str">
        <f>"Standard #68:"&amp;CHAR(10)&amp;CHAR(10)&amp;IF('II_Program-level standards'!BT7="","",'II_Program-level standards'!BT7&amp;"; "&amp;CHAR(10)&amp;'II_Program-level standards'!BT9&amp;"; "&amp;CHAR(10)&amp;'II_Program-level standards'!BT14&amp;"; "&amp;CHAR(10)&amp;'II_Program-level standards'!BT15)</f>
        <v xml:space="preserve">Standard #68:
</v>
      </c>
      <c r="BU11" s="87" t="str">
        <f>"Standard #69:"&amp;CHAR(10)&amp;CHAR(10)&amp;IF('II_Program-level standards'!BU7="","",'II_Program-level standards'!BU7&amp;"; "&amp;CHAR(10)&amp;'II_Program-level standards'!BU9&amp;"; "&amp;CHAR(10)&amp;'II_Program-level standards'!BU14&amp;"; "&amp;CHAR(10)&amp;'II_Program-level standards'!BU15)</f>
        <v xml:space="preserve">Standard #69:
</v>
      </c>
      <c r="BV11" s="87" t="str">
        <f>"Standard #70:"&amp;CHAR(10)&amp;CHAR(10)&amp;IF('II_Program-level standards'!BV7="","",'II_Program-level standards'!BV7&amp;"; "&amp;CHAR(10)&amp;'II_Program-level standards'!BV9&amp;"; "&amp;CHAR(10)&amp;'II_Program-level standards'!BV14&amp;"; "&amp;CHAR(10)&amp;'II_Program-level standards'!BV15)</f>
        <v xml:space="preserve">Standard #70:
</v>
      </c>
      <c r="BW11" s="87" t="str">
        <f>"Standard #71:"&amp;CHAR(10)&amp;CHAR(10)&amp;IF('II_Program-level standards'!BW7="","",'II_Program-level standards'!BW7&amp;"; "&amp;CHAR(10)&amp;'II_Program-level standards'!BW9&amp;"; "&amp;CHAR(10)&amp;'II_Program-level standards'!BW14&amp;"; "&amp;CHAR(10)&amp;'II_Program-level standards'!BW15)</f>
        <v xml:space="preserve">Standard #71:
</v>
      </c>
      <c r="BX11" s="87" t="str">
        <f>"Standard #72:"&amp;CHAR(10)&amp;CHAR(10)&amp;IF('II_Program-level standards'!BX7="","",'II_Program-level standards'!BX7&amp;"; "&amp;CHAR(10)&amp;'II_Program-level standards'!BX9&amp;"; "&amp;CHAR(10)&amp;'II_Program-level standards'!BX14&amp;"; "&amp;CHAR(10)&amp;'II_Program-level standards'!BX15)</f>
        <v xml:space="preserve">Standard #72:
</v>
      </c>
      <c r="BY11" s="87" t="str">
        <f>"Standard #73:"&amp;CHAR(10)&amp;CHAR(10)&amp;IF('II_Program-level standards'!BY7="","",'II_Program-level standards'!BY7&amp;"; "&amp;CHAR(10)&amp;'II_Program-level standards'!BY9&amp;"; "&amp;CHAR(10)&amp;'II_Program-level standards'!BY14&amp;"; "&amp;CHAR(10)&amp;'II_Program-level standards'!BY15)</f>
        <v xml:space="preserve">Standard #73:
</v>
      </c>
      <c r="BZ11" s="87" t="str">
        <f>"Standard #74:"&amp;CHAR(10)&amp;CHAR(10)&amp;IF('II_Program-level standards'!BZ7="","",'II_Program-level standards'!BZ7&amp;"; "&amp;CHAR(10)&amp;'II_Program-level standards'!BZ9&amp;"; "&amp;CHAR(10)&amp;'II_Program-level standards'!BZ14&amp;"; "&amp;CHAR(10)&amp;'II_Program-level standards'!BZ15)</f>
        <v xml:space="preserve">Standard #74:
</v>
      </c>
      <c r="CA11" s="87" t="str">
        <f>"Standard #75:"&amp;CHAR(10)&amp;CHAR(10)&amp;IF('II_Program-level standards'!CA7="","",'II_Program-level standards'!CA7&amp;"; "&amp;CHAR(10)&amp;'II_Program-level standards'!CA9&amp;"; "&amp;CHAR(10)&amp;'II_Program-level standards'!CA14&amp;"; "&amp;CHAR(10)&amp;'II_Program-level standards'!CA15)</f>
        <v xml:space="preserve">Standard #75:
</v>
      </c>
      <c r="CB11" s="87" t="str">
        <f>"Standard #76:"&amp;CHAR(10)&amp;CHAR(10)&amp;IF('II_Program-level standards'!CB7="","",'II_Program-level standards'!CB7&amp;"; "&amp;CHAR(10)&amp;'II_Program-level standards'!CB9&amp;"; "&amp;CHAR(10)&amp;'II_Program-level standards'!CB14&amp;"; "&amp;CHAR(10)&amp;'II_Program-level standards'!CB15)</f>
        <v xml:space="preserve">Standard #76:
</v>
      </c>
      <c r="CC11" s="87" t="str">
        <f>"Standard #77:"&amp;CHAR(10)&amp;CHAR(10)&amp;IF('II_Program-level standards'!CC7="","",'II_Program-level standards'!CC7&amp;"; "&amp;CHAR(10)&amp;'II_Program-level standards'!CC9&amp;"; "&amp;CHAR(10)&amp;'II_Program-level standards'!CC14&amp;"; "&amp;CHAR(10)&amp;'II_Program-level standards'!CC15)</f>
        <v xml:space="preserve">Standard #77:
</v>
      </c>
      <c r="CD11" s="87" t="str">
        <f>"Standard #78:"&amp;CHAR(10)&amp;CHAR(10)&amp;IF('II_Program-level standards'!CD7="","",'II_Program-level standards'!CD7&amp;"; "&amp;CHAR(10)&amp;'II_Program-level standards'!CD9&amp;"; "&amp;CHAR(10)&amp;'II_Program-level standards'!CD14&amp;"; "&amp;CHAR(10)&amp;'II_Program-level standards'!CD15)</f>
        <v xml:space="preserve">Standard #78:
</v>
      </c>
      <c r="CE11" s="87" t="str">
        <f>"Standard #79:"&amp;CHAR(10)&amp;CHAR(10)&amp;IF('II_Program-level standards'!CE7="","",'II_Program-level standards'!CE7&amp;"; "&amp;CHAR(10)&amp;'II_Program-level standards'!CE9&amp;"; "&amp;CHAR(10)&amp;'II_Program-level standards'!CE14&amp;"; "&amp;CHAR(10)&amp;'II_Program-level standards'!CE15)</f>
        <v xml:space="preserve">Standard #79:
</v>
      </c>
      <c r="CF11" s="87" t="str">
        <f>"Standard #80:"&amp;CHAR(10)&amp;CHAR(10)&amp;IF('II_Program-level standards'!CF7="","",'II_Program-level standards'!CF7&amp;"; "&amp;CHAR(10)&amp;'II_Program-level standards'!CF9&amp;"; "&amp;CHAR(10)&amp;'II_Program-level standards'!CF14&amp;"; "&amp;CHAR(10)&amp;'II_Program-level standards'!CF15)</f>
        <v xml:space="preserve">Standard #80:
</v>
      </c>
      <c r="CG11" s="87" t="str">
        <f>"Standard #81:"&amp;CHAR(10)&amp;CHAR(10)&amp;IF('II_Program-level standards'!CG7="","",'II_Program-level standards'!CG7&amp;"; "&amp;CHAR(10)&amp;'II_Program-level standards'!CG9&amp;"; "&amp;CHAR(10)&amp;'II_Program-level standards'!CG14&amp;"; "&amp;CHAR(10)&amp;'II_Program-level standards'!CG15)</f>
        <v xml:space="preserve">Standard #81:
</v>
      </c>
      <c r="CH11" s="87" t="str">
        <f>"Standard #82:"&amp;CHAR(10)&amp;CHAR(10)&amp;IF('II_Program-level standards'!CH7="","",'II_Program-level standards'!CH7&amp;"; "&amp;CHAR(10)&amp;'II_Program-level standards'!CH9&amp;"; "&amp;CHAR(10)&amp;'II_Program-level standards'!CH14&amp;"; "&amp;CHAR(10)&amp;'II_Program-level standards'!CH15)</f>
        <v xml:space="preserve">Standard #82:
</v>
      </c>
      <c r="CI11" s="87" t="str">
        <f>"Standard #83:"&amp;CHAR(10)&amp;CHAR(10)&amp;IF('II_Program-level standards'!CI7="","",'II_Program-level standards'!CI7&amp;"; "&amp;CHAR(10)&amp;'II_Program-level standards'!CI9&amp;"; "&amp;CHAR(10)&amp;'II_Program-level standards'!CI14&amp;"; "&amp;CHAR(10)&amp;'II_Program-level standards'!CI15)</f>
        <v xml:space="preserve">Standard #83:
</v>
      </c>
      <c r="CJ11" s="87" t="str">
        <f>"Standard #84:"&amp;CHAR(10)&amp;CHAR(10)&amp;IF('II_Program-level standards'!CJ7="","",'II_Program-level standards'!CJ7&amp;"; "&amp;CHAR(10)&amp;'II_Program-level standards'!CJ9&amp;"; "&amp;CHAR(10)&amp;'II_Program-level standards'!CJ14&amp;"; "&amp;CHAR(10)&amp;'II_Program-level standards'!CJ15)</f>
        <v xml:space="preserve">Standard #84:
</v>
      </c>
      <c r="CK11" s="87" t="str">
        <f>"Standard #85:"&amp;CHAR(10)&amp;CHAR(10)&amp;IF('II_Program-level standards'!CK7="","",'II_Program-level standards'!CK7&amp;"; "&amp;CHAR(10)&amp;'II_Program-level standards'!CK9&amp;"; "&amp;CHAR(10)&amp;'II_Program-level standards'!CK14&amp;"; "&amp;CHAR(10)&amp;'II_Program-level standards'!CK15)</f>
        <v xml:space="preserve">Standard #85:
</v>
      </c>
      <c r="CL11" s="87" t="str">
        <f>"Standard #86:"&amp;CHAR(10)&amp;CHAR(10)&amp;IF('II_Program-level standards'!CL7="","",'II_Program-level standards'!CL7&amp;"; "&amp;CHAR(10)&amp;'II_Program-level standards'!CL9&amp;"; "&amp;CHAR(10)&amp;'II_Program-level standards'!CL14&amp;"; "&amp;CHAR(10)&amp;'II_Program-level standards'!CL15)</f>
        <v xml:space="preserve">Standard #86:
</v>
      </c>
      <c r="CM11" s="87" t="str">
        <f>"Standard #87:"&amp;CHAR(10)&amp;CHAR(10)&amp;IF('II_Program-level standards'!CM7="","",'II_Program-level standards'!CM7&amp;"; "&amp;CHAR(10)&amp;'II_Program-level standards'!CM9&amp;"; "&amp;CHAR(10)&amp;'II_Program-level standards'!CM14&amp;"; "&amp;CHAR(10)&amp;'II_Program-level standards'!CM15)</f>
        <v xml:space="preserve">Standard #87:
</v>
      </c>
      <c r="CN11" s="87" t="str">
        <f>"Standard #88:"&amp;CHAR(10)&amp;CHAR(10)&amp;IF('II_Program-level standards'!CN7="","",'II_Program-level standards'!CN7&amp;"; "&amp;CHAR(10)&amp;'II_Program-level standards'!CN9&amp;"; "&amp;CHAR(10)&amp;'II_Program-level standards'!CN14&amp;"; "&amp;CHAR(10)&amp;'II_Program-level standards'!CN15)</f>
        <v xml:space="preserve">Standard #88:
</v>
      </c>
      <c r="CO11" s="87" t="str">
        <f>"Standard #89:"&amp;CHAR(10)&amp;CHAR(10)&amp;IF('II_Program-level standards'!CO7="","",'II_Program-level standards'!CO7&amp;"; "&amp;CHAR(10)&amp;'II_Program-level standards'!CO9&amp;"; "&amp;CHAR(10)&amp;'II_Program-level standards'!CO14&amp;"; "&amp;CHAR(10)&amp;'II_Program-level standards'!CO15)</f>
        <v xml:space="preserve">Standard #89:
</v>
      </c>
      <c r="CP11" s="87" t="str">
        <f>"Standard #90:"&amp;CHAR(10)&amp;CHAR(10)&amp;IF('II_Program-level standards'!CP7="","",'II_Program-level standards'!CP7&amp;"; "&amp;CHAR(10)&amp;'II_Program-level standards'!CP9&amp;"; "&amp;CHAR(10)&amp;'II_Program-level standards'!CP14&amp;"; "&amp;CHAR(10)&amp;'II_Program-level standards'!CP15)</f>
        <v xml:space="preserve">Standard #90:
</v>
      </c>
      <c r="CQ11" s="87" t="str">
        <f>"Standard #91:"&amp;CHAR(10)&amp;CHAR(10)&amp;IF('II_Program-level standards'!CQ7="","",'II_Program-level standards'!CQ7&amp;"; "&amp;CHAR(10)&amp;'II_Program-level standards'!CQ9&amp;"; "&amp;CHAR(10)&amp;'II_Program-level standards'!CQ14&amp;"; "&amp;CHAR(10)&amp;'II_Program-level standards'!CQ15)</f>
        <v xml:space="preserve">Standard #91:
</v>
      </c>
      <c r="CR11" s="87" t="str">
        <f>"Standard #92:"&amp;CHAR(10)&amp;CHAR(10)&amp;IF('II_Program-level standards'!CR7="","",'II_Program-level standards'!CR7&amp;"; "&amp;CHAR(10)&amp;'II_Program-level standards'!CR9&amp;"; "&amp;CHAR(10)&amp;'II_Program-level standards'!CR14&amp;"; "&amp;CHAR(10)&amp;'II_Program-level standards'!CR15)</f>
        <v xml:space="preserve">Standard #92:
</v>
      </c>
      <c r="CS11" s="87" t="str">
        <f>"Standard #93:"&amp;CHAR(10)&amp;CHAR(10)&amp;IF('II_Program-level standards'!CS7="","",'II_Program-level standards'!CS7&amp;"; "&amp;CHAR(10)&amp;'II_Program-level standards'!CS9&amp;"; "&amp;CHAR(10)&amp;'II_Program-level standards'!CS14&amp;"; "&amp;CHAR(10)&amp;'II_Program-level standards'!CS15)</f>
        <v xml:space="preserve">Standard #93:
</v>
      </c>
      <c r="CT11" s="87" t="str">
        <f>"Standard #94:"&amp;CHAR(10)&amp;CHAR(10)&amp;IF('II_Program-level standards'!CT7="","",'II_Program-level standards'!CT7&amp;"; "&amp;CHAR(10)&amp;'II_Program-level standards'!CT9&amp;"; "&amp;CHAR(10)&amp;'II_Program-level standards'!CT14&amp;"; "&amp;CHAR(10)&amp;'II_Program-level standards'!CT15)</f>
        <v xml:space="preserve">Standard #94:
</v>
      </c>
      <c r="CU11" s="87" t="str">
        <f>"Standard #95:"&amp;CHAR(10)&amp;CHAR(10)&amp;IF('II_Program-level standards'!CU7="","",'II_Program-level standards'!CU7&amp;"; "&amp;CHAR(10)&amp;'II_Program-level standards'!CU9&amp;"; "&amp;CHAR(10)&amp;'II_Program-level standards'!CU14&amp;"; "&amp;CHAR(10)&amp;'II_Program-level standards'!CU15)</f>
        <v xml:space="preserve">Standard #95:
</v>
      </c>
      <c r="CV11" s="87" t="str">
        <f>"Standard #96:"&amp;CHAR(10)&amp;CHAR(10)&amp;IF('II_Program-level standards'!CV7="","",'II_Program-level standards'!CV7&amp;"; "&amp;CHAR(10)&amp;'II_Program-level standards'!CV9&amp;"; "&amp;CHAR(10)&amp;'II_Program-level standards'!CV14&amp;"; "&amp;CHAR(10)&amp;'II_Program-level standards'!CV15)</f>
        <v xml:space="preserve">Standard #96:
</v>
      </c>
      <c r="CW11" s="87" t="str">
        <f>"Standard #97:"&amp;CHAR(10)&amp;CHAR(10)&amp;IF('II_Program-level standards'!CW7="","",'II_Program-level standards'!CW7&amp;"; "&amp;CHAR(10)&amp;'II_Program-level standards'!CW9&amp;"; "&amp;CHAR(10)&amp;'II_Program-level standards'!CW14&amp;"; "&amp;CHAR(10)&amp;'II_Program-level standards'!CW15)</f>
        <v xml:space="preserve">Standard #97:
</v>
      </c>
      <c r="CX11" s="87" t="str">
        <f>"Standard #98:"&amp;CHAR(10)&amp;CHAR(10)&amp;IF('II_Program-level standards'!CX7="","",'II_Program-level standards'!CX7&amp;"; "&amp;CHAR(10)&amp;'II_Program-level standards'!CX9&amp;"; "&amp;CHAR(10)&amp;'II_Program-level standards'!CX14&amp;"; "&amp;CHAR(10)&amp;'II_Program-level standards'!CX15)</f>
        <v xml:space="preserve">Standard #98:
</v>
      </c>
      <c r="CY11" s="87" t="str">
        <f>"Standard #99:"&amp;CHAR(10)&amp;CHAR(10)&amp;IF('II_Program-level standards'!CY7="","",'II_Program-level standards'!CY7&amp;"; "&amp;CHAR(10)&amp;'II_Program-level standards'!CY9&amp;"; "&amp;CHAR(10)&amp;'II_Program-level standards'!CY14&amp;"; "&amp;CHAR(10)&amp;'II_Program-level standards'!CY15)</f>
        <v xml:space="preserve">Standard #99:
</v>
      </c>
      <c r="CZ11" s="87"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587</v>
      </c>
      <c r="B12" s="9" t="s">
        <v>561</v>
      </c>
      <c r="C12" s="15" t="s">
        <v>562</v>
      </c>
      <c r="D12" s="134" t="s">
        <v>103</v>
      </c>
      <c r="E12" s="241"/>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row>
    <row r="13" spans="1:104" ht="40.9" customHeight="1" x14ac:dyDescent="0.2">
      <c r="A13" s="225"/>
      <c r="B13" s="304" t="s">
        <v>651</v>
      </c>
      <c r="C13" s="305"/>
      <c r="D13" s="246" t="s">
        <v>100</v>
      </c>
      <c r="E13" s="247" t="s">
        <v>100</v>
      </c>
      <c r="F13" s="247" t="s">
        <v>100</v>
      </c>
      <c r="G13" s="247" t="s">
        <v>100</v>
      </c>
      <c r="H13" s="247" t="s">
        <v>100</v>
      </c>
      <c r="I13" s="247" t="s">
        <v>100</v>
      </c>
      <c r="J13" s="247" t="s">
        <v>100</v>
      </c>
      <c r="K13" s="247" t="s">
        <v>100</v>
      </c>
      <c r="L13" s="247" t="s">
        <v>100</v>
      </c>
      <c r="M13" s="247" t="s">
        <v>100</v>
      </c>
      <c r="N13" s="247" t="s">
        <v>100</v>
      </c>
      <c r="O13" s="247" t="s">
        <v>100</v>
      </c>
      <c r="P13" s="247" t="s">
        <v>100</v>
      </c>
      <c r="Q13" s="247" t="s">
        <v>100</v>
      </c>
      <c r="R13" s="247" t="s">
        <v>100</v>
      </c>
      <c r="S13" s="247" t="s">
        <v>100</v>
      </c>
      <c r="T13" s="247" t="s">
        <v>100</v>
      </c>
      <c r="U13" s="247" t="s">
        <v>100</v>
      </c>
      <c r="V13" s="247" t="s">
        <v>100</v>
      </c>
      <c r="W13" s="247" t="s">
        <v>100</v>
      </c>
      <c r="X13" s="247" t="s">
        <v>100</v>
      </c>
      <c r="Y13" s="247" t="s">
        <v>100</v>
      </c>
      <c r="Z13" s="247" t="s">
        <v>100</v>
      </c>
      <c r="AA13" s="247" t="s">
        <v>100</v>
      </c>
      <c r="AB13" s="247" t="s">
        <v>100</v>
      </c>
      <c r="AC13" s="247" t="s">
        <v>100</v>
      </c>
      <c r="AD13" s="247" t="s">
        <v>100</v>
      </c>
      <c r="AE13" s="247" t="s">
        <v>100</v>
      </c>
      <c r="AF13" s="247" t="s">
        <v>100</v>
      </c>
      <c r="AG13" s="247" t="s">
        <v>100</v>
      </c>
      <c r="AH13" s="247" t="s">
        <v>100</v>
      </c>
      <c r="AI13" s="247" t="s">
        <v>100</v>
      </c>
      <c r="AJ13" s="247" t="s">
        <v>100</v>
      </c>
      <c r="AK13" s="247" t="s">
        <v>100</v>
      </c>
      <c r="AL13" s="247" t="s">
        <v>100</v>
      </c>
      <c r="AM13" s="247" t="s">
        <v>100</v>
      </c>
      <c r="AN13" s="247" t="s">
        <v>100</v>
      </c>
      <c r="AO13" s="247" t="s">
        <v>100</v>
      </c>
      <c r="AP13" s="247" t="s">
        <v>100</v>
      </c>
      <c r="AQ13" s="247" t="s">
        <v>100</v>
      </c>
      <c r="AR13" s="247" t="s">
        <v>100</v>
      </c>
      <c r="AS13" s="247" t="s">
        <v>100</v>
      </c>
      <c r="AT13" s="247" t="s">
        <v>100</v>
      </c>
      <c r="AU13" s="247" t="s">
        <v>100</v>
      </c>
      <c r="AV13" s="247" t="s">
        <v>100</v>
      </c>
      <c r="AW13" s="247" t="s">
        <v>100</v>
      </c>
      <c r="AX13" s="247" t="s">
        <v>100</v>
      </c>
      <c r="AY13" s="247" t="s">
        <v>100</v>
      </c>
      <c r="AZ13" s="247" t="s">
        <v>100</v>
      </c>
      <c r="BA13" s="247" t="s">
        <v>100</v>
      </c>
      <c r="BB13" s="247" t="s">
        <v>100</v>
      </c>
      <c r="BC13" s="247" t="s">
        <v>100</v>
      </c>
      <c r="BD13" s="247" t="s">
        <v>100</v>
      </c>
      <c r="BE13" s="247" t="s">
        <v>100</v>
      </c>
      <c r="BF13" s="247" t="s">
        <v>100</v>
      </c>
      <c r="BG13" s="247" t="s">
        <v>100</v>
      </c>
      <c r="BH13" s="247" t="s">
        <v>100</v>
      </c>
      <c r="BI13" s="247" t="s">
        <v>100</v>
      </c>
      <c r="BJ13" s="247" t="s">
        <v>100</v>
      </c>
      <c r="BK13" s="247" t="s">
        <v>100</v>
      </c>
      <c r="BL13" s="247" t="s">
        <v>100</v>
      </c>
      <c r="BM13" s="247" t="s">
        <v>100</v>
      </c>
      <c r="BN13" s="247" t="s">
        <v>100</v>
      </c>
      <c r="BO13" s="247" t="s">
        <v>100</v>
      </c>
      <c r="BP13" s="247" t="s">
        <v>100</v>
      </c>
      <c r="BQ13" s="247" t="s">
        <v>100</v>
      </c>
      <c r="BR13" s="247" t="s">
        <v>100</v>
      </c>
      <c r="BS13" s="247" t="s">
        <v>100</v>
      </c>
      <c r="BT13" s="247" t="s">
        <v>100</v>
      </c>
      <c r="BU13" s="247" t="s">
        <v>100</v>
      </c>
      <c r="BV13" s="247" t="s">
        <v>100</v>
      </c>
      <c r="BW13" s="247" t="s">
        <v>100</v>
      </c>
      <c r="BX13" s="247" t="s">
        <v>100</v>
      </c>
      <c r="BY13" s="247" t="s">
        <v>100</v>
      </c>
      <c r="BZ13" s="247" t="s">
        <v>100</v>
      </c>
      <c r="CA13" s="247" t="s">
        <v>100</v>
      </c>
      <c r="CB13" s="247" t="s">
        <v>100</v>
      </c>
      <c r="CC13" s="247" t="s">
        <v>100</v>
      </c>
      <c r="CD13" s="247" t="s">
        <v>100</v>
      </c>
      <c r="CE13" s="247" t="s">
        <v>100</v>
      </c>
      <c r="CF13" s="247" t="s">
        <v>100</v>
      </c>
      <c r="CG13" s="247" t="s">
        <v>100</v>
      </c>
      <c r="CH13" s="247" t="s">
        <v>100</v>
      </c>
      <c r="CI13" s="247" t="s">
        <v>100</v>
      </c>
      <c r="CJ13" s="247" t="s">
        <v>100</v>
      </c>
      <c r="CK13" s="247" t="s">
        <v>100</v>
      </c>
      <c r="CL13" s="247" t="s">
        <v>100</v>
      </c>
      <c r="CM13" s="247" t="s">
        <v>100</v>
      </c>
      <c r="CN13" s="247" t="s">
        <v>100</v>
      </c>
      <c r="CO13" s="247" t="s">
        <v>100</v>
      </c>
      <c r="CP13" s="247" t="s">
        <v>100</v>
      </c>
      <c r="CQ13" s="247" t="s">
        <v>100</v>
      </c>
      <c r="CR13" s="247" t="s">
        <v>100</v>
      </c>
      <c r="CS13" s="247" t="s">
        <v>100</v>
      </c>
      <c r="CT13" s="247" t="s">
        <v>100</v>
      </c>
      <c r="CU13" s="247" t="s">
        <v>100</v>
      </c>
      <c r="CV13" s="247" t="s">
        <v>100</v>
      </c>
      <c r="CW13" s="247" t="s">
        <v>100</v>
      </c>
      <c r="CX13" s="247" t="s">
        <v>100</v>
      </c>
      <c r="CY13" s="247" t="s">
        <v>100</v>
      </c>
      <c r="CZ13" s="248" t="s">
        <v>100</v>
      </c>
    </row>
    <row r="14" spans="1:104" ht="29.45" customHeight="1" x14ac:dyDescent="0.2">
      <c r="A14" s="48"/>
      <c r="B14" s="295" t="s">
        <v>501</v>
      </c>
      <c r="C14" s="296"/>
      <c r="D14" s="24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5"/>
    </row>
    <row r="15" spans="1:104" x14ac:dyDescent="0.2">
      <c r="A15" s="16" t="s">
        <v>589</v>
      </c>
      <c r="B15" s="9" t="s">
        <v>640</v>
      </c>
      <c r="C15" s="214" t="s">
        <v>652</v>
      </c>
      <c r="D15" s="134" t="s">
        <v>103</v>
      </c>
      <c r="E15" s="241"/>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42.75" x14ac:dyDescent="0.2">
      <c r="A16" s="16" t="s">
        <v>590</v>
      </c>
      <c r="B16" s="9" t="s">
        <v>245</v>
      </c>
      <c r="C16" s="29" t="s">
        <v>550</v>
      </c>
      <c r="D16" s="134" t="s">
        <v>2</v>
      </c>
      <c r="E16" s="241"/>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row>
    <row r="17" spans="1:104" ht="28.5" x14ac:dyDescent="0.2">
      <c r="A17" s="16" t="s">
        <v>591</v>
      </c>
      <c r="B17" s="9" t="s">
        <v>246</v>
      </c>
      <c r="C17" s="15" t="s">
        <v>248</v>
      </c>
      <c r="D17" s="134" t="s">
        <v>2</v>
      </c>
      <c r="E17" s="241"/>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row>
    <row r="18" spans="1:104" x14ac:dyDescent="0.2">
      <c r="A18" s="16" t="s">
        <v>592</v>
      </c>
      <c r="B18" s="9" t="s">
        <v>247</v>
      </c>
      <c r="C18" s="9" t="s">
        <v>249</v>
      </c>
      <c r="D18" s="134" t="s">
        <v>2</v>
      </c>
      <c r="E18" s="241"/>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row>
    <row r="19" spans="1:104" ht="28.5" x14ac:dyDescent="0.2">
      <c r="A19" s="16" t="s">
        <v>641</v>
      </c>
      <c r="B19" s="9" t="s">
        <v>251</v>
      </c>
      <c r="C19" s="9" t="s">
        <v>250</v>
      </c>
      <c r="D19" s="134" t="s">
        <v>68</v>
      </c>
      <c r="E19" s="24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row>
    <row r="20" spans="1:104" ht="28.5" x14ac:dyDescent="0.2">
      <c r="A20" s="16" t="s">
        <v>593</v>
      </c>
      <c r="B20" s="9" t="s">
        <v>120</v>
      </c>
      <c r="C20" s="9" t="s">
        <v>259</v>
      </c>
      <c r="D20" s="134" t="s">
        <v>103</v>
      </c>
      <c r="E20" s="243"/>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ht="42.75" x14ac:dyDescent="0.2">
      <c r="A21" s="16" t="s">
        <v>594</v>
      </c>
      <c r="B21" s="9" t="s">
        <v>563</v>
      </c>
      <c r="C21" s="9" t="s">
        <v>564</v>
      </c>
      <c r="D21" s="134" t="s">
        <v>2</v>
      </c>
      <c r="E21" s="241"/>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row>
    <row r="22" spans="1:104" ht="28.5" x14ac:dyDescent="0.2">
      <c r="A22" s="16" t="s">
        <v>595</v>
      </c>
      <c r="B22" s="9" t="s">
        <v>565</v>
      </c>
      <c r="C22" s="9" t="s">
        <v>258</v>
      </c>
      <c r="D22" s="134" t="s">
        <v>2</v>
      </c>
      <c r="E22" s="241"/>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row>
    <row r="23" spans="1:104" ht="42" customHeight="1" x14ac:dyDescent="0.3">
      <c r="A23" s="24" t="s">
        <v>648</v>
      </c>
      <c r="B23" s="24"/>
      <c r="D23" s="65"/>
    </row>
    <row r="24" spans="1:104" s="68" customFormat="1" ht="61.9" customHeight="1" x14ac:dyDescent="0.25">
      <c r="A24" s="303" t="s">
        <v>675</v>
      </c>
      <c r="B24" s="303"/>
      <c r="C24" s="303"/>
      <c r="D24" s="303"/>
    </row>
    <row r="25" spans="1:104" s="68" customFormat="1" ht="26.45" customHeight="1" x14ac:dyDescent="0.25">
      <c r="A25" s="88" t="s">
        <v>514</v>
      </c>
      <c r="B25" s="88"/>
      <c r="C25" s="62"/>
      <c r="D25" s="209"/>
    </row>
    <row r="26" spans="1:104" s="68" customFormat="1" ht="15" customHeight="1" x14ac:dyDescent="0.25">
      <c r="A26" s="267" t="s">
        <v>676</v>
      </c>
      <c r="B26" s="88"/>
      <c r="C26" s="62"/>
      <c r="D26" s="209"/>
    </row>
    <row r="27" spans="1:104" ht="23.45" customHeight="1" x14ac:dyDescent="0.2">
      <c r="A27" s="49" t="s">
        <v>0</v>
      </c>
      <c r="B27" s="47" t="s">
        <v>1</v>
      </c>
      <c r="C27" s="47" t="s">
        <v>5</v>
      </c>
      <c r="D27" s="59" t="s">
        <v>65</v>
      </c>
      <c r="E27" s="85"/>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row>
    <row r="28" spans="1:104" ht="22.15" customHeight="1" x14ac:dyDescent="0.3">
      <c r="A28" s="232"/>
      <c r="B28" s="233" t="s">
        <v>677</v>
      </c>
      <c r="C28" s="231"/>
      <c r="D28" s="67"/>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row>
    <row r="29" spans="1:104" ht="40.15" customHeight="1" x14ac:dyDescent="0.2">
      <c r="A29" s="48"/>
      <c r="B29" s="222" t="s">
        <v>275</v>
      </c>
      <c r="C29" s="15" t="s">
        <v>276</v>
      </c>
      <c r="D29" s="15" t="s">
        <v>243</v>
      </c>
      <c r="E29" s="210" t="s">
        <v>100</v>
      </c>
      <c r="F29" s="211" t="s">
        <v>100</v>
      </c>
      <c r="G29" s="211" t="s">
        <v>100</v>
      </c>
      <c r="H29" s="211" t="s">
        <v>100</v>
      </c>
      <c r="I29" s="211" t="s">
        <v>100</v>
      </c>
      <c r="J29" s="211" t="s">
        <v>100</v>
      </c>
      <c r="K29" s="211" t="s">
        <v>100</v>
      </c>
      <c r="L29" s="211" t="s">
        <v>100</v>
      </c>
      <c r="M29" s="211" t="s">
        <v>100</v>
      </c>
      <c r="N29" s="211" t="s">
        <v>100</v>
      </c>
      <c r="O29" s="211" t="s">
        <v>100</v>
      </c>
      <c r="P29" s="211" t="s">
        <v>100</v>
      </c>
      <c r="Q29" s="211" t="s">
        <v>100</v>
      </c>
      <c r="R29" s="211" t="s">
        <v>100</v>
      </c>
      <c r="S29" s="211" t="s">
        <v>100</v>
      </c>
      <c r="T29" s="211" t="s">
        <v>100</v>
      </c>
      <c r="U29" s="211" t="s">
        <v>100</v>
      </c>
      <c r="V29" s="211" t="s">
        <v>100</v>
      </c>
      <c r="W29" s="211" t="s">
        <v>100</v>
      </c>
      <c r="X29" s="211" t="s">
        <v>100</v>
      </c>
      <c r="Y29" s="211" t="s">
        <v>100</v>
      </c>
      <c r="Z29" s="211" t="s">
        <v>100</v>
      </c>
      <c r="AA29" s="211" t="s">
        <v>100</v>
      </c>
      <c r="AB29" s="211" t="s">
        <v>100</v>
      </c>
      <c r="AC29" s="211" t="s">
        <v>100</v>
      </c>
      <c r="AD29" s="211" t="s">
        <v>100</v>
      </c>
      <c r="AE29" s="211" t="s">
        <v>100</v>
      </c>
      <c r="AF29" s="211" t="s">
        <v>100</v>
      </c>
      <c r="AG29" s="211" t="s">
        <v>100</v>
      </c>
      <c r="AH29" s="211" t="s">
        <v>100</v>
      </c>
      <c r="AI29" s="211" t="s">
        <v>100</v>
      </c>
      <c r="AJ29" s="211" t="s">
        <v>100</v>
      </c>
      <c r="AK29" s="211" t="s">
        <v>100</v>
      </c>
      <c r="AL29" s="211" t="s">
        <v>100</v>
      </c>
      <c r="AM29" s="211" t="s">
        <v>100</v>
      </c>
      <c r="AN29" s="211" t="s">
        <v>100</v>
      </c>
      <c r="AO29" s="211" t="s">
        <v>100</v>
      </c>
      <c r="AP29" s="211" t="s">
        <v>100</v>
      </c>
      <c r="AQ29" s="211" t="s">
        <v>100</v>
      </c>
      <c r="AR29" s="211" t="s">
        <v>100</v>
      </c>
      <c r="AS29" s="211" t="s">
        <v>100</v>
      </c>
      <c r="AT29" s="211" t="s">
        <v>100</v>
      </c>
      <c r="AU29" s="211" t="s">
        <v>100</v>
      </c>
      <c r="AV29" s="211" t="s">
        <v>100</v>
      </c>
      <c r="AW29" s="211" t="s">
        <v>100</v>
      </c>
      <c r="AX29" s="211" t="s">
        <v>100</v>
      </c>
      <c r="AY29" s="211" t="s">
        <v>100</v>
      </c>
      <c r="AZ29" s="211" t="s">
        <v>100</v>
      </c>
      <c r="BA29" s="211" t="s">
        <v>100</v>
      </c>
      <c r="BB29" s="211" t="s">
        <v>100</v>
      </c>
      <c r="BC29" s="211" t="s">
        <v>100</v>
      </c>
      <c r="BD29" s="211" t="s">
        <v>100</v>
      </c>
      <c r="BE29" s="211" t="s">
        <v>100</v>
      </c>
      <c r="BF29" s="211" t="s">
        <v>100</v>
      </c>
      <c r="BG29" s="211" t="s">
        <v>100</v>
      </c>
      <c r="BH29" s="211" t="s">
        <v>100</v>
      </c>
      <c r="BI29" s="211" t="s">
        <v>100</v>
      </c>
      <c r="BJ29" s="211" t="s">
        <v>100</v>
      </c>
      <c r="BK29" s="211" t="s">
        <v>100</v>
      </c>
      <c r="BL29" s="211" t="s">
        <v>100</v>
      </c>
      <c r="BM29" s="211" t="s">
        <v>100</v>
      </c>
      <c r="BN29" s="211" t="s">
        <v>100</v>
      </c>
      <c r="BO29" s="211" t="s">
        <v>100</v>
      </c>
      <c r="BP29" s="211" t="s">
        <v>100</v>
      </c>
      <c r="BQ29" s="211" t="s">
        <v>100</v>
      </c>
      <c r="BR29" s="211" t="s">
        <v>100</v>
      </c>
      <c r="BS29" s="211" t="s">
        <v>100</v>
      </c>
      <c r="BT29" s="211" t="s">
        <v>100</v>
      </c>
      <c r="BU29" s="211" t="s">
        <v>100</v>
      </c>
      <c r="BV29" s="211" t="s">
        <v>100</v>
      </c>
      <c r="BW29" s="211" t="s">
        <v>100</v>
      </c>
      <c r="BX29" s="211" t="s">
        <v>100</v>
      </c>
      <c r="BY29" s="211" t="s">
        <v>100</v>
      </c>
      <c r="BZ29" s="211" t="s">
        <v>100</v>
      </c>
      <c r="CA29" s="211" t="s">
        <v>100</v>
      </c>
      <c r="CB29" s="211" t="s">
        <v>100</v>
      </c>
      <c r="CC29" s="211" t="s">
        <v>100</v>
      </c>
      <c r="CD29" s="211" t="s">
        <v>100</v>
      </c>
      <c r="CE29" s="211" t="s">
        <v>100</v>
      </c>
      <c r="CF29" s="211" t="s">
        <v>100</v>
      </c>
      <c r="CG29" s="211" t="s">
        <v>100</v>
      </c>
      <c r="CH29" s="211" t="s">
        <v>100</v>
      </c>
      <c r="CI29" s="211" t="s">
        <v>100</v>
      </c>
      <c r="CJ29" s="211" t="s">
        <v>100</v>
      </c>
      <c r="CK29" s="211" t="s">
        <v>100</v>
      </c>
      <c r="CL29" s="211" t="s">
        <v>100</v>
      </c>
      <c r="CM29" s="211" t="s">
        <v>100</v>
      </c>
      <c r="CN29" s="211" t="s">
        <v>100</v>
      </c>
      <c r="CO29" s="211" t="s">
        <v>100</v>
      </c>
      <c r="CP29" s="211" t="s">
        <v>100</v>
      </c>
      <c r="CQ29" s="211" t="s">
        <v>100</v>
      </c>
      <c r="CR29" s="211" t="s">
        <v>100</v>
      </c>
      <c r="CS29" s="211" t="s">
        <v>100</v>
      </c>
      <c r="CT29" s="211" t="s">
        <v>100</v>
      </c>
      <c r="CU29" s="211" t="s">
        <v>100</v>
      </c>
      <c r="CV29" s="211" t="s">
        <v>100</v>
      </c>
      <c r="CW29" s="211" t="s">
        <v>100</v>
      </c>
      <c r="CX29" s="211" t="s">
        <v>100</v>
      </c>
      <c r="CY29" s="211" t="s">
        <v>100</v>
      </c>
      <c r="CZ29" s="211" t="s">
        <v>100</v>
      </c>
    </row>
    <row r="30" spans="1:104" x14ac:dyDescent="0.2">
      <c r="A30" s="16" t="s">
        <v>628</v>
      </c>
      <c r="B30" s="9" t="s">
        <v>180</v>
      </c>
      <c r="C30" s="15" t="s">
        <v>253</v>
      </c>
      <c r="D30" s="15" t="s">
        <v>2</v>
      </c>
      <c r="E30" s="86" t="s">
        <v>178</v>
      </c>
      <c r="F30" s="63" t="s">
        <v>178</v>
      </c>
      <c r="G30" s="63" t="s">
        <v>178</v>
      </c>
      <c r="H30" s="63" t="s">
        <v>178</v>
      </c>
      <c r="I30" s="63" t="s">
        <v>178</v>
      </c>
      <c r="J30" s="63" t="s">
        <v>178</v>
      </c>
      <c r="K30" s="63" t="s">
        <v>178</v>
      </c>
      <c r="L30" s="63" t="s">
        <v>178</v>
      </c>
      <c r="M30" s="63" t="s">
        <v>178</v>
      </c>
      <c r="N30" s="63" t="s">
        <v>178</v>
      </c>
      <c r="O30" s="63" t="s">
        <v>178</v>
      </c>
      <c r="P30" s="63" t="s">
        <v>178</v>
      </c>
      <c r="Q30" s="63" t="s">
        <v>178</v>
      </c>
      <c r="R30" s="63" t="s">
        <v>178</v>
      </c>
      <c r="S30" s="63" t="s">
        <v>178</v>
      </c>
      <c r="T30" s="63" t="s">
        <v>178</v>
      </c>
      <c r="U30" s="63" t="s">
        <v>178</v>
      </c>
      <c r="V30" s="63" t="s">
        <v>178</v>
      </c>
      <c r="W30" s="63" t="s">
        <v>178</v>
      </c>
      <c r="X30" s="63" t="s">
        <v>178</v>
      </c>
      <c r="Y30" s="63" t="s">
        <v>178</v>
      </c>
      <c r="Z30" s="63" t="s">
        <v>178</v>
      </c>
      <c r="AA30" s="63" t="s">
        <v>178</v>
      </c>
      <c r="AB30" s="63" t="s">
        <v>178</v>
      </c>
      <c r="AC30" s="63" t="s">
        <v>178</v>
      </c>
      <c r="AD30" s="63" t="s">
        <v>178</v>
      </c>
      <c r="AE30" s="63" t="s">
        <v>178</v>
      </c>
      <c r="AF30" s="63" t="s">
        <v>178</v>
      </c>
      <c r="AG30" s="63" t="s">
        <v>178</v>
      </c>
      <c r="AH30" s="63" t="s">
        <v>178</v>
      </c>
      <c r="AI30" s="63" t="s">
        <v>178</v>
      </c>
      <c r="AJ30" s="63" t="s">
        <v>178</v>
      </c>
      <c r="AK30" s="63" t="s">
        <v>178</v>
      </c>
      <c r="AL30" s="63" t="s">
        <v>178</v>
      </c>
      <c r="AM30" s="63" t="s">
        <v>178</v>
      </c>
      <c r="AN30" s="63" t="s">
        <v>178</v>
      </c>
      <c r="AO30" s="63" t="s">
        <v>178</v>
      </c>
      <c r="AP30" s="63" t="s">
        <v>178</v>
      </c>
      <c r="AQ30" s="63" t="s">
        <v>178</v>
      </c>
      <c r="AR30" s="63" t="s">
        <v>178</v>
      </c>
      <c r="AS30" s="63" t="s">
        <v>178</v>
      </c>
      <c r="AT30" s="63" t="s">
        <v>178</v>
      </c>
      <c r="AU30" s="63" t="s">
        <v>178</v>
      </c>
      <c r="AV30" s="63" t="s">
        <v>178</v>
      </c>
      <c r="AW30" s="63" t="s">
        <v>178</v>
      </c>
      <c r="AX30" s="63" t="s">
        <v>178</v>
      </c>
      <c r="AY30" s="63" t="s">
        <v>178</v>
      </c>
      <c r="AZ30" s="63" t="s">
        <v>178</v>
      </c>
      <c r="BA30" s="63" t="s">
        <v>178</v>
      </c>
      <c r="BB30" s="63" t="s">
        <v>178</v>
      </c>
      <c r="BC30" s="63" t="s">
        <v>178</v>
      </c>
      <c r="BD30" s="63" t="s">
        <v>178</v>
      </c>
      <c r="BE30" s="63" t="s">
        <v>178</v>
      </c>
      <c r="BF30" s="63" t="s">
        <v>178</v>
      </c>
      <c r="BG30" s="63" t="s">
        <v>178</v>
      </c>
      <c r="BH30" s="63" t="s">
        <v>178</v>
      </c>
      <c r="BI30" s="63" t="s">
        <v>178</v>
      </c>
      <c r="BJ30" s="63" t="s">
        <v>178</v>
      </c>
      <c r="BK30" s="63" t="s">
        <v>178</v>
      </c>
      <c r="BL30" s="63" t="s">
        <v>178</v>
      </c>
      <c r="BM30" s="63" t="s">
        <v>178</v>
      </c>
      <c r="BN30" s="63" t="s">
        <v>178</v>
      </c>
      <c r="BO30" s="63" t="s">
        <v>178</v>
      </c>
      <c r="BP30" s="63" t="s">
        <v>178</v>
      </c>
      <c r="BQ30" s="63" t="s">
        <v>178</v>
      </c>
      <c r="BR30" s="63" t="s">
        <v>178</v>
      </c>
      <c r="BS30" s="63" t="s">
        <v>178</v>
      </c>
      <c r="BT30" s="63" t="s">
        <v>178</v>
      </c>
      <c r="BU30" s="63" t="s">
        <v>178</v>
      </c>
      <c r="BV30" s="63" t="s">
        <v>178</v>
      </c>
      <c r="BW30" s="63" t="s">
        <v>178</v>
      </c>
      <c r="BX30" s="63" t="s">
        <v>178</v>
      </c>
      <c r="BY30" s="63" t="s">
        <v>178</v>
      </c>
      <c r="BZ30" s="63" t="s">
        <v>178</v>
      </c>
      <c r="CA30" s="63" t="s">
        <v>178</v>
      </c>
      <c r="CB30" s="63" t="s">
        <v>178</v>
      </c>
      <c r="CC30" s="63" t="s">
        <v>178</v>
      </c>
      <c r="CD30" s="63" t="s">
        <v>178</v>
      </c>
      <c r="CE30" s="63" t="s">
        <v>178</v>
      </c>
      <c r="CF30" s="63" t="s">
        <v>178</v>
      </c>
      <c r="CG30" s="63" t="s">
        <v>178</v>
      </c>
      <c r="CH30" s="63" t="s">
        <v>178</v>
      </c>
      <c r="CI30" s="63" t="s">
        <v>178</v>
      </c>
      <c r="CJ30" s="63" t="s">
        <v>178</v>
      </c>
      <c r="CK30" s="63" t="s">
        <v>178</v>
      </c>
      <c r="CL30" s="63" t="s">
        <v>178</v>
      </c>
      <c r="CM30" s="63" t="s">
        <v>178</v>
      </c>
      <c r="CN30" s="63" t="s">
        <v>178</v>
      </c>
      <c r="CO30" s="63" t="s">
        <v>178</v>
      </c>
      <c r="CP30" s="63" t="s">
        <v>178</v>
      </c>
      <c r="CQ30" s="63" t="s">
        <v>178</v>
      </c>
      <c r="CR30" s="63" t="s">
        <v>178</v>
      </c>
      <c r="CS30" s="63" t="s">
        <v>178</v>
      </c>
      <c r="CT30" s="63" t="s">
        <v>178</v>
      </c>
      <c r="CU30" s="63" t="s">
        <v>178</v>
      </c>
      <c r="CV30" s="63" t="s">
        <v>178</v>
      </c>
      <c r="CW30" s="63" t="s">
        <v>178</v>
      </c>
      <c r="CX30" s="63" t="s">
        <v>178</v>
      </c>
      <c r="CY30" s="63" t="s">
        <v>178</v>
      </c>
      <c r="CZ30" s="63" t="s">
        <v>178</v>
      </c>
    </row>
    <row r="31" spans="1:104" x14ac:dyDescent="0.2">
      <c r="A31" s="16" t="s">
        <v>629</v>
      </c>
      <c r="B31" s="9" t="s">
        <v>181</v>
      </c>
      <c r="C31" s="15" t="s">
        <v>253</v>
      </c>
      <c r="D31" s="15" t="s">
        <v>2</v>
      </c>
      <c r="E31" s="86" t="s">
        <v>178</v>
      </c>
      <c r="F31" s="63" t="s">
        <v>178</v>
      </c>
      <c r="G31" s="63" t="s">
        <v>178</v>
      </c>
      <c r="H31" s="63" t="s">
        <v>178</v>
      </c>
      <c r="I31" s="63" t="s">
        <v>178</v>
      </c>
      <c r="J31" s="63" t="s">
        <v>178</v>
      </c>
      <c r="K31" s="63" t="s">
        <v>178</v>
      </c>
      <c r="L31" s="63" t="s">
        <v>178</v>
      </c>
      <c r="M31" s="63" t="s">
        <v>178</v>
      </c>
      <c r="N31" s="63" t="s">
        <v>178</v>
      </c>
      <c r="O31" s="63" t="s">
        <v>178</v>
      </c>
      <c r="P31" s="63" t="s">
        <v>178</v>
      </c>
      <c r="Q31" s="63" t="s">
        <v>178</v>
      </c>
      <c r="R31" s="63" t="s">
        <v>178</v>
      </c>
      <c r="S31" s="63" t="s">
        <v>178</v>
      </c>
      <c r="T31" s="63" t="s">
        <v>178</v>
      </c>
      <c r="U31" s="63" t="s">
        <v>178</v>
      </c>
      <c r="V31" s="63" t="s">
        <v>178</v>
      </c>
      <c r="W31" s="63" t="s">
        <v>178</v>
      </c>
      <c r="X31" s="63" t="s">
        <v>178</v>
      </c>
      <c r="Y31" s="63" t="s">
        <v>178</v>
      </c>
      <c r="Z31" s="63" t="s">
        <v>178</v>
      </c>
      <c r="AA31" s="63" t="s">
        <v>178</v>
      </c>
      <c r="AB31" s="63" t="s">
        <v>178</v>
      </c>
      <c r="AC31" s="63" t="s">
        <v>178</v>
      </c>
      <c r="AD31" s="63" t="s">
        <v>178</v>
      </c>
      <c r="AE31" s="63" t="s">
        <v>178</v>
      </c>
      <c r="AF31" s="63" t="s">
        <v>178</v>
      </c>
      <c r="AG31" s="63" t="s">
        <v>178</v>
      </c>
      <c r="AH31" s="63" t="s">
        <v>178</v>
      </c>
      <c r="AI31" s="63" t="s">
        <v>178</v>
      </c>
      <c r="AJ31" s="63" t="s">
        <v>178</v>
      </c>
      <c r="AK31" s="63" t="s">
        <v>178</v>
      </c>
      <c r="AL31" s="63" t="s">
        <v>178</v>
      </c>
      <c r="AM31" s="63" t="s">
        <v>178</v>
      </c>
      <c r="AN31" s="63" t="s">
        <v>178</v>
      </c>
      <c r="AO31" s="63" t="s">
        <v>178</v>
      </c>
      <c r="AP31" s="63" t="s">
        <v>178</v>
      </c>
      <c r="AQ31" s="63" t="s">
        <v>178</v>
      </c>
      <c r="AR31" s="63" t="s">
        <v>178</v>
      </c>
      <c r="AS31" s="63" t="s">
        <v>178</v>
      </c>
      <c r="AT31" s="63" t="s">
        <v>178</v>
      </c>
      <c r="AU31" s="63" t="s">
        <v>178</v>
      </c>
      <c r="AV31" s="63" t="s">
        <v>178</v>
      </c>
      <c r="AW31" s="63" t="s">
        <v>178</v>
      </c>
      <c r="AX31" s="63" t="s">
        <v>178</v>
      </c>
      <c r="AY31" s="63" t="s">
        <v>178</v>
      </c>
      <c r="AZ31" s="63" t="s">
        <v>178</v>
      </c>
      <c r="BA31" s="63" t="s">
        <v>178</v>
      </c>
      <c r="BB31" s="63" t="s">
        <v>178</v>
      </c>
      <c r="BC31" s="63" t="s">
        <v>178</v>
      </c>
      <c r="BD31" s="63" t="s">
        <v>178</v>
      </c>
      <c r="BE31" s="63" t="s">
        <v>178</v>
      </c>
      <c r="BF31" s="63" t="s">
        <v>178</v>
      </c>
      <c r="BG31" s="63" t="s">
        <v>178</v>
      </c>
      <c r="BH31" s="63" t="s">
        <v>178</v>
      </c>
      <c r="BI31" s="63" t="s">
        <v>178</v>
      </c>
      <c r="BJ31" s="63" t="s">
        <v>178</v>
      </c>
      <c r="BK31" s="63" t="s">
        <v>178</v>
      </c>
      <c r="BL31" s="63" t="s">
        <v>178</v>
      </c>
      <c r="BM31" s="63" t="s">
        <v>178</v>
      </c>
      <c r="BN31" s="63" t="s">
        <v>178</v>
      </c>
      <c r="BO31" s="63" t="s">
        <v>178</v>
      </c>
      <c r="BP31" s="63" t="s">
        <v>178</v>
      </c>
      <c r="BQ31" s="63" t="s">
        <v>178</v>
      </c>
      <c r="BR31" s="63" t="s">
        <v>178</v>
      </c>
      <c r="BS31" s="63" t="s">
        <v>178</v>
      </c>
      <c r="BT31" s="63" t="s">
        <v>178</v>
      </c>
      <c r="BU31" s="63" t="s">
        <v>178</v>
      </c>
      <c r="BV31" s="63" t="s">
        <v>178</v>
      </c>
      <c r="BW31" s="63" t="s">
        <v>178</v>
      </c>
      <c r="BX31" s="63" t="s">
        <v>178</v>
      </c>
      <c r="BY31" s="63" t="s">
        <v>178</v>
      </c>
      <c r="BZ31" s="63" t="s">
        <v>178</v>
      </c>
      <c r="CA31" s="63" t="s">
        <v>178</v>
      </c>
      <c r="CB31" s="63" t="s">
        <v>178</v>
      </c>
      <c r="CC31" s="63" t="s">
        <v>178</v>
      </c>
      <c r="CD31" s="63" t="s">
        <v>178</v>
      </c>
      <c r="CE31" s="63" t="s">
        <v>178</v>
      </c>
      <c r="CF31" s="63" t="s">
        <v>178</v>
      </c>
      <c r="CG31" s="63" t="s">
        <v>178</v>
      </c>
      <c r="CH31" s="63" t="s">
        <v>178</v>
      </c>
      <c r="CI31" s="63" t="s">
        <v>178</v>
      </c>
      <c r="CJ31" s="63" t="s">
        <v>178</v>
      </c>
      <c r="CK31" s="63" t="s">
        <v>178</v>
      </c>
      <c r="CL31" s="63" t="s">
        <v>178</v>
      </c>
      <c r="CM31" s="63" t="s">
        <v>178</v>
      </c>
      <c r="CN31" s="63" t="s">
        <v>178</v>
      </c>
      <c r="CO31" s="63" t="s">
        <v>178</v>
      </c>
      <c r="CP31" s="63" t="s">
        <v>178</v>
      </c>
      <c r="CQ31" s="63" t="s">
        <v>178</v>
      </c>
      <c r="CR31" s="63" t="s">
        <v>178</v>
      </c>
      <c r="CS31" s="63" t="s">
        <v>178</v>
      </c>
      <c r="CT31" s="63" t="s">
        <v>178</v>
      </c>
      <c r="CU31" s="63" t="s">
        <v>178</v>
      </c>
      <c r="CV31" s="63" t="s">
        <v>178</v>
      </c>
      <c r="CW31" s="63" t="s">
        <v>178</v>
      </c>
      <c r="CX31" s="63" t="s">
        <v>178</v>
      </c>
      <c r="CY31" s="63" t="s">
        <v>178</v>
      </c>
      <c r="CZ31" s="63" t="s">
        <v>178</v>
      </c>
    </row>
    <row r="32" spans="1:104" x14ac:dyDescent="0.2">
      <c r="A32" s="16" t="s">
        <v>630</v>
      </c>
      <c r="B32" s="9" t="s">
        <v>182</v>
      </c>
      <c r="C32" s="15" t="s">
        <v>253</v>
      </c>
      <c r="D32" s="15" t="s">
        <v>2</v>
      </c>
      <c r="E32" s="86" t="s">
        <v>178</v>
      </c>
      <c r="F32" s="63" t="s">
        <v>178</v>
      </c>
      <c r="G32" s="63" t="s">
        <v>178</v>
      </c>
      <c r="H32" s="63" t="s">
        <v>178</v>
      </c>
      <c r="I32" s="63" t="s">
        <v>178</v>
      </c>
      <c r="J32" s="63" t="s">
        <v>178</v>
      </c>
      <c r="K32" s="63" t="s">
        <v>178</v>
      </c>
      <c r="L32" s="63" t="s">
        <v>178</v>
      </c>
      <c r="M32" s="63" t="s">
        <v>178</v>
      </c>
      <c r="N32" s="63" t="s">
        <v>178</v>
      </c>
      <c r="O32" s="63" t="s">
        <v>178</v>
      </c>
      <c r="P32" s="63" t="s">
        <v>178</v>
      </c>
      <c r="Q32" s="63" t="s">
        <v>178</v>
      </c>
      <c r="R32" s="63" t="s">
        <v>178</v>
      </c>
      <c r="S32" s="63" t="s">
        <v>178</v>
      </c>
      <c r="T32" s="63" t="s">
        <v>178</v>
      </c>
      <c r="U32" s="63" t="s">
        <v>178</v>
      </c>
      <c r="V32" s="63" t="s">
        <v>178</v>
      </c>
      <c r="W32" s="63" t="s">
        <v>178</v>
      </c>
      <c r="X32" s="63" t="s">
        <v>178</v>
      </c>
      <c r="Y32" s="63" t="s">
        <v>178</v>
      </c>
      <c r="Z32" s="63" t="s">
        <v>178</v>
      </c>
      <c r="AA32" s="63" t="s">
        <v>178</v>
      </c>
      <c r="AB32" s="63" t="s">
        <v>178</v>
      </c>
      <c r="AC32" s="63" t="s">
        <v>178</v>
      </c>
      <c r="AD32" s="63" t="s">
        <v>178</v>
      </c>
      <c r="AE32" s="63" t="s">
        <v>178</v>
      </c>
      <c r="AF32" s="63" t="s">
        <v>178</v>
      </c>
      <c r="AG32" s="63" t="s">
        <v>178</v>
      </c>
      <c r="AH32" s="63" t="s">
        <v>178</v>
      </c>
      <c r="AI32" s="63" t="s">
        <v>178</v>
      </c>
      <c r="AJ32" s="63" t="s">
        <v>178</v>
      </c>
      <c r="AK32" s="63" t="s">
        <v>178</v>
      </c>
      <c r="AL32" s="63" t="s">
        <v>178</v>
      </c>
      <c r="AM32" s="63" t="s">
        <v>178</v>
      </c>
      <c r="AN32" s="63" t="s">
        <v>178</v>
      </c>
      <c r="AO32" s="63" t="s">
        <v>178</v>
      </c>
      <c r="AP32" s="63" t="s">
        <v>178</v>
      </c>
      <c r="AQ32" s="63" t="s">
        <v>178</v>
      </c>
      <c r="AR32" s="63" t="s">
        <v>178</v>
      </c>
      <c r="AS32" s="63" t="s">
        <v>178</v>
      </c>
      <c r="AT32" s="63" t="s">
        <v>178</v>
      </c>
      <c r="AU32" s="63" t="s">
        <v>178</v>
      </c>
      <c r="AV32" s="63" t="s">
        <v>178</v>
      </c>
      <c r="AW32" s="63" t="s">
        <v>178</v>
      </c>
      <c r="AX32" s="63" t="s">
        <v>178</v>
      </c>
      <c r="AY32" s="63" t="s">
        <v>178</v>
      </c>
      <c r="AZ32" s="63" t="s">
        <v>178</v>
      </c>
      <c r="BA32" s="63" t="s">
        <v>178</v>
      </c>
      <c r="BB32" s="63" t="s">
        <v>178</v>
      </c>
      <c r="BC32" s="63" t="s">
        <v>178</v>
      </c>
      <c r="BD32" s="63" t="s">
        <v>178</v>
      </c>
      <c r="BE32" s="63" t="s">
        <v>178</v>
      </c>
      <c r="BF32" s="63" t="s">
        <v>178</v>
      </c>
      <c r="BG32" s="63" t="s">
        <v>178</v>
      </c>
      <c r="BH32" s="63" t="s">
        <v>178</v>
      </c>
      <c r="BI32" s="63" t="s">
        <v>178</v>
      </c>
      <c r="BJ32" s="63" t="s">
        <v>178</v>
      </c>
      <c r="BK32" s="63" t="s">
        <v>178</v>
      </c>
      <c r="BL32" s="63" t="s">
        <v>178</v>
      </c>
      <c r="BM32" s="63" t="s">
        <v>178</v>
      </c>
      <c r="BN32" s="63" t="s">
        <v>178</v>
      </c>
      <c r="BO32" s="63" t="s">
        <v>178</v>
      </c>
      <c r="BP32" s="63" t="s">
        <v>178</v>
      </c>
      <c r="BQ32" s="63" t="s">
        <v>178</v>
      </c>
      <c r="BR32" s="63" t="s">
        <v>178</v>
      </c>
      <c r="BS32" s="63" t="s">
        <v>178</v>
      </c>
      <c r="BT32" s="63" t="s">
        <v>178</v>
      </c>
      <c r="BU32" s="63" t="s">
        <v>178</v>
      </c>
      <c r="BV32" s="63" t="s">
        <v>178</v>
      </c>
      <c r="BW32" s="63" t="s">
        <v>178</v>
      </c>
      <c r="BX32" s="63" t="s">
        <v>178</v>
      </c>
      <c r="BY32" s="63" t="s">
        <v>178</v>
      </c>
      <c r="BZ32" s="63" t="s">
        <v>178</v>
      </c>
      <c r="CA32" s="63" t="s">
        <v>178</v>
      </c>
      <c r="CB32" s="63" t="s">
        <v>178</v>
      </c>
      <c r="CC32" s="63" t="s">
        <v>178</v>
      </c>
      <c r="CD32" s="63" t="s">
        <v>178</v>
      </c>
      <c r="CE32" s="63" t="s">
        <v>178</v>
      </c>
      <c r="CF32" s="63" t="s">
        <v>178</v>
      </c>
      <c r="CG32" s="63" t="s">
        <v>178</v>
      </c>
      <c r="CH32" s="63" t="s">
        <v>178</v>
      </c>
      <c r="CI32" s="63" t="s">
        <v>178</v>
      </c>
      <c r="CJ32" s="63" t="s">
        <v>178</v>
      </c>
      <c r="CK32" s="63" t="s">
        <v>178</v>
      </c>
      <c r="CL32" s="63" t="s">
        <v>178</v>
      </c>
      <c r="CM32" s="63" t="s">
        <v>178</v>
      </c>
      <c r="CN32" s="63" t="s">
        <v>178</v>
      </c>
      <c r="CO32" s="63" t="s">
        <v>178</v>
      </c>
      <c r="CP32" s="63" t="s">
        <v>178</v>
      </c>
      <c r="CQ32" s="63" t="s">
        <v>178</v>
      </c>
      <c r="CR32" s="63" t="s">
        <v>178</v>
      </c>
      <c r="CS32" s="63" t="s">
        <v>178</v>
      </c>
      <c r="CT32" s="63" t="s">
        <v>178</v>
      </c>
      <c r="CU32" s="63" t="s">
        <v>178</v>
      </c>
      <c r="CV32" s="63" t="s">
        <v>178</v>
      </c>
      <c r="CW32" s="63" t="s">
        <v>178</v>
      </c>
      <c r="CX32" s="63" t="s">
        <v>178</v>
      </c>
      <c r="CY32" s="63" t="s">
        <v>178</v>
      </c>
      <c r="CZ32" s="63" t="s">
        <v>178</v>
      </c>
    </row>
    <row r="33" spans="1:104" x14ac:dyDescent="0.2">
      <c r="A33" s="16" t="s">
        <v>631</v>
      </c>
      <c r="B33" s="9" t="s">
        <v>183</v>
      </c>
      <c r="C33" s="15" t="s">
        <v>253</v>
      </c>
      <c r="D33" s="15" t="s">
        <v>2</v>
      </c>
      <c r="E33" s="86" t="s">
        <v>178</v>
      </c>
      <c r="F33" s="63" t="s">
        <v>178</v>
      </c>
      <c r="G33" s="63" t="s">
        <v>178</v>
      </c>
      <c r="H33" s="63" t="s">
        <v>178</v>
      </c>
      <c r="I33" s="63" t="s">
        <v>178</v>
      </c>
      <c r="J33" s="63" t="s">
        <v>178</v>
      </c>
      <c r="K33" s="63" t="s">
        <v>178</v>
      </c>
      <c r="L33" s="63" t="s">
        <v>178</v>
      </c>
      <c r="M33" s="63" t="s">
        <v>178</v>
      </c>
      <c r="N33" s="63" t="s">
        <v>178</v>
      </c>
      <c r="O33" s="63" t="s">
        <v>178</v>
      </c>
      <c r="P33" s="63" t="s">
        <v>178</v>
      </c>
      <c r="Q33" s="63" t="s">
        <v>178</v>
      </c>
      <c r="R33" s="63" t="s">
        <v>178</v>
      </c>
      <c r="S33" s="63" t="s">
        <v>178</v>
      </c>
      <c r="T33" s="63" t="s">
        <v>178</v>
      </c>
      <c r="U33" s="63" t="s">
        <v>178</v>
      </c>
      <c r="V33" s="63" t="s">
        <v>178</v>
      </c>
      <c r="W33" s="63" t="s">
        <v>178</v>
      </c>
      <c r="X33" s="63" t="s">
        <v>178</v>
      </c>
      <c r="Y33" s="63" t="s">
        <v>178</v>
      </c>
      <c r="Z33" s="63" t="s">
        <v>178</v>
      </c>
      <c r="AA33" s="63" t="s">
        <v>178</v>
      </c>
      <c r="AB33" s="63" t="s">
        <v>178</v>
      </c>
      <c r="AC33" s="63" t="s">
        <v>178</v>
      </c>
      <c r="AD33" s="63" t="s">
        <v>178</v>
      </c>
      <c r="AE33" s="63" t="s">
        <v>178</v>
      </c>
      <c r="AF33" s="63" t="s">
        <v>178</v>
      </c>
      <c r="AG33" s="63" t="s">
        <v>178</v>
      </c>
      <c r="AH33" s="63" t="s">
        <v>178</v>
      </c>
      <c r="AI33" s="63" t="s">
        <v>178</v>
      </c>
      <c r="AJ33" s="63" t="s">
        <v>178</v>
      </c>
      <c r="AK33" s="63" t="s">
        <v>178</v>
      </c>
      <c r="AL33" s="63" t="s">
        <v>178</v>
      </c>
      <c r="AM33" s="63" t="s">
        <v>178</v>
      </c>
      <c r="AN33" s="63" t="s">
        <v>178</v>
      </c>
      <c r="AO33" s="63" t="s">
        <v>178</v>
      </c>
      <c r="AP33" s="63" t="s">
        <v>178</v>
      </c>
      <c r="AQ33" s="63" t="s">
        <v>178</v>
      </c>
      <c r="AR33" s="63" t="s">
        <v>178</v>
      </c>
      <c r="AS33" s="63" t="s">
        <v>178</v>
      </c>
      <c r="AT33" s="63" t="s">
        <v>178</v>
      </c>
      <c r="AU33" s="63" t="s">
        <v>178</v>
      </c>
      <c r="AV33" s="63" t="s">
        <v>178</v>
      </c>
      <c r="AW33" s="63" t="s">
        <v>178</v>
      </c>
      <c r="AX33" s="63" t="s">
        <v>178</v>
      </c>
      <c r="AY33" s="63" t="s">
        <v>178</v>
      </c>
      <c r="AZ33" s="63" t="s">
        <v>178</v>
      </c>
      <c r="BA33" s="63" t="s">
        <v>178</v>
      </c>
      <c r="BB33" s="63" t="s">
        <v>178</v>
      </c>
      <c r="BC33" s="63" t="s">
        <v>178</v>
      </c>
      <c r="BD33" s="63" t="s">
        <v>178</v>
      </c>
      <c r="BE33" s="63" t="s">
        <v>178</v>
      </c>
      <c r="BF33" s="63" t="s">
        <v>178</v>
      </c>
      <c r="BG33" s="63" t="s">
        <v>178</v>
      </c>
      <c r="BH33" s="63" t="s">
        <v>178</v>
      </c>
      <c r="BI33" s="63" t="s">
        <v>178</v>
      </c>
      <c r="BJ33" s="63" t="s">
        <v>178</v>
      </c>
      <c r="BK33" s="63" t="s">
        <v>178</v>
      </c>
      <c r="BL33" s="63" t="s">
        <v>178</v>
      </c>
      <c r="BM33" s="63" t="s">
        <v>178</v>
      </c>
      <c r="BN33" s="63" t="s">
        <v>178</v>
      </c>
      <c r="BO33" s="63" t="s">
        <v>178</v>
      </c>
      <c r="BP33" s="63" t="s">
        <v>178</v>
      </c>
      <c r="BQ33" s="63" t="s">
        <v>178</v>
      </c>
      <c r="BR33" s="63" t="s">
        <v>178</v>
      </c>
      <c r="BS33" s="63" t="s">
        <v>178</v>
      </c>
      <c r="BT33" s="63" t="s">
        <v>178</v>
      </c>
      <c r="BU33" s="63" t="s">
        <v>178</v>
      </c>
      <c r="BV33" s="63" t="s">
        <v>178</v>
      </c>
      <c r="BW33" s="63" t="s">
        <v>178</v>
      </c>
      <c r="BX33" s="63" t="s">
        <v>178</v>
      </c>
      <c r="BY33" s="63" t="s">
        <v>178</v>
      </c>
      <c r="BZ33" s="63" t="s">
        <v>178</v>
      </c>
      <c r="CA33" s="63" t="s">
        <v>178</v>
      </c>
      <c r="CB33" s="63" t="s">
        <v>178</v>
      </c>
      <c r="CC33" s="63" t="s">
        <v>178</v>
      </c>
      <c r="CD33" s="63" t="s">
        <v>178</v>
      </c>
      <c r="CE33" s="63" t="s">
        <v>178</v>
      </c>
      <c r="CF33" s="63" t="s">
        <v>178</v>
      </c>
      <c r="CG33" s="63" t="s">
        <v>178</v>
      </c>
      <c r="CH33" s="63" t="s">
        <v>178</v>
      </c>
      <c r="CI33" s="63" t="s">
        <v>178</v>
      </c>
      <c r="CJ33" s="63" t="s">
        <v>178</v>
      </c>
      <c r="CK33" s="63" t="s">
        <v>178</v>
      </c>
      <c r="CL33" s="63" t="s">
        <v>178</v>
      </c>
      <c r="CM33" s="63" t="s">
        <v>178</v>
      </c>
      <c r="CN33" s="63" t="s">
        <v>178</v>
      </c>
      <c r="CO33" s="63" t="s">
        <v>178</v>
      </c>
      <c r="CP33" s="63" t="s">
        <v>178</v>
      </c>
      <c r="CQ33" s="63" t="s">
        <v>178</v>
      </c>
      <c r="CR33" s="63" t="s">
        <v>178</v>
      </c>
      <c r="CS33" s="63" t="s">
        <v>178</v>
      </c>
      <c r="CT33" s="63" t="s">
        <v>178</v>
      </c>
      <c r="CU33" s="63" t="s">
        <v>178</v>
      </c>
      <c r="CV33" s="63" t="s">
        <v>178</v>
      </c>
      <c r="CW33" s="63" t="s">
        <v>178</v>
      </c>
      <c r="CX33" s="63" t="s">
        <v>178</v>
      </c>
      <c r="CY33" s="63" t="s">
        <v>178</v>
      </c>
      <c r="CZ33" s="63" t="s">
        <v>178</v>
      </c>
    </row>
    <row r="34" spans="1:104" ht="28.5" x14ac:dyDescent="0.2">
      <c r="A34" s="16" t="s">
        <v>632</v>
      </c>
      <c r="B34" s="9" t="s">
        <v>184</v>
      </c>
      <c r="C34" s="15" t="s">
        <v>256</v>
      </c>
      <c r="D34" s="15" t="s">
        <v>2</v>
      </c>
      <c r="E34" s="86"/>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row>
    <row r="35" spans="1:104" ht="28.5" x14ac:dyDescent="0.2">
      <c r="A35" s="16" t="s">
        <v>633</v>
      </c>
      <c r="B35" s="9" t="s">
        <v>185</v>
      </c>
      <c r="C35" s="15" t="s">
        <v>254</v>
      </c>
      <c r="D35" s="15" t="s">
        <v>68</v>
      </c>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row>
    <row r="36" spans="1:104" ht="40.15" customHeight="1" x14ac:dyDescent="0.2">
      <c r="A36" s="16"/>
      <c r="B36" s="222" t="s">
        <v>551</v>
      </c>
      <c r="C36" s="15" t="s">
        <v>552</v>
      </c>
      <c r="D36" s="15" t="s">
        <v>243</v>
      </c>
      <c r="E36" s="210" t="s">
        <v>100</v>
      </c>
      <c r="F36" s="211" t="s">
        <v>100</v>
      </c>
      <c r="G36" s="211" t="s">
        <v>100</v>
      </c>
      <c r="H36" s="211" t="s">
        <v>100</v>
      </c>
      <c r="I36" s="211" t="s">
        <v>100</v>
      </c>
      <c r="J36" s="211" t="s">
        <v>100</v>
      </c>
      <c r="K36" s="211" t="s">
        <v>100</v>
      </c>
      <c r="L36" s="211" t="s">
        <v>100</v>
      </c>
      <c r="M36" s="211" t="s">
        <v>100</v>
      </c>
      <c r="N36" s="211" t="s">
        <v>100</v>
      </c>
      <c r="O36" s="211" t="s">
        <v>100</v>
      </c>
      <c r="P36" s="211" t="s">
        <v>100</v>
      </c>
      <c r="Q36" s="211" t="s">
        <v>100</v>
      </c>
      <c r="R36" s="211" t="s">
        <v>100</v>
      </c>
      <c r="S36" s="211" t="s">
        <v>100</v>
      </c>
      <c r="T36" s="211" t="s">
        <v>100</v>
      </c>
      <c r="U36" s="211" t="s">
        <v>100</v>
      </c>
      <c r="V36" s="211" t="s">
        <v>100</v>
      </c>
      <c r="W36" s="211" t="s">
        <v>100</v>
      </c>
      <c r="X36" s="211" t="s">
        <v>100</v>
      </c>
      <c r="Y36" s="211" t="s">
        <v>100</v>
      </c>
      <c r="Z36" s="211" t="s">
        <v>100</v>
      </c>
      <c r="AA36" s="211" t="s">
        <v>100</v>
      </c>
      <c r="AB36" s="211" t="s">
        <v>100</v>
      </c>
      <c r="AC36" s="211" t="s">
        <v>100</v>
      </c>
      <c r="AD36" s="211" t="s">
        <v>100</v>
      </c>
      <c r="AE36" s="211" t="s">
        <v>100</v>
      </c>
      <c r="AF36" s="211" t="s">
        <v>100</v>
      </c>
      <c r="AG36" s="211" t="s">
        <v>100</v>
      </c>
      <c r="AH36" s="211" t="s">
        <v>100</v>
      </c>
      <c r="AI36" s="211" t="s">
        <v>100</v>
      </c>
      <c r="AJ36" s="211" t="s">
        <v>100</v>
      </c>
      <c r="AK36" s="211" t="s">
        <v>100</v>
      </c>
      <c r="AL36" s="211" t="s">
        <v>100</v>
      </c>
      <c r="AM36" s="211" t="s">
        <v>100</v>
      </c>
      <c r="AN36" s="211" t="s">
        <v>100</v>
      </c>
      <c r="AO36" s="211" t="s">
        <v>100</v>
      </c>
      <c r="AP36" s="211" t="s">
        <v>100</v>
      </c>
      <c r="AQ36" s="211" t="s">
        <v>100</v>
      </c>
      <c r="AR36" s="211" t="s">
        <v>100</v>
      </c>
      <c r="AS36" s="211" t="s">
        <v>100</v>
      </c>
      <c r="AT36" s="211" t="s">
        <v>100</v>
      </c>
      <c r="AU36" s="211" t="s">
        <v>100</v>
      </c>
      <c r="AV36" s="211" t="s">
        <v>100</v>
      </c>
      <c r="AW36" s="211" t="s">
        <v>100</v>
      </c>
      <c r="AX36" s="211" t="s">
        <v>100</v>
      </c>
      <c r="AY36" s="211" t="s">
        <v>100</v>
      </c>
      <c r="AZ36" s="211" t="s">
        <v>100</v>
      </c>
      <c r="BA36" s="211" t="s">
        <v>100</v>
      </c>
      <c r="BB36" s="211" t="s">
        <v>100</v>
      </c>
      <c r="BC36" s="211" t="s">
        <v>100</v>
      </c>
      <c r="BD36" s="211" t="s">
        <v>100</v>
      </c>
      <c r="BE36" s="211" t="s">
        <v>100</v>
      </c>
      <c r="BF36" s="211" t="s">
        <v>100</v>
      </c>
      <c r="BG36" s="211" t="s">
        <v>100</v>
      </c>
      <c r="BH36" s="211" t="s">
        <v>100</v>
      </c>
      <c r="BI36" s="211" t="s">
        <v>100</v>
      </c>
      <c r="BJ36" s="211" t="s">
        <v>100</v>
      </c>
      <c r="BK36" s="211" t="s">
        <v>100</v>
      </c>
      <c r="BL36" s="211" t="s">
        <v>100</v>
      </c>
      <c r="BM36" s="211" t="s">
        <v>100</v>
      </c>
      <c r="BN36" s="211" t="s">
        <v>100</v>
      </c>
      <c r="BO36" s="211" t="s">
        <v>100</v>
      </c>
      <c r="BP36" s="211" t="s">
        <v>100</v>
      </c>
      <c r="BQ36" s="211" t="s">
        <v>100</v>
      </c>
      <c r="BR36" s="211" t="s">
        <v>100</v>
      </c>
      <c r="BS36" s="211" t="s">
        <v>100</v>
      </c>
      <c r="BT36" s="211" t="s">
        <v>100</v>
      </c>
      <c r="BU36" s="211" t="s">
        <v>100</v>
      </c>
      <c r="BV36" s="211" t="s">
        <v>100</v>
      </c>
      <c r="BW36" s="211" t="s">
        <v>100</v>
      </c>
      <c r="BX36" s="211" t="s">
        <v>100</v>
      </c>
      <c r="BY36" s="211" t="s">
        <v>100</v>
      </c>
      <c r="BZ36" s="211" t="s">
        <v>100</v>
      </c>
      <c r="CA36" s="211" t="s">
        <v>100</v>
      </c>
      <c r="CB36" s="211" t="s">
        <v>100</v>
      </c>
      <c r="CC36" s="211" t="s">
        <v>100</v>
      </c>
      <c r="CD36" s="211" t="s">
        <v>100</v>
      </c>
      <c r="CE36" s="211" t="s">
        <v>100</v>
      </c>
      <c r="CF36" s="211" t="s">
        <v>100</v>
      </c>
      <c r="CG36" s="211" t="s">
        <v>100</v>
      </c>
      <c r="CH36" s="211" t="s">
        <v>100</v>
      </c>
      <c r="CI36" s="211" t="s">
        <v>100</v>
      </c>
      <c r="CJ36" s="211" t="s">
        <v>100</v>
      </c>
      <c r="CK36" s="211" t="s">
        <v>100</v>
      </c>
      <c r="CL36" s="211" t="s">
        <v>100</v>
      </c>
      <c r="CM36" s="211" t="s">
        <v>100</v>
      </c>
      <c r="CN36" s="211" t="s">
        <v>100</v>
      </c>
      <c r="CO36" s="211" t="s">
        <v>100</v>
      </c>
      <c r="CP36" s="211" t="s">
        <v>100</v>
      </c>
      <c r="CQ36" s="211" t="s">
        <v>100</v>
      </c>
      <c r="CR36" s="211" t="s">
        <v>100</v>
      </c>
      <c r="CS36" s="211" t="s">
        <v>100</v>
      </c>
      <c r="CT36" s="211" t="s">
        <v>100</v>
      </c>
      <c r="CU36" s="211" t="s">
        <v>100</v>
      </c>
      <c r="CV36" s="211" t="s">
        <v>100</v>
      </c>
      <c r="CW36" s="211" t="s">
        <v>100</v>
      </c>
      <c r="CX36" s="211" t="s">
        <v>100</v>
      </c>
      <c r="CY36" s="211" t="s">
        <v>100</v>
      </c>
      <c r="CZ36" s="211" t="s">
        <v>100</v>
      </c>
    </row>
    <row r="37" spans="1:104" x14ac:dyDescent="0.2">
      <c r="A37" s="16" t="s">
        <v>597</v>
      </c>
      <c r="B37" s="9" t="s">
        <v>180</v>
      </c>
      <c r="C37" s="15" t="s">
        <v>253</v>
      </c>
      <c r="D37" s="15" t="s">
        <v>2</v>
      </c>
      <c r="E37" s="86" t="s">
        <v>178</v>
      </c>
      <c r="F37" s="63" t="s">
        <v>178</v>
      </c>
      <c r="G37" s="63" t="s">
        <v>178</v>
      </c>
      <c r="H37" s="63" t="s">
        <v>178</v>
      </c>
      <c r="I37" s="63" t="s">
        <v>178</v>
      </c>
      <c r="J37" s="63" t="s">
        <v>178</v>
      </c>
      <c r="K37" s="63" t="s">
        <v>178</v>
      </c>
      <c r="L37" s="63" t="s">
        <v>178</v>
      </c>
      <c r="M37" s="63" t="s">
        <v>178</v>
      </c>
      <c r="N37" s="63" t="s">
        <v>178</v>
      </c>
      <c r="O37" s="63" t="s">
        <v>178</v>
      </c>
      <c r="P37" s="63" t="s">
        <v>178</v>
      </c>
      <c r="Q37" s="63" t="s">
        <v>178</v>
      </c>
      <c r="R37" s="63" t="s">
        <v>178</v>
      </c>
      <c r="S37" s="63" t="s">
        <v>178</v>
      </c>
      <c r="T37" s="63" t="s">
        <v>178</v>
      </c>
      <c r="U37" s="63" t="s">
        <v>178</v>
      </c>
      <c r="V37" s="63" t="s">
        <v>178</v>
      </c>
      <c r="W37" s="63" t="s">
        <v>178</v>
      </c>
      <c r="X37" s="63" t="s">
        <v>178</v>
      </c>
      <c r="Y37" s="63" t="s">
        <v>178</v>
      </c>
      <c r="Z37" s="63" t="s">
        <v>178</v>
      </c>
      <c r="AA37" s="63" t="s">
        <v>178</v>
      </c>
      <c r="AB37" s="63" t="s">
        <v>178</v>
      </c>
      <c r="AC37" s="63" t="s">
        <v>178</v>
      </c>
      <c r="AD37" s="63" t="s">
        <v>178</v>
      </c>
      <c r="AE37" s="63" t="s">
        <v>178</v>
      </c>
      <c r="AF37" s="63" t="s">
        <v>178</v>
      </c>
      <c r="AG37" s="63" t="s">
        <v>178</v>
      </c>
      <c r="AH37" s="63" t="s">
        <v>178</v>
      </c>
      <c r="AI37" s="63" t="s">
        <v>178</v>
      </c>
      <c r="AJ37" s="63" t="s">
        <v>178</v>
      </c>
      <c r="AK37" s="63" t="s">
        <v>178</v>
      </c>
      <c r="AL37" s="63" t="s">
        <v>178</v>
      </c>
      <c r="AM37" s="63" t="s">
        <v>178</v>
      </c>
      <c r="AN37" s="63" t="s">
        <v>178</v>
      </c>
      <c r="AO37" s="63" t="s">
        <v>178</v>
      </c>
      <c r="AP37" s="63" t="s">
        <v>178</v>
      </c>
      <c r="AQ37" s="63" t="s">
        <v>178</v>
      </c>
      <c r="AR37" s="63" t="s">
        <v>178</v>
      </c>
      <c r="AS37" s="63" t="s">
        <v>178</v>
      </c>
      <c r="AT37" s="63" t="s">
        <v>178</v>
      </c>
      <c r="AU37" s="63" t="s">
        <v>178</v>
      </c>
      <c r="AV37" s="63" t="s">
        <v>178</v>
      </c>
      <c r="AW37" s="63" t="s">
        <v>178</v>
      </c>
      <c r="AX37" s="63" t="s">
        <v>178</v>
      </c>
      <c r="AY37" s="63" t="s">
        <v>178</v>
      </c>
      <c r="AZ37" s="63" t="s">
        <v>178</v>
      </c>
      <c r="BA37" s="63" t="s">
        <v>178</v>
      </c>
      <c r="BB37" s="63" t="s">
        <v>178</v>
      </c>
      <c r="BC37" s="63" t="s">
        <v>178</v>
      </c>
      <c r="BD37" s="63" t="s">
        <v>178</v>
      </c>
      <c r="BE37" s="63" t="s">
        <v>178</v>
      </c>
      <c r="BF37" s="63" t="s">
        <v>178</v>
      </c>
      <c r="BG37" s="63" t="s">
        <v>178</v>
      </c>
      <c r="BH37" s="63" t="s">
        <v>178</v>
      </c>
      <c r="BI37" s="63" t="s">
        <v>178</v>
      </c>
      <c r="BJ37" s="63" t="s">
        <v>178</v>
      </c>
      <c r="BK37" s="63" t="s">
        <v>178</v>
      </c>
      <c r="BL37" s="63" t="s">
        <v>178</v>
      </c>
      <c r="BM37" s="63" t="s">
        <v>178</v>
      </c>
      <c r="BN37" s="63" t="s">
        <v>178</v>
      </c>
      <c r="BO37" s="63" t="s">
        <v>178</v>
      </c>
      <c r="BP37" s="63" t="s">
        <v>178</v>
      </c>
      <c r="BQ37" s="63" t="s">
        <v>178</v>
      </c>
      <c r="BR37" s="63" t="s">
        <v>178</v>
      </c>
      <c r="BS37" s="63" t="s">
        <v>178</v>
      </c>
      <c r="BT37" s="63" t="s">
        <v>178</v>
      </c>
      <c r="BU37" s="63" t="s">
        <v>178</v>
      </c>
      <c r="BV37" s="63" t="s">
        <v>178</v>
      </c>
      <c r="BW37" s="63" t="s">
        <v>178</v>
      </c>
      <c r="BX37" s="63" t="s">
        <v>178</v>
      </c>
      <c r="BY37" s="63" t="s">
        <v>178</v>
      </c>
      <c r="BZ37" s="63" t="s">
        <v>178</v>
      </c>
      <c r="CA37" s="63" t="s">
        <v>178</v>
      </c>
      <c r="CB37" s="63" t="s">
        <v>178</v>
      </c>
      <c r="CC37" s="63" t="s">
        <v>178</v>
      </c>
      <c r="CD37" s="63" t="s">
        <v>178</v>
      </c>
      <c r="CE37" s="63" t="s">
        <v>178</v>
      </c>
      <c r="CF37" s="63" t="s">
        <v>178</v>
      </c>
      <c r="CG37" s="63" t="s">
        <v>178</v>
      </c>
      <c r="CH37" s="63" t="s">
        <v>178</v>
      </c>
      <c r="CI37" s="63" t="s">
        <v>178</v>
      </c>
      <c r="CJ37" s="63" t="s">
        <v>178</v>
      </c>
      <c r="CK37" s="63" t="s">
        <v>178</v>
      </c>
      <c r="CL37" s="63" t="s">
        <v>178</v>
      </c>
      <c r="CM37" s="63" t="s">
        <v>178</v>
      </c>
      <c r="CN37" s="63" t="s">
        <v>178</v>
      </c>
      <c r="CO37" s="63" t="s">
        <v>178</v>
      </c>
      <c r="CP37" s="63" t="s">
        <v>178</v>
      </c>
      <c r="CQ37" s="63" t="s">
        <v>178</v>
      </c>
      <c r="CR37" s="63" t="s">
        <v>178</v>
      </c>
      <c r="CS37" s="63" t="s">
        <v>178</v>
      </c>
      <c r="CT37" s="63" t="s">
        <v>178</v>
      </c>
      <c r="CU37" s="63" t="s">
        <v>178</v>
      </c>
      <c r="CV37" s="63" t="s">
        <v>178</v>
      </c>
      <c r="CW37" s="63" t="s">
        <v>178</v>
      </c>
      <c r="CX37" s="63" t="s">
        <v>178</v>
      </c>
      <c r="CY37" s="63" t="s">
        <v>178</v>
      </c>
      <c r="CZ37" s="63" t="s">
        <v>178</v>
      </c>
    </row>
    <row r="38" spans="1:104" x14ac:dyDescent="0.2">
      <c r="A38" s="16" t="s">
        <v>598</v>
      </c>
      <c r="B38" s="9" t="s">
        <v>181</v>
      </c>
      <c r="C38" s="15" t="s">
        <v>253</v>
      </c>
      <c r="D38" s="15" t="s">
        <v>2</v>
      </c>
      <c r="E38" s="86" t="s">
        <v>178</v>
      </c>
      <c r="F38" s="63" t="s">
        <v>178</v>
      </c>
      <c r="G38" s="63" t="s">
        <v>178</v>
      </c>
      <c r="H38" s="63" t="s">
        <v>178</v>
      </c>
      <c r="I38" s="63" t="s">
        <v>178</v>
      </c>
      <c r="J38" s="63" t="s">
        <v>178</v>
      </c>
      <c r="K38" s="63" t="s">
        <v>178</v>
      </c>
      <c r="L38" s="63" t="s">
        <v>178</v>
      </c>
      <c r="M38" s="63" t="s">
        <v>178</v>
      </c>
      <c r="N38" s="63" t="s">
        <v>178</v>
      </c>
      <c r="O38" s="63" t="s">
        <v>178</v>
      </c>
      <c r="P38" s="63" t="s">
        <v>178</v>
      </c>
      <c r="Q38" s="63" t="s">
        <v>178</v>
      </c>
      <c r="R38" s="63" t="s">
        <v>178</v>
      </c>
      <c r="S38" s="63" t="s">
        <v>178</v>
      </c>
      <c r="T38" s="63" t="s">
        <v>178</v>
      </c>
      <c r="U38" s="63" t="s">
        <v>178</v>
      </c>
      <c r="V38" s="63" t="s">
        <v>178</v>
      </c>
      <c r="W38" s="63" t="s">
        <v>178</v>
      </c>
      <c r="X38" s="63" t="s">
        <v>178</v>
      </c>
      <c r="Y38" s="63" t="s">
        <v>178</v>
      </c>
      <c r="Z38" s="63" t="s">
        <v>178</v>
      </c>
      <c r="AA38" s="63" t="s">
        <v>178</v>
      </c>
      <c r="AB38" s="63" t="s">
        <v>178</v>
      </c>
      <c r="AC38" s="63" t="s">
        <v>178</v>
      </c>
      <c r="AD38" s="63" t="s">
        <v>178</v>
      </c>
      <c r="AE38" s="63" t="s">
        <v>178</v>
      </c>
      <c r="AF38" s="63" t="s">
        <v>178</v>
      </c>
      <c r="AG38" s="63" t="s">
        <v>178</v>
      </c>
      <c r="AH38" s="63" t="s">
        <v>178</v>
      </c>
      <c r="AI38" s="63" t="s">
        <v>178</v>
      </c>
      <c r="AJ38" s="63" t="s">
        <v>178</v>
      </c>
      <c r="AK38" s="63" t="s">
        <v>178</v>
      </c>
      <c r="AL38" s="63" t="s">
        <v>178</v>
      </c>
      <c r="AM38" s="63" t="s">
        <v>178</v>
      </c>
      <c r="AN38" s="63" t="s">
        <v>178</v>
      </c>
      <c r="AO38" s="63" t="s">
        <v>178</v>
      </c>
      <c r="AP38" s="63" t="s">
        <v>178</v>
      </c>
      <c r="AQ38" s="63" t="s">
        <v>178</v>
      </c>
      <c r="AR38" s="63" t="s">
        <v>178</v>
      </c>
      <c r="AS38" s="63" t="s">
        <v>178</v>
      </c>
      <c r="AT38" s="63" t="s">
        <v>178</v>
      </c>
      <c r="AU38" s="63" t="s">
        <v>178</v>
      </c>
      <c r="AV38" s="63" t="s">
        <v>178</v>
      </c>
      <c r="AW38" s="63" t="s">
        <v>178</v>
      </c>
      <c r="AX38" s="63" t="s">
        <v>178</v>
      </c>
      <c r="AY38" s="63" t="s">
        <v>178</v>
      </c>
      <c r="AZ38" s="63" t="s">
        <v>178</v>
      </c>
      <c r="BA38" s="63" t="s">
        <v>178</v>
      </c>
      <c r="BB38" s="63" t="s">
        <v>178</v>
      </c>
      <c r="BC38" s="63" t="s">
        <v>178</v>
      </c>
      <c r="BD38" s="63" t="s">
        <v>178</v>
      </c>
      <c r="BE38" s="63" t="s">
        <v>178</v>
      </c>
      <c r="BF38" s="63" t="s">
        <v>178</v>
      </c>
      <c r="BG38" s="63" t="s">
        <v>178</v>
      </c>
      <c r="BH38" s="63" t="s">
        <v>178</v>
      </c>
      <c r="BI38" s="63" t="s">
        <v>178</v>
      </c>
      <c r="BJ38" s="63" t="s">
        <v>178</v>
      </c>
      <c r="BK38" s="63" t="s">
        <v>178</v>
      </c>
      <c r="BL38" s="63" t="s">
        <v>178</v>
      </c>
      <c r="BM38" s="63" t="s">
        <v>178</v>
      </c>
      <c r="BN38" s="63" t="s">
        <v>178</v>
      </c>
      <c r="BO38" s="63" t="s">
        <v>178</v>
      </c>
      <c r="BP38" s="63" t="s">
        <v>178</v>
      </c>
      <c r="BQ38" s="63" t="s">
        <v>178</v>
      </c>
      <c r="BR38" s="63" t="s">
        <v>178</v>
      </c>
      <c r="BS38" s="63" t="s">
        <v>178</v>
      </c>
      <c r="BT38" s="63" t="s">
        <v>178</v>
      </c>
      <c r="BU38" s="63" t="s">
        <v>178</v>
      </c>
      <c r="BV38" s="63" t="s">
        <v>178</v>
      </c>
      <c r="BW38" s="63" t="s">
        <v>178</v>
      </c>
      <c r="BX38" s="63" t="s">
        <v>178</v>
      </c>
      <c r="BY38" s="63" t="s">
        <v>178</v>
      </c>
      <c r="BZ38" s="63" t="s">
        <v>178</v>
      </c>
      <c r="CA38" s="63" t="s">
        <v>178</v>
      </c>
      <c r="CB38" s="63" t="s">
        <v>178</v>
      </c>
      <c r="CC38" s="63" t="s">
        <v>178</v>
      </c>
      <c r="CD38" s="63" t="s">
        <v>178</v>
      </c>
      <c r="CE38" s="63" t="s">
        <v>178</v>
      </c>
      <c r="CF38" s="63" t="s">
        <v>178</v>
      </c>
      <c r="CG38" s="63" t="s">
        <v>178</v>
      </c>
      <c r="CH38" s="63" t="s">
        <v>178</v>
      </c>
      <c r="CI38" s="63" t="s">
        <v>178</v>
      </c>
      <c r="CJ38" s="63" t="s">
        <v>178</v>
      </c>
      <c r="CK38" s="63" t="s">
        <v>178</v>
      </c>
      <c r="CL38" s="63" t="s">
        <v>178</v>
      </c>
      <c r="CM38" s="63" t="s">
        <v>178</v>
      </c>
      <c r="CN38" s="63" t="s">
        <v>178</v>
      </c>
      <c r="CO38" s="63" t="s">
        <v>178</v>
      </c>
      <c r="CP38" s="63" t="s">
        <v>178</v>
      </c>
      <c r="CQ38" s="63" t="s">
        <v>178</v>
      </c>
      <c r="CR38" s="63" t="s">
        <v>178</v>
      </c>
      <c r="CS38" s="63" t="s">
        <v>178</v>
      </c>
      <c r="CT38" s="63" t="s">
        <v>178</v>
      </c>
      <c r="CU38" s="63" t="s">
        <v>178</v>
      </c>
      <c r="CV38" s="63" t="s">
        <v>178</v>
      </c>
      <c r="CW38" s="63" t="s">
        <v>178</v>
      </c>
      <c r="CX38" s="63" t="s">
        <v>178</v>
      </c>
      <c r="CY38" s="63" t="s">
        <v>178</v>
      </c>
      <c r="CZ38" s="63" t="s">
        <v>178</v>
      </c>
    </row>
    <row r="39" spans="1:104" x14ac:dyDescent="0.2">
      <c r="A39" s="16" t="s">
        <v>599</v>
      </c>
      <c r="B39" s="9" t="s">
        <v>182</v>
      </c>
      <c r="C39" s="15" t="s">
        <v>253</v>
      </c>
      <c r="D39" s="15" t="s">
        <v>2</v>
      </c>
      <c r="E39" s="86" t="s">
        <v>178</v>
      </c>
      <c r="F39" s="63" t="s">
        <v>178</v>
      </c>
      <c r="G39" s="63" t="s">
        <v>178</v>
      </c>
      <c r="H39" s="63" t="s">
        <v>178</v>
      </c>
      <c r="I39" s="63" t="s">
        <v>178</v>
      </c>
      <c r="J39" s="63" t="s">
        <v>178</v>
      </c>
      <c r="K39" s="63" t="s">
        <v>178</v>
      </c>
      <c r="L39" s="63" t="s">
        <v>178</v>
      </c>
      <c r="M39" s="63" t="s">
        <v>178</v>
      </c>
      <c r="N39" s="63" t="s">
        <v>178</v>
      </c>
      <c r="O39" s="63" t="s">
        <v>178</v>
      </c>
      <c r="P39" s="63" t="s">
        <v>178</v>
      </c>
      <c r="Q39" s="63" t="s">
        <v>178</v>
      </c>
      <c r="R39" s="63" t="s">
        <v>178</v>
      </c>
      <c r="S39" s="63" t="s">
        <v>178</v>
      </c>
      <c r="T39" s="63" t="s">
        <v>178</v>
      </c>
      <c r="U39" s="63" t="s">
        <v>178</v>
      </c>
      <c r="V39" s="63" t="s">
        <v>178</v>
      </c>
      <c r="W39" s="63" t="s">
        <v>178</v>
      </c>
      <c r="X39" s="63" t="s">
        <v>178</v>
      </c>
      <c r="Y39" s="63" t="s">
        <v>178</v>
      </c>
      <c r="Z39" s="63" t="s">
        <v>178</v>
      </c>
      <c r="AA39" s="63" t="s">
        <v>178</v>
      </c>
      <c r="AB39" s="63" t="s">
        <v>178</v>
      </c>
      <c r="AC39" s="63" t="s">
        <v>178</v>
      </c>
      <c r="AD39" s="63" t="s">
        <v>178</v>
      </c>
      <c r="AE39" s="63" t="s">
        <v>178</v>
      </c>
      <c r="AF39" s="63" t="s">
        <v>178</v>
      </c>
      <c r="AG39" s="63" t="s">
        <v>178</v>
      </c>
      <c r="AH39" s="63" t="s">
        <v>178</v>
      </c>
      <c r="AI39" s="63" t="s">
        <v>178</v>
      </c>
      <c r="AJ39" s="63" t="s">
        <v>178</v>
      </c>
      <c r="AK39" s="63" t="s">
        <v>178</v>
      </c>
      <c r="AL39" s="63" t="s">
        <v>178</v>
      </c>
      <c r="AM39" s="63" t="s">
        <v>178</v>
      </c>
      <c r="AN39" s="63" t="s">
        <v>178</v>
      </c>
      <c r="AO39" s="63" t="s">
        <v>178</v>
      </c>
      <c r="AP39" s="63" t="s">
        <v>178</v>
      </c>
      <c r="AQ39" s="63" t="s">
        <v>178</v>
      </c>
      <c r="AR39" s="63" t="s">
        <v>178</v>
      </c>
      <c r="AS39" s="63" t="s">
        <v>178</v>
      </c>
      <c r="AT39" s="63" t="s">
        <v>178</v>
      </c>
      <c r="AU39" s="63" t="s">
        <v>178</v>
      </c>
      <c r="AV39" s="63" t="s">
        <v>178</v>
      </c>
      <c r="AW39" s="63" t="s">
        <v>178</v>
      </c>
      <c r="AX39" s="63" t="s">
        <v>178</v>
      </c>
      <c r="AY39" s="63" t="s">
        <v>178</v>
      </c>
      <c r="AZ39" s="63" t="s">
        <v>178</v>
      </c>
      <c r="BA39" s="63" t="s">
        <v>178</v>
      </c>
      <c r="BB39" s="63" t="s">
        <v>178</v>
      </c>
      <c r="BC39" s="63" t="s">
        <v>178</v>
      </c>
      <c r="BD39" s="63" t="s">
        <v>178</v>
      </c>
      <c r="BE39" s="63" t="s">
        <v>178</v>
      </c>
      <c r="BF39" s="63" t="s">
        <v>178</v>
      </c>
      <c r="BG39" s="63" t="s">
        <v>178</v>
      </c>
      <c r="BH39" s="63" t="s">
        <v>178</v>
      </c>
      <c r="BI39" s="63" t="s">
        <v>178</v>
      </c>
      <c r="BJ39" s="63" t="s">
        <v>178</v>
      </c>
      <c r="BK39" s="63" t="s">
        <v>178</v>
      </c>
      <c r="BL39" s="63" t="s">
        <v>178</v>
      </c>
      <c r="BM39" s="63" t="s">
        <v>178</v>
      </c>
      <c r="BN39" s="63" t="s">
        <v>178</v>
      </c>
      <c r="BO39" s="63" t="s">
        <v>178</v>
      </c>
      <c r="BP39" s="63" t="s">
        <v>178</v>
      </c>
      <c r="BQ39" s="63" t="s">
        <v>178</v>
      </c>
      <c r="BR39" s="63" t="s">
        <v>178</v>
      </c>
      <c r="BS39" s="63" t="s">
        <v>178</v>
      </c>
      <c r="BT39" s="63" t="s">
        <v>178</v>
      </c>
      <c r="BU39" s="63" t="s">
        <v>178</v>
      </c>
      <c r="BV39" s="63" t="s">
        <v>178</v>
      </c>
      <c r="BW39" s="63" t="s">
        <v>178</v>
      </c>
      <c r="BX39" s="63" t="s">
        <v>178</v>
      </c>
      <c r="BY39" s="63" t="s">
        <v>178</v>
      </c>
      <c r="BZ39" s="63" t="s">
        <v>178</v>
      </c>
      <c r="CA39" s="63" t="s">
        <v>178</v>
      </c>
      <c r="CB39" s="63" t="s">
        <v>178</v>
      </c>
      <c r="CC39" s="63" t="s">
        <v>178</v>
      </c>
      <c r="CD39" s="63" t="s">
        <v>178</v>
      </c>
      <c r="CE39" s="63" t="s">
        <v>178</v>
      </c>
      <c r="CF39" s="63" t="s">
        <v>178</v>
      </c>
      <c r="CG39" s="63" t="s">
        <v>178</v>
      </c>
      <c r="CH39" s="63" t="s">
        <v>178</v>
      </c>
      <c r="CI39" s="63" t="s">
        <v>178</v>
      </c>
      <c r="CJ39" s="63" t="s">
        <v>178</v>
      </c>
      <c r="CK39" s="63" t="s">
        <v>178</v>
      </c>
      <c r="CL39" s="63" t="s">
        <v>178</v>
      </c>
      <c r="CM39" s="63" t="s">
        <v>178</v>
      </c>
      <c r="CN39" s="63" t="s">
        <v>178</v>
      </c>
      <c r="CO39" s="63" t="s">
        <v>178</v>
      </c>
      <c r="CP39" s="63" t="s">
        <v>178</v>
      </c>
      <c r="CQ39" s="63" t="s">
        <v>178</v>
      </c>
      <c r="CR39" s="63" t="s">
        <v>178</v>
      </c>
      <c r="CS39" s="63" t="s">
        <v>178</v>
      </c>
      <c r="CT39" s="63" t="s">
        <v>178</v>
      </c>
      <c r="CU39" s="63" t="s">
        <v>178</v>
      </c>
      <c r="CV39" s="63" t="s">
        <v>178</v>
      </c>
      <c r="CW39" s="63" t="s">
        <v>178</v>
      </c>
      <c r="CX39" s="63" t="s">
        <v>178</v>
      </c>
      <c r="CY39" s="63" t="s">
        <v>178</v>
      </c>
      <c r="CZ39" s="63" t="s">
        <v>178</v>
      </c>
    </row>
    <row r="40" spans="1:104" x14ac:dyDescent="0.2">
      <c r="A40" s="16" t="s">
        <v>600</v>
      </c>
      <c r="B40" s="9" t="s">
        <v>183</v>
      </c>
      <c r="C40" s="15" t="s">
        <v>253</v>
      </c>
      <c r="D40" s="15" t="s">
        <v>2</v>
      </c>
      <c r="E40" s="86" t="s">
        <v>178</v>
      </c>
      <c r="F40" s="63" t="s">
        <v>178</v>
      </c>
      <c r="G40" s="63" t="s">
        <v>178</v>
      </c>
      <c r="H40" s="63" t="s">
        <v>178</v>
      </c>
      <c r="I40" s="63" t="s">
        <v>178</v>
      </c>
      <c r="J40" s="63" t="s">
        <v>178</v>
      </c>
      <c r="K40" s="63" t="s">
        <v>178</v>
      </c>
      <c r="L40" s="63" t="s">
        <v>178</v>
      </c>
      <c r="M40" s="63" t="s">
        <v>178</v>
      </c>
      <c r="N40" s="63" t="s">
        <v>178</v>
      </c>
      <c r="O40" s="63" t="s">
        <v>178</v>
      </c>
      <c r="P40" s="63" t="s">
        <v>178</v>
      </c>
      <c r="Q40" s="63" t="s">
        <v>178</v>
      </c>
      <c r="R40" s="63" t="s">
        <v>178</v>
      </c>
      <c r="S40" s="63" t="s">
        <v>178</v>
      </c>
      <c r="T40" s="63" t="s">
        <v>178</v>
      </c>
      <c r="U40" s="63" t="s">
        <v>178</v>
      </c>
      <c r="V40" s="63" t="s">
        <v>178</v>
      </c>
      <c r="W40" s="63" t="s">
        <v>178</v>
      </c>
      <c r="X40" s="63" t="s">
        <v>178</v>
      </c>
      <c r="Y40" s="63" t="s">
        <v>178</v>
      </c>
      <c r="Z40" s="63" t="s">
        <v>178</v>
      </c>
      <c r="AA40" s="63" t="s">
        <v>178</v>
      </c>
      <c r="AB40" s="63" t="s">
        <v>178</v>
      </c>
      <c r="AC40" s="63" t="s">
        <v>178</v>
      </c>
      <c r="AD40" s="63" t="s">
        <v>178</v>
      </c>
      <c r="AE40" s="63" t="s">
        <v>178</v>
      </c>
      <c r="AF40" s="63" t="s">
        <v>178</v>
      </c>
      <c r="AG40" s="63" t="s">
        <v>178</v>
      </c>
      <c r="AH40" s="63" t="s">
        <v>178</v>
      </c>
      <c r="AI40" s="63" t="s">
        <v>178</v>
      </c>
      <c r="AJ40" s="63" t="s">
        <v>178</v>
      </c>
      <c r="AK40" s="63" t="s">
        <v>178</v>
      </c>
      <c r="AL40" s="63" t="s">
        <v>178</v>
      </c>
      <c r="AM40" s="63" t="s">
        <v>178</v>
      </c>
      <c r="AN40" s="63" t="s">
        <v>178</v>
      </c>
      <c r="AO40" s="63" t="s">
        <v>178</v>
      </c>
      <c r="AP40" s="63" t="s">
        <v>178</v>
      </c>
      <c r="AQ40" s="63" t="s">
        <v>178</v>
      </c>
      <c r="AR40" s="63" t="s">
        <v>178</v>
      </c>
      <c r="AS40" s="63" t="s">
        <v>178</v>
      </c>
      <c r="AT40" s="63" t="s">
        <v>178</v>
      </c>
      <c r="AU40" s="63" t="s">
        <v>178</v>
      </c>
      <c r="AV40" s="63" t="s">
        <v>178</v>
      </c>
      <c r="AW40" s="63" t="s">
        <v>178</v>
      </c>
      <c r="AX40" s="63" t="s">
        <v>178</v>
      </c>
      <c r="AY40" s="63" t="s">
        <v>178</v>
      </c>
      <c r="AZ40" s="63" t="s">
        <v>178</v>
      </c>
      <c r="BA40" s="63" t="s">
        <v>178</v>
      </c>
      <c r="BB40" s="63" t="s">
        <v>178</v>
      </c>
      <c r="BC40" s="63" t="s">
        <v>178</v>
      </c>
      <c r="BD40" s="63" t="s">
        <v>178</v>
      </c>
      <c r="BE40" s="63" t="s">
        <v>178</v>
      </c>
      <c r="BF40" s="63" t="s">
        <v>178</v>
      </c>
      <c r="BG40" s="63" t="s">
        <v>178</v>
      </c>
      <c r="BH40" s="63" t="s">
        <v>178</v>
      </c>
      <c r="BI40" s="63" t="s">
        <v>178</v>
      </c>
      <c r="BJ40" s="63" t="s">
        <v>178</v>
      </c>
      <c r="BK40" s="63" t="s">
        <v>178</v>
      </c>
      <c r="BL40" s="63" t="s">
        <v>178</v>
      </c>
      <c r="BM40" s="63" t="s">
        <v>178</v>
      </c>
      <c r="BN40" s="63" t="s">
        <v>178</v>
      </c>
      <c r="BO40" s="63" t="s">
        <v>178</v>
      </c>
      <c r="BP40" s="63" t="s">
        <v>178</v>
      </c>
      <c r="BQ40" s="63" t="s">
        <v>178</v>
      </c>
      <c r="BR40" s="63" t="s">
        <v>178</v>
      </c>
      <c r="BS40" s="63" t="s">
        <v>178</v>
      </c>
      <c r="BT40" s="63" t="s">
        <v>178</v>
      </c>
      <c r="BU40" s="63" t="s">
        <v>178</v>
      </c>
      <c r="BV40" s="63" t="s">
        <v>178</v>
      </c>
      <c r="BW40" s="63" t="s">
        <v>178</v>
      </c>
      <c r="BX40" s="63" t="s">
        <v>178</v>
      </c>
      <c r="BY40" s="63" t="s">
        <v>178</v>
      </c>
      <c r="BZ40" s="63" t="s">
        <v>178</v>
      </c>
      <c r="CA40" s="63" t="s">
        <v>178</v>
      </c>
      <c r="CB40" s="63" t="s">
        <v>178</v>
      </c>
      <c r="CC40" s="63" t="s">
        <v>178</v>
      </c>
      <c r="CD40" s="63" t="s">
        <v>178</v>
      </c>
      <c r="CE40" s="63" t="s">
        <v>178</v>
      </c>
      <c r="CF40" s="63" t="s">
        <v>178</v>
      </c>
      <c r="CG40" s="63" t="s">
        <v>178</v>
      </c>
      <c r="CH40" s="63" t="s">
        <v>178</v>
      </c>
      <c r="CI40" s="63" t="s">
        <v>178</v>
      </c>
      <c r="CJ40" s="63" t="s">
        <v>178</v>
      </c>
      <c r="CK40" s="63" t="s">
        <v>178</v>
      </c>
      <c r="CL40" s="63" t="s">
        <v>178</v>
      </c>
      <c r="CM40" s="63" t="s">
        <v>178</v>
      </c>
      <c r="CN40" s="63" t="s">
        <v>178</v>
      </c>
      <c r="CO40" s="63" t="s">
        <v>178</v>
      </c>
      <c r="CP40" s="63" t="s">
        <v>178</v>
      </c>
      <c r="CQ40" s="63" t="s">
        <v>178</v>
      </c>
      <c r="CR40" s="63" t="s">
        <v>178</v>
      </c>
      <c r="CS40" s="63" t="s">
        <v>178</v>
      </c>
      <c r="CT40" s="63" t="s">
        <v>178</v>
      </c>
      <c r="CU40" s="63" t="s">
        <v>178</v>
      </c>
      <c r="CV40" s="63" t="s">
        <v>178</v>
      </c>
      <c r="CW40" s="63" t="s">
        <v>178</v>
      </c>
      <c r="CX40" s="63" t="s">
        <v>178</v>
      </c>
      <c r="CY40" s="63" t="s">
        <v>178</v>
      </c>
      <c r="CZ40" s="63" t="s">
        <v>178</v>
      </c>
    </row>
    <row r="41" spans="1:104" ht="28.5" x14ac:dyDescent="0.2">
      <c r="A41" s="16" t="s">
        <v>601</v>
      </c>
      <c r="B41" s="9" t="s">
        <v>184</v>
      </c>
      <c r="C41" s="15" t="s">
        <v>256</v>
      </c>
      <c r="D41" s="15" t="s">
        <v>2</v>
      </c>
      <c r="E41" s="86"/>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row>
    <row r="42" spans="1:104" ht="28.5" x14ac:dyDescent="0.2">
      <c r="A42" s="16" t="s">
        <v>602</v>
      </c>
      <c r="B42" s="9" t="s">
        <v>185</v>
      </c>
      <c r="C42" s="15" t="s">
        <v>254</v>
      </c>
      <c r="D42" s="15" t="s">
        <v>68</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row>
    <row r="43" spans="1:104" ht="40.15" customHeight="1" x14ac:dyDescent="0.2">
      <c r="A43" s="16"/>
      <c r="B43" s="222" t="s">
        <v>553</v>
      </c>
      <c r="C43" s="15" t="s">
        <v>554</v>
      </c>
      <c r="D43" s="15" t="s">
        <v>243</v>
      </c>
      <c r="E43" s="210" t="s">
        <v>100</v>
      </c>
      <c r="F43" s="211" t="s">
        <v>100</v>
      </c>
      <c r="G43" s="211" t="s">
        <v>100</v>
      </c>
      <c r="H43" s="211" t="s">
        <v>100</v>
      </c>
      <c r="I43" s="211" t="s">
        <v>100</v>
      </c>
      <c r="J43" s="211" t="s">
        <v>100</v>
      </c>
      <c r="K43" s="211" t="s">
        <v>100</v>
      </c>
      <c r="L43" s="211" t="s">
        <v>100</v>
      </c>
      <c r="M43" s="211" t="s">
        <v>100</v>
      </c>
      <c r="N43" s="211" t="s">
        <v>100</v>
      </c>
      <c r="O43" s="211" t="s">
        <v>100</v>
      </c>
      <c r="P43" s="211" t="s">
        <v>100</v>
      </c>
      <c r="Q43" s="211" t="s">
        <v>100</v>
      </c>
      <c r="R43" s="211" t="s">
        <v>100</v>
      </c>
      <c r="S43" s="211" t="s">
        <v>100</v>
      </c>
      <c r="T43" s="211" t="s">
        <v>100</v>
      </c>
      <c r="U43" s="211" t="s">
        <v>100</v>
      </c>
      <c r="V43" s="211" t="s">
        <v>100</v>
      </c>
      <c r="W43" s="211" t="s">
        <v>100</v>
      </c>
      <c r="X43" s="211" t="s">
        <v>100</v>
      </c>
      <c r="Y43" s="211" t="s">
        <v>100</v>
      </c>
      <c r="Z43" s="211" t="s">
        <v>100</v>
      </c>
      <c r="AA43" s="211" t="s">
        <v>100</v>
      </c>
      <c r="AB43" s="211" t="s">
        <v>100</v>
      </c>
      <c r="AC43" s="211" t="s">
        <v>100</v>
      </c>
      <c r="AD43" s="211" t="s">
        <v>100</v>
      </c>
      <c r="AE43" s="211" t="s">
        <v>100</v>
      </c>
      <c r="AF43" s="211" t="s">
        <v>100</v>
      </c>
      <c r="AG43" s="211" t="s">
        <v>100</v>
      </c>
      <c r="AH43" s="211" t="s">
        <v>100</v>
      </c>
      <c r="AI43" s="211" t="s">
        <v>100</v>
      </c>
      <c r="AJ43" s="211" t="s">
        <v>100</v>
      </c>
      <c r="AK43" s="211" t="s">
        <v>100</v>
      </c>
      <c r="AL43" s="211" t="s">
        <v>100</v>
      </c>
      <c r="AM43" s="211" t="s">
        <v>100</v>
      </c>
      <c r="AN43" s="211" t="s">
        <v>100</v>
      </c>
      <c r="AO43" s="211" t="s">
        <v>100</v>
      </c>
      <c r="AP43" s="211" t="s">
        <v>100</v>
      </c>
      <c r="AQ43" s="211" t="s">
        <v>100</v>
      </c>
      <c r="AR43" s="211" t="s">
        <v>100</v>
      </c>
      <c r="AS43" s="211" t="s">
        <v>100</v>
      </c>
      <c r="AT43" s="211" t="s">
        <v>100</v>
      </c>
      <c r="AU43" s="211" t="s">
        <v>100</v>
      </c>
      <c r="AV43" s="211" t="s">
        <v>100</v>
      </c>
      <c r="AW43" s="211" t="s">
        <v>100</v>
      </c>
      <c r="AX43" s="211" t="s">
        <v>100</v>
      </c>
      <c r="AY43" s="211" t="s">
        <v>100</v>
      </c>
      <c r="AZ43" s="211" t="s">
        <v>100</v>
      </c>
      <c r="BA43" s="211" t="s">
        <v>100</v>
      </c>
      <c r="BB43" s="211" t="s">
        <v>100</v>
      </c>
      <c r="BC43" s="211" t="s">
        <v>100</v>
      </c>
      <c r="BD43" s="211" t="s">
        <v>100</v>
      </c>
      <c r="BE43" s="211" t="s">
        <v>100</v>
      </c>
      <c r="BF43" s="211" t="s">
        <v>100</v>
      </c>
      <c r="BG43" s="211" t="s">
        <v>100</v>
      </c>
      <c r="BH43" s="211" t="s">
        <v>100</v>
      </c>
      <c r="BI43" s="211" t="s">
        <v>100</v>
      </c>
      <c r="BJ43" s="211" t="s">
        <v>100</v>
      </c>
      <c r="BK43" s="211" t="s">
        <v>100</v>
      </c>
      <c r="BL43" s="211" t="s">
        <v>100</v>
      </c>
      <c r="BM43" s="211" t="s">
        <v>100</v>
      </c>
      <c r="BN43" s="211" t="s">
        <v>100</v>
      </c>
      <c r="BO43" s="211" t="s">
        <v>100</v>
      </c>
      <c r="BP43" s="211" t="s">
        <v>100</v>
      </c>
      <c r="BQ43" s="211" t="s">
        <v>100</v>
      </c>
      <c r="BR43" s="211" t="s">
        <v>100</v>
      </c>
      <c r="BS43" s="211" t="s">
        <v>100</v>
      </c>
      <c r="BT43" s="211" t="s">
        <v>100</v>
      </c>
      <c r="BU43" s="211" t="s">
        <v>100</v>
      </c>
      <c r="BV43" s="211" t="s">
        <v>100</v>
      </c>
      <c r="BW43" s="211" t="s">
        <v>100</v>
      </c>
      <c r="BX43" s="211" t="s">
        <v>100</v>
      </c>
      <c r="BY43" s="211" t="s">
        <v>100</v>
      </c>
      <c r="BZ43" s="211" t="s">
        <v>100</v>
      </c>
      <c r="CA43" s="211" t="s">
        <v>100</v>
      </c>
      <c r="CB43" s="211" t="s">
        <v>100</v>
      </c>
      <c r="CC43" s="211" t="s">
        <v>100</v>
      </c>
      <c r="CD43" s="211" t="s">
        <v>100</v>
      </c>
      <c r="CE43" s="211" t="s">
        <v>100</v>
      </c>
      <c r="CF43" s="211" t="s">
        <v>100</v>
      </c>
      <c r="CG43" s="211" t="s">
        <v>100</v>
      </c>
      <c r="CH43" s="211" t="s">
        <v>100</v>
      </c>
      <c r="CI43" s="211" t="s">
        <v>100</v>
      </c>
      <c r="CJ43" s="211" t="s">
        <v>100</v>
      </c>
      <c r="CK43" s="211" t="s">
        <v>100</v>
      </c>
      <c r="CL43" s="211" t="s">
        <v>100</v>
      </c>
      <c r="CM43" s="211" t="s">
        <v>100</v>
      </c>
      <c r="CN43" s="211" t="s">
        <v>100</v>
      </c>
      <c r="CO43" s="211" t="s">
        <v>100</v>
      </c>
      <c r="CP43" s="211" t="s">
        <v>100</v>
      </c>
      <c r="CQ43" s="211" t="s">
        <v>100</v>
      </c>
      <c r="CR43" s="211" t="s">
        <v>100</v>
      </c>
      <c r="CS43" s="211" t="s">
        <v>100</v>
      </c>
      <c r="CT43" s="211" t="s">
        <v>100</v>
      </c>
      <c r="CU43" s="211" t="s">
        <v>100</v>
      </c>
      <c r="CV43" s="211" t="s">
        <v>100</v>
      </c>
      <c r="CW43" s="211" t="s">
        <v>100</v>
      </c>
      <c r="CX43" s="211" t="s">
        <v>100</v>
      </c>
      <c r="CY43" s="211" t="s">
        <v>100</v>
      </c>
      <c r="CZ43" s="211" t="s">
        <v>100</v>
      </c>
    </row>
    <row r="44" spans="1:104" x14ac:dyDescent="0.2">
      <c r="A44" s="16" t="s">
        <v>603</v>
      </c>
      <c r="B44" s="9" t="s">
        <v>180</v>
      </c>
      <c r="C44" s="15" t="s">
        <v>253</v>
      </c>
      <c r="D44" s="15" t="s">
        <v>2</v>
      </c>
      <c r="E44" s="86" t="s">
        <v>178</v>
      </c>
      <c r="F44" s="63" t="s">
        <v>178</v>
      </c>
      <c r="G44" s="63" t="s">
        <v>178</v>
      </c>
      <c r="H44" s="63" t="s">
        <v>178</v>
      </c>
      <c r="I44" s="63" t="s">
        <v>178</v>
      </c>
      <c r="J44" s="63" t="s">
        <v>178</v>
      </c>
      <c r="K44" s="63" t="s">
        <v>178</v>
      </c>
      <c r="L44" s="63" t="s">
        <v>178</v>
      </c>
      <c r="M44" s="63" t="s">
        <v>178</v>
      </c>
      <c r="N44" s="63" t="s">
        <v>178</v>
      </c>
      <c r="O44" s="63" t="s">
        <v>178</v>
      </c>
      <c r="P44" s="63" t="s">
        <v>178</v>
      </c>
      <c r="Q44" s="63" t="s">
        <v>178</v>
      </c>
      <c r="R44" s="63" t="s">
        <v>178</v>
      </c>
      <c r="S44" s="63" t="s">
        <v>178</v>
      </c>
      <c r="T44" s="63" t="s">
        <v>178</v>
      </c>
      <c r="U44" s="63" t="s">
        <v>178</v>
      </c>
      <c r="V44" s="63" t="s">
        <v>178</v>
      </c>
      <c r="W44" s="63" t="s">
        <v>178</v>
      </c>
      <c r="X44" s="63" t="s">
        <v>178</v>
      </c>
      <c r="Y44" s="63" t="s">
        <v>178</v>
      </c>
      <c r="Z44" s="63" t="s">
        <v>178</v>
      </c>
      <c r="AA44" s="63" t="s">
        <v>178</v>
      </c>
      <c r="AB44" s="63" t="s">
        <v>178</v>
      </c>
      <c r="AC44" s="63" t="s">
        <v>178</v>
      </c>
      <c r="AD44" s="63" t="s">
        <v>178</v>
      </c>
      <c r="AE44" s="63" t="s">
        <v>178</v>
      </c>
      <c r="AF44" s="63" t="s">
        <v>178</v>
      </c>
      <c r="AG44" s="63" t="s">
        <v>178</v>
      </c>
      <c r="AH44" s="63" t="s">
        <v>178</v>
      </c>
      <c r="AI44" s="63" t="s">
        <v>178</v>
      </c>
      <c r="AJ44" s="63" t="s">
        <v>178</v>
      </c>
      <c r="AK44" s="63" t="s">
        <v>178</v>
      </c>
      <c r="AL44" s="63" t="s">
        <v>178</v>
      </c>
      <c r="AM44" s="63" t="s">
        <v>178</v>
      </c>
      <c r="AN44" s="63" t="s">
        <v>178</v>
      </c>
      <c r="AO44" s="63" t="s">
        <v>178</v>
      </c>
      <c r="AP44" s="63" t="s">
        <v>178</v>
      </c>
      <c r="AQ44" s="63" t="s">
        <v>178</v>
      </c>
      <c r="AR44" s="63" t="s">
        <v>178</v>
      </c>
      <c r="AS44" s="63" t="s">
        <v>178</v>
      </c>
      <c r="AT44" s="63" t="s">
        <v>178</v>
      </c>
      <c r="AU44" s="63" t="s">
        <v>178</v>
      </c>
      <c r="AV44" s="63" t="s">
        <v>178</v>
      </c>
      <c r="AW44" s="63" t="s">
        <v>178</v>
      </c>
      <c r="AX44" s="63" t="s">
        <v>178</v>
      </c>
      <c r="AY44" s="63" t="s">
        <v>178</v>
      </c>
      <c r="AZ44" s="63" t="s">
        <v>178</v>
      </c>
      <c r="BA44" s="63" t="s">
        <v>178</v>
      </c>
      <c r="BB44" s="63" t="s">
        <v>178</v>
      </c>
      <c r="BC44" s="63" t="s">
        <v>178</v>
      </c>
      <c r="BD44" s="63" t="s">
        <v>178</v>
      </c>
      <c r="BE44" s="63" t="s">
        <v>178</v>
      </c>
      <c r="BF44" s="63" t="s">
        <v>178</v>
      </c>
      <c r="BG44" s="63" t="s">
        <v>178</v>
      </c>
      <c r="BH44" s="63" t="s">
        <v>178</v>
      </c>
      <c r="BI44" s="63" t="s">
        <v>178</v>
      </c>
      <c r="BJ44" s="63" t="s">
        <v>178</v>
      </c>
      <c r="BK44" s="63" t="s">
        <v>178</v>
      </c>
      <c r="BL44" s="63" t="s">
        <v>178</v>
      </c>
      <c r="BM44" s="63" t="s">
        <v>178</v>
      </c>
      <c r="BN44" s="63" t="s">
        <v>178</v>
      </c>
      <c r="BO44" s="63" t="s">
        <v>178</v>
      </c>
      <c r="BP44" s="63" t="s">
        <v>178</v>
      </c>
      <c r="BQ44" s="63" t="s">
        <v>178</v>
      </c>
      <c r="BR44" s="63" t="s">
        <v>178</v>
      </c>
      <c r="BS44" s="63" t="s">
        <v>178</v>
      </c>
      <c r="BT44" s="63" t="s">
        <v>178</v>
      </c>
      <c r="BU44" s="63" t="s">
        <v>178</v>
      </c>
      <c r="BV44" s="63" t="s">
        <v>178</v>
      </c>
      <c r="BW44" s="63" t="s">
        <v>178</v>
      </c>
      <c r="BX44" s="63" t="s">
        <v>178</v>
      </c>
      <c r="BY44" s="63" t="s">
        <v>178</v>
      </c>
      <c r="BZ44" s="63" t="s">
        <v>178</v>
      </c>
      <c r="CA44" s="63" t="s">
        <v>178</v>
      </c>
      <c r="CB44" s="63" t="s">
        <v>178</v>
      </c>
      <c r="CC44" s="63" t="s">
        <v>178</v>
      </c>
      <c r="CD44" s="63" t="s">
        <v>178</v>
      </c>
      <c r="CE44" s="63" t="s">
        <v>178</v>
      </c>
      <c r="CF44" s="63" t="s">
        <v>178</v>
      </c>
      <c r="CG44" s="63" t="s">
        <v>178</v>
      </c>
      <c r="CH44" s="63" t="s">
        <v>178</v>
      </c>
      <c r="CI44" s="63" t="s">
        <v>178</v>
      </c>
      <c r="CJ44" s="63" t="s">
        <v>178</v>
      </c>
      <c r="CK44" s="63" t="s">
        <v>178</v>
      </c>
      <c r="CL44" s="63" t="s">
        <v>178</v>
      </c>
      <c r="CM44" s="63" t="s">
        <v>178</v>
      </c>
      <c r="CN44" s="63" t="s">
        <v>178</v>
      </c>
      <c r="CO44" s="63" t="s">
        <v>178</v>
      </c>
      <c r="CP44" s="63" t="s">
        <v>178</v>
      </c>
      <c r="CQ44" s="63" t="s">
        <v>178</v>
      </c>
      <c r="CR44" s="63" t="s">
        <v>178</v>
      </c>
      <c r="CS44" s="63" t="s">
        <v>178</v>
      </c>
      <c r="CT44" s="63" t="s">
        <v>178</v>
      </c>
      <c r="CU44" s="63" t="s">
        <v>178</v>
      </c>
      <c r="CV44" s="63" t="s">
        <v>178</v>
      </c>
      <c r="CW44" s="63" t="s">
        <v>178</v>
      </c>
      <c r="CX44" s="63" t="s">
        <v>178</v>
      </c>
      <c r="CY44" s="63" t="s">
        <v>178</v>
      </c>
      <c r="CZ44" s="63" t="s">
        <v>178</v>
      </c>
    </row>
    <row r="45" spans="1:104" x14ac:dyDescent="0.2">
      <c r="A45" s="16" t="s">
        <v>604</v>
      </c>
      <c r="B45" s="9" t="s">
        <v>181</v>
      </c>
      <c r="C45" s="15" t="s">
        <v>253</v>
      </c>
      <c r="D45" s="15" t="s">
        <v>2</v>
      </c>
      <c r="E45" s="86" t="s">
        <v>178</v>
      </c>
      <c r="F45" s="63" t="s">
        <v>178</v>
      </c>
      <c r="G45" s="63" t="s">
        <v>178</v>
      </c>
      <c r="H45" s="63" t="s">
        <v>178</v>
      </c>
      <c r="I45" s="63" t="s">
        <v>178</v>
      </c>
      <c r="J45" s="63" t="s">
        <v>178</v>
      </c>
      <c r="K45" s="63" t="s">
        <v>178</v>
      </c>
      <c r="L45" s="63" t="s">
        <v>178</v>
      </c>
      <c r="M45" s="63" t="s">
        <v>178</v>
      </c>
      <c r="N45" s="63" t="s">
        <v>178</v>
      </c>
      <c r="O45" s="63" t="s">
        <v>178</v>
      </c>
      <c r="P45" s="63" t="s">
        <v>178</v>
      </c>
      <c r="Q45" s="63" t="s">
        <v>178</v>
      </c>
      <c r="R45" s="63" t="s">
        <v>178</v>
      </c>
      <c r="S45" s="63" t="s">
        <v>178</v>
      </c>
      <c r="T45" s="63" t="s">
        <v>178</v>
      </c>
      <c r="U45" s="63" t="s">
        <v>178</v>
      </c>
      <c r="V45" s="63" t="s">
        <v>178</v>
      </c>
      <c r="W45" s="63" t="s">
        <v>178</v>
      </c>
      <c r="X45" s="63" t="s">
        <v>178</v>
      </c>
      <c r="Y45" s="63" t="s">
        <v>178</v>
      </c>
      <c r="Z45" s="63" t="s">
        <v>178</v>
      </c>
      <c r="AA45" s="63" t="s">
        <v>178</v>
      </c>
      <c r="AB45" s="63" t="s">
        <v>178</v>
      </c>
      <c r="AC45" s="63" t="s">
        <v>178</v>
      </c>
      <c r="AD45" s="63" t="s">
        <v>178</v>
      </c>
      <c r="AE45" s="63" t="s">
        <v>178</v>
      </c>
      <c r="AF45" s="63" t="s">
        <v>178</v>
      </c>
      <c r="AG45" s="63" t="s">
        <v>178</v>
      </c>
      <c r="AH45" s="63" t="s">
        <v>178</v>
      </c>
      <c r="AI45" s="63" t="s">
        <v>178</v>
      </c>
      <c r="AJ45" s="63" t="s">
        <v>178</v>
      </c>
      <c r="AK45" s="63" t="s">
        <v>178</v>
      </c>
      <c r="AL45" s="63" t="s">
        <v>178</v>
      </c>
      <c r="AM45" s="63" t="s">
        <v>178</v>
      </c>
      <c r="AN45" s="63" t="s">
        <v>178</v>
      </c>
      <c r="AO45" s="63" t="s">
        <v>178</v>
      </c>
      <c r="AP45" s="63" t="s">
        <v>178</v>
      </c>
      <c r="AQ45" s="63" t="s">
        <v>178</v>
      </c>
      <c r="AR45" s="63" t="s">
        <v>178</v>
      </c>
      <c r="AS45" s="63" t="s">
        <v>178</v>
      </c>
      <c r="AT45" s="63" t="s">
        <v>178</v>
      </c>
      <c r="AU45" s="63" t="s">
        <v>178</v>
      </c>
      <c r="AV45" s="63" t="s">
        <v>178</v>
      </c>
      <c r="AW45" s="63" t="s">
        <v>178</v>
      </c>
      <c r="AX45" s="63" t="s">
        <v>178</v>
      </c>
      <c r="AY45" s="63" t="s">
        <v>178</v>
      </c>
      <c r="AZ45" s="63" t="s">
        <v>178</v>
      </c>
      <c r="BA45" s="63" t="s">
        <v>178</v>
      </c>
      <c r="BB45" s="63" t="s">
        <v>178</v>
      </c>
      <c r="BC45" s="63" t="s">
        <v>178</v>
      </c>
      <c r="BD45" s="63" t="s">
        <v>178</v>
      </c>
      <c r="BE45" s="63" t="s">
        <v>178</v>
      </c>
      <c r="BF45" s="63" t="s">
        <v>178</v>
      </c>
      <c r="BG45" s="63" t="s">
        <v>178</v>
      </c>
      <c r="BH45" s="63" t="s">
        <v>178</v>
      </c>
      <c r="BI45" s="63" t="s">
        <v>178</v>
      </c>
      <c r="BJ45" s="63" t="s">
        <v>178</v>
      </c>
      <c r="BK45" s="63" t="s">
        <v>178</v>
      </c>
      <c r="BL45" s="63" t="s">
        <v>178</v>
      </c>
      <c r="BM45" s="63" t="s">
        <v>178</v>
      </c>
      <c r="BN45" s="63" t="s">
        <v>178</v>
      </c>
      <c r="BO45" s="63" t="s">
        <v>178</v>
      </c>
      <c r="BP45" s="63" t="s">
        <v>178</v>
      </c>
      <c r="BQ45" s="63" t="s">
        <v>178</v>
      </c>
      <c r="BR45" s="63" t="s">
        <v>178</v>
      </c>
      <c r="BS45" s="63" t="s">
        <v>178</v>
      </c>
      <c r="BT45" s="63" t="s">
        <v>178</v>
      </c>
      <c r="BU45" s="63" t="s">
        <v>178</v>
      </c>
      <c r="BV45" s="63" t="s">
        <v>178</v>
      </c>
      <c r="BW45" s="63" t="s">
        <v>178</v>
      </c>
      <c r="BX45" s="63" t="s">
        <v>178</v>
      </c>
      <c r="BY45" s="63" t="s">
        <v>178</v>
      </c>
      <c r="BZ45" s="63" t="s">
        <v>178</v>
      </c>
      <c r="CA45" s="63" t="s">
        <v>178</v>
      </c>
      <c r="CB45" s="63" t="s">
        <v>178</v>
      </c>
      <c r="CC45" s="63" t="s">
        <v>178</v>
      </c>
      <c r="CD45" s="63" t="s">
        <v>178</v>
      </c>
      <c r="CE45" s="63" t="s">
        <v>178</v>
      </c>
      <c r="CF45" s="63" t="s">
        <v>178</v>
      </c>
      <c r="CG45" s="63" t="s">
        <v>178</v>
      </c>
      <c r="CH45" s="63" t="s">
        <v>178</v>
      </c>
      <c r="CI45" s="63" t="s">
        <v>178</v>
      </c>
      <c r="CJ45" s="63" t="s">
        <v>178</v>
      </c>
      <c r="CK45" s="63" t="s">
        <v>178</v>
      </c>
      <c r="CL45" s="63" t="s">
        <v>178</v>
      </c>
      <c r="CM45" s="63" t="s">
        <v>178</v>
      </c>
      <c r="CN45" s="63" t="s">
        <v>178</v>
      </c>
      <c r="CO45" s="63" t="s">
        <v>178</v>
      </c>
      <c r="CP45" s="63" t="s">
        <v>178</v>
      </c>
      <c r="CQ45" s="63" t="s">
        <v>178</v>
      </c>
      <c r="CR45" s="63" t="s">
        <v>178</v>
      </c>
      <c r="CS45" s="63" t="s">
        <v>178</v>
      </c>
      <c r="CT45" s="63" t="s">
        <v>178</v>
      </c>
      <c r="CU45" s="63" t="s">
        <v>178</v>
      </c>
      <c r="CV45" s="63" t="s">
        <v>178</v>
      </c>
      <c r="CW45" s="63" t="s">
        <v>178</v>
      </c>
      <c r="CX45" s="63" t="s">
        <v>178</v>
      </c>
      <c r="CY45" s="63" t="s">
        <v>178</v>
      </c>
      <c r="CZ45" s="63" t="s">
        <v>178</v>
      </c>
    </row>
    <row r="46" spans="1:104" x14ac:dyDescent="0.2">
      <c r="A46" s="16" t="s">
        <v>596</v>
      </c>
      <c r="B46" s="9" t="s">
        <v>182</v>
      </c>
      <c r="C46" s="15" t="s">
        <v>253</v>
      </c>
      <c r="D46" s="15" t="s">
        <v>2</v>
      </c>
      <c r="E46" s="86" t="s">
        <v>178</v>
      </c>
      <c r="F46" s="63" t="s">
        <v>178</v>
      </c>
      <c r="G46" s="63" t="s">
        <v>178</v>
      </c>
      <c r="H46" s="63" t="s">
        <v>178</v>
      </c>
      <c r="I46" s="63" t="s">
        <v>178</v>
      </c>
      <c r="J46" s="63" t="s">
        <v>178</v>
      </c>
      <c r="K46" s="63" t="s">
        <v>178</v>
      </c>
      <c r="L46" s="63" t="s">
        <v>178</v>
      </c>
      <c r="M46" s="63" t="s">
        <v>178</v>
      </c>
      <c r="N46" s="63" t="s">
        <v>178</v>
      </c>
      <c r="O46" s="63" t="s">
        <v>178</v>
      </c>
      <c r="P46" s="63" t="s">
        <v>178</v>
      </c>
      <c r="Q46" s="63" t="s">
        <v>178</v>
      </c>
      <c r="R46" s="63" t="s">
        <v>178</v>
      </c>
      <c r="S46" s="63" t="s">
        <v>178</v>
      </c>
      <c r="T46" s="63" t="s">
        <v>178</v>
      </c>
      <c r="U46" s="63" t="s">
        <v>178</v>
      </c>
      <c r="V46" s="63" t="s">
        <v>178</v>
      </c>
      <c r="W46" s="63" t="s">
        <v>178</v>
      </c>
      <c r="X46" s="63" t="s">
        <v>178</v>
      </c>
      <c r="Y46" s="63" t="s">
        <v>178</v>
      </c>
      <c r="Z46" s="63" t="s">
        <v>178</v>
      </c>
      <c r="AA46" s="63" t="s">
        <v>178</v>
      </c>
      <c r="AB46" s="63" t="s">
        <v>178</v>
      </c>
      <c r="AC46" s="63" t="s">
        <v>178</v>
      </c>
      <c r="AD46" s="63" t="s">
        <v>178</v>
      </c>
      <c r="AE46" s="63" t="s">
        <v>178</v>
      </c>
      <c r="AF46" s="63" t="s">
        <v>178</v>
      </c>
      <c r="AG46" s="63" t="s">
        <v>178</v>
      </c>
      <c r="AH46" s="63" t="s">
        <v>178</v>
      </c>
      <c r="AI46" s="63" t="s">
        <v>178</v>
      </c>
      <c r="AJ46" s="63" t="s">
        <v>178</v>
      </c>
      <c r="AK46" s="63" t="s">
        <v>178</v>
      </c>
      <c r="AL46" s="63" t="s">
        <v>178</v>
      </c>
      <c r="AM46" s="63" t="s">
        <v>178</v>
      </c>
      <c r="AN46" s="63" t="s">
        <v>178</v>
      </c>
      <c r="AO46" s="63" t="s">
        <v>178</v>
      </c>
      <c r="AP46" s="63" t="s">
        <v>178</v>
      </c>
      <c r="AQ46" s="63" t="s">
        <v>178</v>
      </c>
      <c r="AR46" s="63" t="s">
        <v>178</v>
      </c>
      <c r="AS46" s="63" t="s">
        <v>178</v>
      </c>
      <c r="AT46" s="63" t="s">
        <v>178</v>
      </c>
      <c r="AU46" s="63" t="s">
        <v>178</v>
      </c>
      <c r="AV46" s="63" t="s">
        <v>178</v>
      </c>
      <c r="AW46" s="63" t="s">
        <v>178</v>
      </c>
      <c r="AX46" s="63" t="s">
        <v>178</v>
      </c>
      <c r="AY46" s="63" t="s">
        <v>178</v>
      </c>
      <c r="AZ46" s="63" t="s">
        <v>178</v>
      </c>
      <c r="BA46" s="63" t="s">
        <v>178</v>
      </c>
      <c r="BB46" s="63" t="s">
        <v>178</v>
      </c>
      <c r="BC46" s="63" t="s">
        <v>178</v>
      </c>
      <c r="BD46" s="63" t="s">
        <v>178</v>
      </c>
      <c r="BE46" s="63" t="s">
        <v>178</v>
      </c>
      <c r="BF46" s="63" t="s">
        <v>178</v>
      </c>
      <c r="BG46" s="63" t="s">
        <v>178</v>
      </c>
      <c r="BH46" s="63" t="s">
        <v>178</v>
      </c>
      <c r="BI46" s="63" t="s">
        <v>178</v>
      </c>
      <c r="BJ46" s="63" t="s">
        <v>178</v>
      </c>
      <c r="BK46" s="63" t="s">
        <v>178</v>
      </c>
      <c r="BL46" s="63" t="s">
        <v>178</v>
      </c>
      <c r="BM46" s="63" t="s">
        <v>178</v>
      </c>
      <c r="BN46" s="63" t="s">
        <v>178</v>
      </c>
      <c r="BO46" s="63" t="s">
        <v>178</v>
      </c>
      <c r="BP46" s="63" t="s">
        <v>178</v>
      </c>
      <c r="BQ46" s="63" t="s">
        <v>178</v>
      </c>
      <c r="BR46" s="63" t="s">
        <v>178</v>
      </c>
      <c r="BS46" s="63" t="s">
        <v>178</v>
      </c>
      <c r="BT46" s="63" t="s">
        <v>178</v>
      </c>
      <c r="BU46" s="63" t="s">
        <v>178</v>
      </c>
      <c r="BV46" s="63" t="s">
        <v>178</v>
      </c>
      <c r="BW46" s="63" t="s">
        <v>178</v>
      </c>
      <c r="BX46" s="63" t="s">
        <v>178</v>
      </c>
      <c r="BY46" s="63" t="s">
        <v>178</v>
      </c>
      <c r="BZ46" s="63" t="s">
        <v>178</v>
      </c>
      <c r="CA46" s="63" t="s">
        <v>178</v>
      </c>
      <c r="CB46" s="63" t="s">
        <v>178</v>
      </c>
      <c r="CC46" s="63" t="s">
        <v>178</v>
      </c>
      <c r="CD46" s="63" t="s">
        <v>178</v>
      </c>
      <c r="CE46" s="63" t="s">
        <v>178</v>
      </c>
      <c r="CF46" s="63" t="s">
        <v>178</v>
      </c>
      <c r="CG46" s="63" t="s">
        <v>178</v>
      </c>
      <c r="CH46" s="63" t="s">
        <v>178</v>
      </c>
      <c r="CI46" s="63" t="s">
        <v>178</v>
      </c>
      <c r="CJ46" s="63" t="s">
        <v>178</v>
      </c>
      <c r="CK46" s="63" t="s">
        <v>178</v>
      </c>
      <c r="CL46" s="63" t="s">
        <v>178</v>
      </c>
      <c r="CM46" s="63" t="s">
        <v>178</v>
      </c>
      <c r="CN46" s="63" t="s">
        <v>178</v>
      </c>
      <c r="CO46" s="63" t="s">
        <v>178</v>
      </c>
      <c r="CP46" s="63" t="s">
        <v>178</v>
      </c>
      <c r="CQ46" s="63" t="s">
        <v>178</v>
      </c>
      <c r="CR46" s="63" t="s">
        <v>178</v>
      </c>
      <c r="CS46" s="63" t="s">
        <v>178</v>
      </c>
      <c r="CT46" s="63" t="s">
        <v>178</v>
      </c>
      <c r="CU46" s="63" t="s">
        <v>178</v>
      </c>
      <c r="CV46" s="63" t="s">
        <v>178</v>
      </c>
      <c r="CW46" s="63" t="s">
        <v>178</v>
      </c>
      <c r="CX46" s="63" t="s">
        <v>178</v>
      </c>
      <c r="CY46" s="63" t="s">
        <v>178</v>
      </c>
      <c r="CZ46" s="63" t="s">
        <v>178</v>
      </c>
    </row>
    <row r="47" spans="1:104" x14ac:dyDescent="0.2">
      <c r="A47" s="16" t="s">
        <v>605</v>
      </c>
      <c r="B47" s="9" t="s">
        <v>183</v>
      </c>
      <c r="C47" s="15" t="s">
        <v>253</v>
      </c>
      <c r="D47" s="15" t="s">
        <v>2</v>
      </c>
      <c r="E47" s="86" t="s">
        <v>178</v>
      </c>
      <c r="F47" s="63" t="s">
        <v>178</v>
      </c>
      <c r="G47" s="63" t="s">
        <v>178</v>
      </c>
      <c r="H47" s="63" t="s">
        <v>178</v>
      </c>
      <c r="I47" s="63" t="s">
        <v>178</v>
      </c>
      <c r="J47" s="63" t="s">
        <v>178</v>
      </c>
      <c r="K47" s="63" t="s">
        <v>178</v>
      </c>
      <c r="L47" s="63" t="s">
        <v>178</v>
      </c>
      <c r="M47" s="63" t="s">
        <v>178</v>
      </c>
      <c r="N47" s="63" t="s">
        <v>178</v>
      </c>
      <c r="O47" s="63" t="s">
        <v>178</v>
      </c>
      <c r="P47" s="63" t="s">
        <v>178</v>
      </c>
      <c r="Q47" s="63" t="s">
        <v>178</v>
      </c>
      <c r="R47" s="63" t="s">
        <v>178</v>
      </c>
      <c r="S47" s="63" t="s">
        <v>178</v>
      </c>
      <c r="T47" s="63" t="s">
        <v>178</v>
      </c>
      <c r="U47" s="63" t="s">
        <v>178</v>
      </c>
      <c r="V47" s="63" t="s">
        <v>178</v>
      </c>
      <c r="W47" s="63" t="s">
        <v>178</v>
      </c>
      <c r="X47" s="63" t="s">
        <v>178</v>
      </c>
      <c r="Y47" s="63" t="s">
        <v>178</v>
      </c>
      <c r="Z47" s="63" t="s">
        <v>178</v>
      </c>
      <c r="AA47" s="63" t="s">
        <v>178</v>
      </c>
      <c r="AB47" s="63" t="s">
        <v>178</v>
      </c>
      <c r="AC47" s="63" t="s">
        <v>178</v>
      </c>
      <c r="AD47" s="63" t="s">
        <v>178</v>
      </c>
      <c r="AE47" s="63" t="s">
        <v>178</v>
      </c>
      <c r="AF47" s="63" t="s">
        <v>178</v>
      </c>
      <c r="AG47" s="63" t="s">
        <v>178</v>
      </c>
      <c r="AH47" s="63" t="s">
        <v>178</v>
      </c>
      <c r="AI47" s="63" t="s">
        <v>178</v>
      </c>
      <c r="AJ47" s="63" t="s">
        <v>178</v>
      </c>
      <c r="AK47" s="63" t="s">
        <v>178</v>
      </c>
      <c r="AL47" s="63" t="s">
        <v>178</v>
      </c>
      <c r="AM47" s="63" t="s">
        <v>178</v>
      </c>
      <c r="AN47" s="63" t="s">
        <v>178</v>
      </c>
      <c r="AO47" s="63" t="s">
        <v>178</v>
      </c>
      <c r="AP47" s="63" t="s">
        <v>178</v>
      </c>
      <c r="AQ47" s="63" t="s">
        <v>178</v>
      </c>
      <c r="AR47" s="63" t="s">
        <v>178</v>
      </c>
      <c r="AS47" s="63" t="s">
        <v>178</v>
      </c>
      <c r="AT47" s="63" t="s">
        <v>178</v>
      </c>
      <c r="AU47" s="63" t="s">
        <v>178</v>
      </c>
      <c r="AV47" s="63" t="s">
        <v>178</v>
      </c>
      <c r="AW47" s="63" t="s">
        <v>178</v>
      </c>
      <c r="AX47" s="63" t="s">
        <v>178</v>
      </c>
      <c r="AY47" s="63" t="s">
        <v>178</v>
      </c>
      <c r="AZ47" s="63" t="s">
        <v>178</v>
      </c>
      <c r="BA47" s="63" t="s">
        <v>178</v>
      </c>
      <c r="BB47" s="63" t="s">
        <v>178</v>
      </c>
      <c r="BC47" s="63" t="s">
        <v>178</v>
      </c>
      <c r="BD47" s="63" t="s">
        <v>178</v>
      </c>
      <c r="BE47" s="63" t="s">
        <v>178</v>
      </c>
      <c r="BF47" s="63" t="s">
        <v>178</v>
      </c>
      <c r="BG47" s="63" t="s">
        <v>178</v>
      </c>
      <c r="BH47" s="63" t="s">
        <v>178</v>
      </c>
      <c r="BI47" s="63" t="s">
        <v>178</v>
      </c>
      <c r="BJ47" s="63" t="s">
        <v>178</v>
      </c>
      <c r="BK47" s="63" t="s">
        <v>178</v>
      </c>
      <c r="BL47" s="63" t="s">
        <v>178</v>
      </c>
      <c r="BM47" s="63" t="s">
        <v>178</v>
      </c>
      <c r="BN47" s="63" t="s">
        <v>178</v>
      </c>
      <c r="BO47" s="63" t="s">
        <v>178</v>
      </c>
      <c r="BP47" s="63" t="s">
        <v>178</v>
      </c>
      <c r="BQ47" s="63" t="s">
        <v>178</v>
      </c>
      <c r="BR47" s="63" t="s">
        <v>178</v>
      </c>
      <c r="BS47" s="63" t="s">
        <v>178</v>
      </c>
      <c r="BT47" s="63" t="s">
        <v>178</v>
      </c>
      <c r="BU47" s="63" t="s">
        <v>178</v>
      </c>
      <c r="BV47" s="63" t="s">
        <v>178</v>
      </c>
      <c r="BW47" s="63" t="s">
        <v>178</v>
      </c>
      <c r="BX47" s="63" t="s">
        <v>178</v>
      </c>
      <c r="BY47" s="63" t="s">
        <v>178</v>
      </c>
      <c r="BZ47" s="63" t="s">
        <v>178</v>
      </c>
      <c r="CA47" s="63" t="s">
        <v>178</v>
      </c>
      <c r="CB47" s="63" t="s">
        <v>178</v>
      </c>
      <c r="CC47" s="63" t="s">
        <v>178</v>
      </c>
      <c r="CD47" s="63" t="s">
        <v>178</v>
      </c>
      <c r="CE47" s="63" t="s">
        <v>178</v>
      </c>
      <c r="CF47" s="63" t="s">
        <v>178</v>
      </c>
      <c r="CG47" s="63" t="s">
        <v>178</v>
      </c>
      <c r="CH47" s="63" t="s">
        <v>178</v>
      </c>
      <c r="CI47" s="63" t="s">
        <v>178</v>
      </c>
      <c r="CJ47" s="63" t="s">
        <v>178</v>
      </c>
      <c r="CK47" s="63" t="s">
        <v>178</v>
      </c>
      <c r="CL47" s="63" t="s">
        <v>178</v>
      </c>
      <c r="CM47" s="63" t="s">
        <v>178</v>
      </c>
      <c r="CN47" s="63" t="s">
        <v>178</v>
      </c>
      <c r="CO47" s="63" t="s">
        <v>178</v>
      </c>
      <c r="CP47" s="63" t="s">
        <v>178</v>
      </c>
      <c r="CQ47" s="63" t="s">
        <v>178</v>
      </c>
      <c r="CR47" s="63" t="s">
        <v>178</v>
      </c>
      <c r="CS47" s="63" t="s">
        <v>178</v>
      </c>
      <c r="CT47" s="63" t="s">
        <v>178</v>
      </c>
      <c r="CU47" s="63" t="s">
        <v>178</v>
      </c>
      <c r="CV47" s="63" t="s">
        <v>178</v>
      </c>
      <c r="CW47" s="63" t="s">
        <v>178</v>
      </c>
      <c r="CX47" s="63" t="s">
        <v>178</v>
      </c>
      <c r="CY47" s="63" t="s">
        <v>178</v>
      </c>
      <c r="CZ47" s="63" t="s">
        <v>178</v>
      </c>
    </row>
    <row r="48" spans="1:104" ht="28.5" x14ac:dyDescent="0.2">
      <c r="A48" s="16" t="s">
        <v>606</v>
      </c>
      <c r="B48" s="9" t="s">
        <v>184</v>
      </c>
      <c r="C48" s="15" t="s">
        <v>256</v>
      </c>
      <c r="D48" s="15" t="s">
        <v>2</v>
      </c>
      <c r="E48" s="86"/>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row>
    <row r="49" spans="1:104" ht="28.5" x14ac:dyDescent="0.2">
      <c r="A49" s="16" t="s">
        <v>607</v>
      </c>
      <c r="B49" s="9" t="s">
        <v>185</v>
      </c>
      <c r="C49" s="15" t="s">
        <v>254</v>
      </c>
      <c r="D49" s="15" t="s">
        <v>68</v>
      </c>
      <c r="E49" s="91"/>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row>
    <row r="50" spans="1:104" ht="106.5" hidden="1" customHeight="1" thickBot="1" x14ac:dyDescent="0.25">
      <c r="A50" s="26" t="s">
        <v>123</v>
      </c>
      <c r="B50" s="27" t="s">
        <v>122</v>
      </c>
      <c r="C50" s="27" t="s">
        <v>124</v>
      </c>
      <c r="D50" s="28" t="s">
        <v>68</v>
      </c>
      <c r="E50" s="212"/>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row>
    <row r="51" spans="1:104" ht="21" customHeight="1" x14ac:dyDescent="0.3">
      <c r="A51" s="66"/>
      <c r="B51" s="66" t="s">
        <v>127</v>
      </c>
      <c r="E51" s="71"/>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row>
    <row r="52" spans="1:104" ht="40.15" customHeight="1" x14ac:dyDescent="0.2">
      <c r="A52" s="234"/>
      <c r="B52" s="222" t="s">
        <v>278</v>
      </c>
      <c r="C52" s="15" t="s">
        <v>555</v>
      </c>
      <c r="D52" s="15" t="s">
        <v>243</v>
      </c>
      <c r="E52" s="210" t="s">
        <v>100</v>
      </c>
      <c r="F52" s="211" t="s">
        <v>100</v>
      </c>
      <c r="G52" s="211" t="s">
        <v>100</v>
      </c>
      <c r="H52" s="211" t="s">
        <v>100</v>
      </c>
      <c r="I52" s="211" t="s">
        <v>100</v>
      </c>
      <c r="J52" s="211" t="s">
        <v>100</v>
      </c>
      <c r="K52" s="211" t="s">
        <v>100</v>
      </c>
      <c r="L52" s="211" t="s">
        <v>100</v>
      </c>
      <c r="M52" s="211" t="s">
        <v>100</v>
      </c>
      <c r="N52" s="211" t="s">
        <v>100</v>
      </c>
      <c r="O52" s="211" t="s">
        <v>100</v>
      </c>
      <c r="P52" s="211" t="s">
        <v>100</v>
      </c>
      <c r="Q52" s="211" t="s">
        <v>100</v>
      </c>
      <c r="R52" s="211" t="s">
        <v>100</v>
      </c>
      <c r="S52" s="211" t="s">
        <v>100</v>
      </c>
      <c r="T52" s="211" t="s">
        <v>100</v>
      </c>
      <c r="U52" s="211" t="s">
        <v>100</v>
      </c>
      <c r="V52" s="211" t="s">
        <v>100</v>
      </c>
      <c r="W52" s="211" t="s">
        <v>100</v>
      </c>
      <c r="X52" s="211" t="s">
        <v>100</v>
      </c>
      <c r="Y52" s="211" t="s">
        <v>100</v>
      </c>
      <c r="Z52" s="211" t="s">
        <v>100</v>
      </c>
      <c r="AA52" s="211" t="s">
        <v>100</v>
      </c>
      <c r="AB52" s="211" t="s">
        <v>100</v>
      </c>
      <c r="AC52" s="211" t="s">
        <v>100</v>
      </c>
      <c r="AD52" s="211" t="s">
        <v>100</v>
      </c>
      <c r="AE52" s="211" t="s">
        <v>100</v>
      </c>
      <c r="AF52" s="211" t="s">
        <v>100</v>
      </c>
      <c r="AG52" s="211" t="s">
        <v>100</v>
      </c>
      <c r="AH52" s="211" t="s">
        <v>100</v>
      </c>
      <c r="AI52" s="211" t="s">
        <v>100</v>
      </c>
      <c r="AJ52" s="211" t="s">
        <v>100</v>
      </c>
      <c r="AK52" s="211" t="s">
        <v>100</v>
      </c>
      <c r="AL52" s="211" t="s">
        <v>100</v>
      </c>
      <c r="AM52" s="211" t="s">
        <v>100</v>
      </c>
      <c r="AN52" s="211" t="s">
        <v>100</v>
      </c>
      <c r="AO52" s="211" t="s">
        <v>100</v>
      </c>
      <c r="AP52" s="211" t="s">
        <v>100</v>
      </c>
      <c r="AQ52" s="211" t="s">
        <v>100</v>
      </c>
      <c r="AR52" s="211" t="s">
        <v>100</v>
      </c>
      <c r="AS52" s="211" t="s">
        <v>100</v>
      </c>
      <c r="AT52" s="211" t="s">
        <v>100</v>
      </c>
      <c r="AU52" s="211" t="s">
        <v>100</v>
      </c>
      <c r="AV52" s="211" t="s">
        <v>100</v>
      </c>
      <c r="AW52" s="211" t="s">
        <v>100</v>
      </c>
      <c r="AX52" s="211" t="s">
        <v>100</v>
      </c>
      <c r="AY52" s="211" t="s">
        <v>100</v>
      </c>
      <c r="AZ52" s="211" t="s">
        <v>100</v>
      </c>
      <c r="BA52" s="211" t="s">
        <v>100</v>
      </c>
      <c r="BB52" s="211" t="s">
        <v>100</v>
      </c>
      <c r="BC52" s="211" t="s">
        <v>100</v>
      </c>
      <c r="BD52" s="211" t="s">
        <v>100</v>
      </c>
      <c r="BE52" s="211" t="s">
        <v>100</v>
      </c>
      <c r="BF52" s="211" t="s">
        <v>100</v>
      </c>
      <c r="BG52" s="211" t="s">
        <v>100</v>
      </c>
      <c r="BH52" s="211" t="s">
        <v>100</v>
      </c>
      <c r="BI52" s="211" t="s">
        <v>100</v>
      </c>
      <c r="BJ52" s="211" t="s">
        <v>100</v>
      </c>
      <c r="BK52" s="211" t="s">
        <v>100</v>
      </c>
      <c r="BL52" s="211" t="s">
        <v>100</v>
      </c>
      <c r="BM52" s="211" t="s">
        <v>100</v>
      </c>
      <c r="BN52" s="211" t="s">
        <v>100</v>
      </c>
      <c r="BO52" s="211" t="s">
        <v>100</v>
      </c>
      <c r="BP52" s="211" t="s">
        <v>100</v>
      </c>
      <c r="BQ52" s="211" t="s">
        <v>100</v>
      </c>
      <c r="BR52" s="211" t="s">
        <v>100</v>
      </c>
      <c r="BS52" s="211" t="s">
        <v>100</v>
      </c>
      <c r="BT52" s="211" t="s">
        <v>100</v>
      </c>
      <c r="BU52" s="211" t="s">
        <v>100</v>
      </c>
      <c r="BV52" s="211" t="s">
        <v>100</v>
      </c>
      <c r="BW52" s="211" t="s">
        <v>100</v>
      </c>
      <c r="BX52" s="211" t="s">
        <v>100</v>
      </c>
      <c r="BY52" s="211" t="s">
        <v>100</v>
      </c>
      <c r="BZ52" s="211" t="s">
        <v>100</v>
      </c>
      <c r="CA52" s="211" t="s">
        <v>100</v>
      </c>
      <c r="CB52" s="211" t="s">
        <v>100</v>
      </c>
      <c r="CC52" s="211" t="s">
        <v>100</v>
      </c>
      <c r="CD52" s="211" t="s">
        <v>100</v>
      </c>
      <c r="CE52" s="211" t="s">
        <v>100</v>
      </c>
      <c r="CF52" s="211" t="s">
        <v>100</v>
      </c>
      <c r="CG52" s="211" t="s">
        <v>100</v>
      </c>
      <c r="CH52" s="211" t="s">
        <v>100</v>
      </c>
      <c r="CI52" s="211" t="s">
        <v>100</v>
      </c>
      <c r="CJ52" s="211" t="s">
        <v>100</v>
      </c>
      <c r="CK52" s="211" t="s">
        <v>100</v>
      </c>
      <c r="CL52" s="211" t="s">
        <v>100</v>
      </c>
      <c r="CM52" s="211" t="s">
        <v>100</v>
      </c>
      <c r="CN52" s="211" t="s">
        <v>100</v>
      </c>
      <c r="CO52" s="211" t="s">
        <v>100</v>
      </c>
      <c r="CP52" s="211" t="s">
        <v>100</v>
      </c>
      <c r="CQ52" s="211" t="s">
        <v>100</v>
      </c>
      <c r="CR52" s="211" t="s">
        <v>100</v>
      </c>
      <c r="CS52" s="211" t="s">
        <v>100</v>
      </c>
      <c r="CT52" s="211" t="s">
        <v>100</v>
      </c>
      <c r="CU52" s="211" t="s">
        <v>100</v>
      </c>
      <c r="CV52" s="211" t="s">
        <v>100</v>
      </c>
      <c r="CW52" s="211" t="s">
        <v>100</v>
      </c>
      <c r="CX52" s="211" t="s">
        <v>100</v>
      </c>
      <c r="CY52" s="211" t="s">
        <v>100</v>
      </c>
      <c r="CZ52" s="211" t="s">
        <v>100</v>
      </c>
    </row>
    <row r="53" spans="1:104" x14ac:dyDescent="0.2">
      <c r="A53" s="16" t="s">
        <v>608</v>
      </c>
      <c r="B53" s="9" t="s">
        <v>180</v>
      </c>
      <c r="C53" s="15" t="s">
        <v>253</v>
      </c>
      <c r="D53" s="15" t="s">
        <v>2</v>
      </c>
      <c r="E53" s="86" t="s">
        <v>178</v>
      </c>
      <c r="F53" s="63" t="s">
        <v>178</v>
      </c>
      <c r="G53" s="63" t="s">
        <v>178</v>
      </c>
      <c r="H53" s="63" t="s">
        <v>178</v>
      </c>
      <c r="I53" s="63" t="s">
        <v>178</v>
      </c>
      <c r="J53" s="63" t="s">
        <v>178</v>
      </c>
      <c r="K53" s="63" t="s">
        <v>178</v>
      </c>
      <c r="L53" s="63" t="s">
        <v>178</v>
      </c>
      <c r="M53" s="63" t="s">
        <v>178</v>
      </c>
      <c r="N53" s="63" t="s">
        <v>178</v>
      </c>
      <c r="O53" s="63" t="s">
        <v>178</v>
      </c>
      <c r="P53" s="63" t="s">
        <v>178</v>
      </c>
      <c r="Q53" s="63" t="s">
        <v>178</v>
      </c>
      <c r="R53" s="63" t="s">
        <v>178</v>
      </c>
      <c r="S53" s="63" t="s">
        <v>178</v>
      </c>
      <c r="T53" s="63" t="s">
        <v>178</v>
      </c>
      <c r="U53" s="63" t="s">
        <v>178</v>
      </c>
      <c r="V53" s="63" t="s">
        <v>178</v>
      </c>
      <c r="W53" s="63" t="s">
        <v>178</v>
      </c>
      <c r="X53" s="63" t="s">
        <v>178</v>
      </c>
      <c r="Y53" s="63" t="s">
        <v>178</v>
      </c>
      <c r="Z53" s="63" t="s">
        <v>178</v>
      </c>
      <c r="AA53" s="63" t="s">
        <v>178</v>
      </c>
      <c r="AB53" s="63" t="s">
        <v>178</v>
      </c>
      <c r="AC53" s="63" t="s">
        <v>178</v>
      </c>
      <c r="AD53" s="63" t="s">
        <v>178</v>
      </c>
      <c r="AE53" s="63" t="s">
        <v>178</v>
      </c>
      <c r="AF53" s="63" t="s">
        <v>178</v>
      </c>
      <c r="AG53" s="63" t="s">
        <v>178</v>
      </c>
      <c r="AH53" s="63" t="s">
        <v>178</v>
      </c>
      <c r="AI53" s="63" t="s">
        <v>178</v>
      </c>
      <c r="AJ53" s="63" t="s">
        <v>178</v>
      </c>
      <c r="AK53" s="63" t="s">
        <v>178</v>
      </c>
      <c r="AL53" s="63" t="s">
        <v>178</v>
      </c>
      <c r="AM53" s="63" t="s">
        <v>178</v>
      </c>
      <c r="AN53" s="63" t="s">
        <v>178</v>
      </c>
      <c r="AO53" s="63" t="s">
        <v>178</v>
      </c>
      <c r="AP53" s="63" t="s">
        <v>178</v>
      </c>
      <c r="AQ53" s="63" t="s">
        <v>178</v>
      </c>
      <c r="AR53" s="63" t="s">
        <v>178</v>
      </c>
      <c r="AS53" s="63" t="s">
        <v>178</v>
      </c>
      <c r="AT53" s="63" t="s">
        <v>178</v>
      </c>
      <c r="AU53" s="63" t="s">
        <v>178</v>
      </c>
      <c r="AV53" s="63" t="s">
        <v>178</v>
      </c>
      <c r="AW53" s="63" t="s">
        <v>178</v>
      </c>
      <c r="AX53" s="63" t="s">
        <v>178</v>
      </c>
      <c r="AY53" s="63" t="s">
        <v>178</v>
      </c>
      <c r="AZ53" s="63" t="s">
        <v>178</v>
      </c>
      <c r="BA53" s="63" t="s">
        <v>178</v>
      </c>
      <c r="BB53" s="63" t="s">
        <v>178</v>
      </c>
      <c r="BC53" s="63" t="s">
        <v>178</v>
      </c>
      <c r="BD53" s="63" t="s">
        <v>178</v>
      </c>
      <c r="BE53" s="63" t="s">
        <v>178</v>
      </c>
      <c r="BF53" s="63" t="s">
        <v>178</v>
      </c>
      <c r="BG53" s="63" t="s">
        <v>178</v>
      </c>
      <c r="BH53" s="63" t="s">
        <v>178</v>
      </c>
      <c r="BI53" s="63" t="s">
        <v>178</v>
      </c>
      <c r="BJ53" s="63" t="s">
        <v>178</v>
      </c>
      <c r="BK53" s="63" t="s">
        <v>178</v>
      </c>
      <c r="BL53" s="63" t="s">
        <v>178</v>
      </c>
      <c r="BM53" s="63" t="s">
        <v>178</v>
      </c>
      <c r="BN53" s="63" t="s">
        <v>178</v>
      </c>
      <c r="BO53" s="63" t="s">
        <v>178</v>
      </c>
      <c r="BP53" s="63" t="s">
        <v>178</v>
      </c>
      <c r="BQ53" s="63" t="s">
        <v>178</v>
      </c>
      <c r="BR53" s="63" t="s">
        <v>178</v>
      </c>
      <c r="BS53" s="63" t="s">
        <v>178</v>
      </c>
      <c r="BT53" s="63" t="s">
        <v>178</v>
      </c>
      <c r="BU53" s="63" t="s">
        <v>178</v>
      </c>
      <c r="BV53" s="63" t="s">
        <v>178</v>
      </c>
      <c r="BW53" s="63" t="s">
        <v>178</v>
      </c>
      <c r="BX53" s="63" t="s">
        <v>178</v>
      </c>
      <c r="BY53" s="63" t="s">
        <v>178</v>
      </c>
      <c r="BZ53" s="63" t="s">
        <v>178</v>
      </c>
      <c r="CA53" s="63" t="s">
        <v>178</v>
      </c>
      <c r="CB53" s="63" t="s">
        <v>178</v>
      </c>
      <c r="CC53" s="63" t="s">
        <v>178</v>
      </c>
      <c r="CD53" s="63" t="s">
        <v>178</v>
      </c>
      <c r="CE53" s="63" t="s">
        <v>178</v>
      </c>
      <c r="CF53" s="63" t="s">
        <v>178</v>
      </c>
      <c r="CG53" s="63" t="s">
        <v>178</v>
      </c>
      <c r="CH53" s="63" t="s">
        <v>178</v>
      </c>
      <c r="CI53" s="63" t="s">
        <v>178</v>
      </c>
      <c r="CJ53" s="63" t="s">
        <v>178</v>
      </c>
      <c r="CK53" s="63" t="s">
        <v>178</v>
      </c>
      <c r="CL53" s="63" t="s">
        <v>178</v>
      </c>
      <c r="CM53" s="63" t="s">
        <v>178</v>
      </c>
      <c r="CN53" s="63" t="s">
        <v>178</v>
      </c>
      <c r="CO53" s="63" t="s">
        <v>178</v>
      </c>
      <c r="CP53" s="63" t="s">
        <v>178</v>
      </c>
      <c r="CQ53" s="63" t="s">
        <v>178</v>
      </c>
      <c r="CR53" s="63" t="s">
        <v>178</v>
      </c>
      <c r="CS53" s="63" t="s">
        <v>178</v>
      </c>
      <c r="CT53" s="63" t="s">
        <v>178</v>
      </c>
      <c r="CU53" s="63" t="s">
        <v>178</v>
      </c>
      <c r="CV53" s="63" t="s">
        <v>178</v>
      </c>
      <c r="CW53" s="63" t="s">
        <v>178</v>
      </c>
      <c r="CX53" s="63" t="s">
        <v>178</v>
      </c>
      <c r="CY53" s="63" t="s">
        <v>178</v>
      </c>
      <c r="CZ53" s="63" t="s">
        <v>178</v>
      </c>
    </row>
    <row r="54" spans="1:104" x14ac:dyDescent="0.2">
      <c r="A54" s="16" t="s">
        <v>609</v>
      </c>
      <c r="B54" s="9" t="s">
        <v>181</v>
      </c>
      <c r="C54" s="15" t="s">
        <v>253</v>
      </c>
      <c r="D54" s="15" t="s">
        <v>2</v>
      </c>
      <c r="E54" s="86" t="s">
        <v>178</v>
      </c>
      <c r="F54" s="63" t="s">
        <v>178</v>
      </c>
      <c r="G54" s="63" t="s">
        <v>178</v>
      </c>
      <c r="H54" s="63" t="s">
        <v>178</v>
      </c>
      <c r="I54" s="63" t="s">
        <v>178</v>
      </c>
      <c r="J54" s="63" t="s">
        <v>178</v>
      </c>
      <c r="K54" s="63" t="s">
        <v>178</v>
      </c>
      <c r="L54" s="63" t="s">
        <v>178</v>
      </c>
      <c r="M54" s="63" t="s">
        <v>178</v>
      </c>
      <c r="N54" s="63" t="s">
        <v>178</v>
      </c>
      <c r="O54" s="63" t="s">
        <v>178</v>
      </c>
      <c r="P54" s="63" t="s">
        <v>178</v>
      </c>
      <c r="Q54" s="63" t="s">
        <v>178</v>
      </c>
      <c r="R54" s="63" t="s">
        <v>178</v>
      </c>
      <c r="S54" s="63" t="s">
        <v>178</v>
      </c>
      <c r="T54" s="63" t="s">
        <v>178</v>
      </c>
      <c r="U54" s="63" t="s">
        <v>178</v>
      </c>
      <c r="V54" s="63" t="s">
        <v>178</v>
      </c>
      <c r="W54" s="63" t="s">
        <v>178</v>
      </c>
      <c r="X54" s="63" t="s">
        <v>178</v>
      </c>
      <c r="Y54" s="63" t="s">
        <v>178</v>
      </c>
      <c r="Z54" s="63" t="s">
        <v>178</v>
      </c>
      <c r="AA54" s="63" t="s">
        <v>178</v>
      </c>
      <c r="AB54" s="63" t="s">
        <v>178</v>
      </c>
      <c r="AC54" s="63" t="s">
        <v>178</v>
      </c>
      <c r="AD54" s="63" t="s">
        <v>178</v>
      </c>
      <c r="AE54" s="63" t="s">
        <v>178</v>
      </c>
      <c r="AF54" s="63" t="s">
        <v>178</v>
      </c>
      <c r="AG54" s="63" t="s">
        <v>178</v>
      </c>
      <c r="AH54" s="63" t="s">
        <v>178</v>
      </c>
      <c r="AI54" s="63" t="s">
        <v>178</v>
      </c>
      <c r="AJ54" s="63" t="s">
        <v>178</v>
      </c>
      <c r="AK54" s="63" t="s">
        <v>178</v>
      </c>
      <c r="AL54" s="63" t="s">
        <v>178</v>
      </c>
      <c r="AM54" s="63" t="s">
        <v>178</v>
      </c>
      <c r="AN54" s="63" t="s">
        <v>178</v>
      </c>
      <c r="AO54" s="63" t="s">
        <v>178</v>
      </c>
      <c r="AP54" s="63" t="s">
        <v>178</v>
      </c>
      <c r="AQ54" s="63" t="s">
        <v>178</v>
      </c>
      <c r="AR54" s="63" t="s">
        <v>178</v>
      </c>
      <c r="AS54" s="63" t="s">
        <v>178</v>
      </c>
      <c r="AT54" s="63" t="s">
        <v>178</v>
      </c>
      <c r="AU54" s="63" t="s">
        <v>178</v>
      </c>
      <c r="AV54" s="63" t="s">
        <v>178</v>
      </c>
      <c r="AW54" s="63" t="s">
        <v>178</v>
      </c>
      <c r="AX54" s="63" t="s">
        <v>178</v>
      </c>
      <c r="AY54" s="63" t="s">
        <v>178</v>
      </c>
      <c r="AZ54" s="63" t="s">
        <v>178</v>
      </c>
      <c r="BA54" s="63" t="s">
        <v>178</v>
      </c>
      <c r="BB54" s="63" t="s">
        <v>178</v>
      </c>
      <c r="BC54" s="63" t="s">
        <v>178</v>
      </c>
      <c r="BD54" s="63" t="s">
        <v>178</v>
      </c>
      <c r="BE54" s="63" t="s">
        <v>178</v>
      </c>
      <c r="BF54" s="63" t="s">
        <v>178</v>
      </c>
      <c r="BG54" s="63" t="s">
        <v>178</v>
      </c>
      <c r="BH54" s="63" t="s">
        <v>178</v>
      </c>
      <c r="BI54" s="63" t="s">
        <v>178</v>
      </c>
      <c r="BJ54" s="63" t="s">
        <v>178</v>
      </c>
      <c r="BK54" s="63" t="s">
        <v>178</v>
      </c>
      <c r="BL54" s="63" t="s">
        <v>178</v>
      </c>
      <c r="BM54" s="63" t="s">
        <v>178</v>
      </c>
      <c r="BN54" s="63" t="s">
        <v>178</v>
      </c>
      <c r="BO54" s="63" t="s">
        <v>178</v>
      </c>
      <c r="BP54" s="63" t="s">
        <v>178</v>
      </c>
      <c r="BQ54" s="63" t="s">
        <v>178</v>
      </c>
      <c r="BR54" s="63" t="s">
        <v>178</v>
      </c>
      <c r="BS54" s="63" t="s">
        <v>178</v>
      </c>
      <c r="BT54" s="63" t="s">
        <v>178</v>
      </c>
      <c r="BU54" s="63" t="s">
        <v>178</v>
      </c>
      <c r="BV54" s="63" t="s">
        <v>178</v>
      </c>
      <c r="BW54" s="63" t="s">
        <v>178</v>
      </c>
      <c r="BX54" s="63" t="s">
        <v>178</v>
      </c>
      <c r="BY54" s="63" t="s">
        <v>178</v>
      </c>
      <c r="BZ54" s="63" t="s">
        <v>178</v>
      </c>
      <c r="CA54" s="63" t="s">
        <v>178</v>
      </c>
      <c r="CB54" s="63" t="s">
        <v>178</v>
      </c>
      <c r="CC54" s="63" t="s">
        <v>178</v>
      </c>
      <c r="CD54" s="63" t="s">
        <v>178</v>
      </c>
      <c r="CE54" s="63" t="s">
        <v>178</v>
      </c>
      <c r="CF54" s="63" t="s">
        <v>178</v>
      </c>
      <c r="CG54" s="63" t="s">
        <v>178</v>
      </c>
      <c r="CH54" s="63" t="s">
        <v>178</v>
      </c>
      <c r="CI54" s="63" t="s">
        <v>178</v>
      </c>
      <c r="CJ54" s="63" t="s">
        <v>178</v>
      </c>
      <c r="CK54" s="63" t="s">
        <v>178</v>
      </c>
      <c r="CL54" s="63" t="s">
        <v>178</v>
      </c>
      <c r="CM54" s="63" t="s">
        <v>178</v>
      </c>
      <c r="CN54" s="63" t="s">
        <v>178</v>
      </c>
      <c r="CO54" s="63" t="s">
        <v>178</v>
      </c>
      <c r="CP54" s="63" t="s">
        <v>178</v>
      </c>
      <c r="CQ54" s="63" t="s">
        <v>178</v>
      </c>
      <c r="CR54" s="63" t="s">
        <v>178</v>
      </c>
      <c r="CS54" s="63" t="s">
        <v>178</v>
      </c>
      <c r="CT54" s="63" t="s">
        <v>178</v>
      </c>
      <c r="CU54" s="63" t="s">
        <v>178</v>
      </c>
      <c r="CV54" s="63" t="s">
        <v>178</v>
      </c>
      <c r="CW54" s="63" t="s">
        <v>178</v>
      </c>
      <c r="CX54" s="63" t="s">
        <v>178</v>
      </c>
      <c r="CY54" s="63" t="s">
        <v>178</v>
      </c>
      <c r="CZ54" s="63" t="s">
        <v>178</v>
      </c>
    </row>
    <row r="55" spans="1:104" x14ac:dyDescent="0.2">
      <c r="A55" s="16" t="s">
        <v>610</v>
      </c>
      <c r="B55" s="9" t="s">
        <v>182</v>
      </c>
      <c r="C55" s="15" t="s">
        <v>253</v>
      </c>
      <c r="D55" s="15" t="s">
        <v>2</v>
      </c>
      <c r="E55" s="86" t="s">
        <v>178</v>
      </c>
      <c r="F55" s="63" t="s">
        <v>178</v>
      </c>
      <c r="G55" s="63" t="s">
        <v>178</v>
      </c>
      <c r="H55" s="63" t="s">
        <v>178</v>
      </c>
      <c r="I55" s="63" t="s">
        <v>178</v>
      </c>
      <c r="J55" s="63" t="s">
        <v>178</v>
      </c>
      <c r="K55" s="63" t="s">
        <v>178</v>
      </c>
      <c r="L55" s="63" t="s">
        <v>178</v>
      </c>
      <c r="M55" s="63" t="s">
        <v>178</v>
      </c>
      <c r="N55" s="63" t="s">
        <v>178</v>
      </c>
      <c r="O55" s="63" t="s">
        <v>178</v>
      </c>
      <c r="P55" s="63" t="s">
        <v>178</v>
      </c>
      <c r="Q55" s="63" t="s">
        <v>178</v>
      </c>
      <c r="R55" s="63" t="s">
        <v>178</v>
      </c>
      <c r="S55" s="63" t="s">
        <v>178</v>
      </c>
      <c r="T55" s="63" t="s">
        <v>178</v>
      </c>
      <c r="U55" s="63" t="s">
        <v>178</v>
      </c>
      <c r="V55" s="63" t="s">
        <v>178</v>
      </c>
      <c r="W55" s="63" t="s">
        <v>178</v>
      </c>
      <c r="X55" s="63" t="s">
        <v>178</v>
      </c>
      <c r="Y55" s="63" t="s">
        <v>178</v>
      </c>
      <c r="Z55" s="63" t="s">
        <v>178</v>
      </c>
      <c r="AA55" s="63" t="s">
        <v>178</v>
      </c>
      <c r="AB55" s="63" t="s">
        <v>178</v>
      </c>
      <c r="AC55" s="63" t="s">
        <v>178</v>
      </c>
      <c r="AD55" s="63" t="s">
        <v>178</v>
      </c>
      <c r="AE55" s="63" t="s">
        <v>178</v>
      </c>
      <c r="AF55" s="63" t="s">
        <v>178</v>
      </c>
      <c r="AG55" s="63" t="s">
        <v>178</v>
      </c>
      <c r="AH55" s="63" t="s">
        <v>178</v>
      </c>
      <c r="AI55" s="63" t="s">
        <v>178</v>
      </c>
      <c r="AJ55" s="63" t="s">
        <v>178</v>
      </c>
      <c r="AK55" s="63" t="s">
        <v>178</v>
      </c>
      <c r="AL55" s="63" t="s">
        <v>178</v>
      </c>
      <c r="AM55" s="63" t="s">
        <v>178</v>
      </c>
      <c r="AN55" s="63" t="s">
        <v>178</v>
      </c>
      <c r="AO55" s="63" t="s">
        <v>178</v>
      </c>
      <c r="AP55" s="63" t="s">
        <v>178</v>
      </c>
      <c r="AQ55" s="63" t="s">
        <v>178</v>
      </c>
      <c r="AR55" s="63" t="s">
        <v>178</v>
      </c>
      <c r="AS55" s="63" t="s">
        <v>178</v>
      </c>
      <c r="AT55" s="63" t="s">
        <v>178</v>
      </c>
      <c r="AU55" s="63" t="s">
        <v>178</v>
      </c>
      <c r="AV55" s="63" t="s">
        <v>178</v>
      </c>
      <c r="AW55" s="63" t="s">
        <v>178</v>
      </c>
      <c r="AX55" s="63" t="s">
        <v>178</v>
      </c>
      <c r="AY55" s="63" t="s">
        <v>178</v>
      </c>
      <c r="AZ55" s="63" t="s">
        <v>178</v>
      </c>
      <c r="BA55" s="63" t="s">
        <v>178</v>
      </c>
      <c r="BB55" s="63" t="s">
        <v>178</v>
      </c>
      <c r="BC55" s="63" t="s">
        <v>178</v>
      </c>
      <c r="BD55" s="63" t="s">
        <v>178</v>
      </c>
      <c r="BE55" s="63" t="s">
        <v>178</v>
      </c>
      <c r="BF55" s="63" t="s">
        <v>178</v>
      </c>
      <c r="BG55" s="63" t="s">
        <v>178</v>
      </c>
      <c r="BH55" s="63" t="s">
        <v>178</v>
      </c>
      <c r="BI55" s="63" t="s">
        <v>178</v>
      </c>
      <c r="BJ55" s="63" t="s">
        <v>178</v>
      </c>
      <c r="BK55" s="63" t="s">
        <v>178</v>
      </c>
      <c r="BL55" s="63" t="s">
        <v>178</v>
      </c>
      <c r="BM55" s="63" t="s">
        <v>178</v>
      </c>
      <c r="BN55" s="63" t="s">
        <v>178</v>
      </c>
      <c r="BO55" s="63" t="s">
        <v>178</v>
      </c>
      <c r="BP55" s="63" t="s">
        <v>178</v>
      </c>
      <c r="BQ55" s="63" t="s">
        <v>178</v>
      </c>
      <c r="BR55" s="63" t="s">
        <v>178</v>
      </c>
      <c r="BS55" s="63" t="s">
        <v>178</v>
      </c>
      <c r="BT55" s="63" t="s">
        <v>178</v>
      </c>
      <c r="BU55" s="63" t="s">
        <v>178</v>
      </c>
      <c r="BV55" s="63" t="s">
        <v>178</v>
      </c>
      <c r="BW55" s="63" t="s">
        <v>178</v>
      </c>
      <c r="BX55" s="63" t="s">
        <v>178</v>
      </c>
      <c r="BY55" s="63" t="s">
        <v>178</v>
      </c>
      <c r="BZ55" s="63" t="s">
        <v>178</v>
      </c>
      <c r="CA55" s="63" t="s">
        <v>178</v>
      </c>
      <c r="CB55" s="63" t="s">
        <v>178</v>
      </c>
      <c r="CC55" s="63" t="s">
        <v>178</v>
      </c>
      <c r="CD55" s="63" t="s">
        <v>178</v>
      </c>
      <c r="CE55" s="63" t="s">
        <v>178</v>
      </c>
      <c r="CF55" s="63" t="s">
        <v>178</v>
      </c>
      <c r="CG55" s="63" t="s">
        <v>178</v>
      </c>
      <c r="CH55" s="63" t="s">
        <v>178</v>
      </c>
      <c r="CI55" s="63" t="s">
        <v>178</v>
      </c>
      <c r="CJ55" s="63" t="s">
        <v>178</v>
      </c>
      <c r="CK55" s="63" t="s">
        <v>178</v>
      </c>
      <c r="CL55" s="63" t="s">
        <v>178</v>
      </c>
      <c r="CM55" s="63" t="s">
        <v>178</v>
      </c>
      <c r="CN55" s="63" t="s">
        <v>178</v>
      </c>
      <c r="CO55" s="63" t="s">
        <v>178</v>
      </c>
      <c r="CP55" s="63" t="s">
        <v>178</v>
      </c>
      <c r="CQ55" s="63" t="s">
        <v>178</v>
      </c>
      <c r="CR55" s="63" t="s">
        <v>178</v>
      </c>
      <c r="CS55" s="63" t="s">
        <v>178</v>
      </c>
      <c r="CT55" s="63" t="s">
        <v>178</v>
      </c>
      <c r="CU55" s="63" t="s">
        <v>178</v>
      </c>
      <c r="CV55" s="63" t="s">
        <v>178</v>
      </c>
      <c r="CW55" s="63" t="s">
        <v>178</v>
      </c>
      <c r="CX55" s="63" t="s">
        <v>178</v>
      </c>
      <c r="CY55" s="63" t="s">
        <v>178</v>
      </c>
      <c r="CZ55" s="63" t="s">
        <v>178</v>
      </c>
    </row>
    <row r="56" spans="1:104" x14ac:dyDescent="0.2">
      <c r="A56" s="16" t="s">
        <v>611</v>
      </c>
      <c r="B56" s="9" t="s">
        <v>183</v>
      </c>
      <c r="C56" s="15" t="s">
        <v>253</v>
      </c>
      <c r="D56" s="15" t="s">
        <v>2</v>
      </c>
      <c r="E56" s="86" t="s">
        <v>178</v>
      </c>
      <c r="F56" s="63" t="s">
        <v>178</v>
      </c>
      <c r="G56" s="63" t="s">
        <v>178</v>
      </c>
      <c r="H56" s="63" t="s">
        <v>178</v>
      </c>
      <c r="I56" s="63" t="s">
        <v>178</v>
      </c>
      <c r="J56" s="63" t="s">
        <v>178</v>
      </c>
      <c r="K56" s="63" t="s">
        <v>178</v>
      </c>
      <c r="L56" s="63" t="s">
        <v>178</v>
      </c>
      <c r="M56" s="63" t="s">
        <v>178</v>
      </c>
      <c r="N56" s="63" t="s">
        <v>178</v>
      </c>
      <c r="O56" s="63" t="s">
        <v>178</v>
      </c>
      <c r="P56" s="63" t="s">
        <v>178</v>
      </c>
      <c r="Q56" s="63" t="s">
        <v>178</v>
      </c>
      <c r="R56" s="63" t="s">
        <v>178</v>
      </c>
      <c r="S56" s="63" t="s">
        <v>178</v>
      </c>
      <c r="T56" s="63" t="s">
        <v>178</v>
      </c>
      <c r="U56" s="63" t="s">
        <v>178</v>
      </c>
      <c r="V56" s="63" t="s">
        <v>178</v>
      </c>
      <c r="W56" s="63" t="s">
        <v>178</v>
      </c>
      <c r="X56" s="63" t="s">
        <v>178</v>
      </c>
      <c r="Y56" s="63" t="s">
        <v>178</v>
      </c>
      <c r="Z56" s="63" t="s">
        <v>178</v>
      </c>
      <c r="AA56" s="63" t="s">
        <v>178</v>
      </c>
      <c r="AB56" s="63" t="s">
        <v>178</v>
      </c>
      <c r="AC56" s="63" t="s">
        <v>178</v>
      </c>
      <c r="AD56" s="63" t="s">
        <v>178</v>
      </c>
      <c r="AE56" s="63" t="s">
        <v>178</v>
      </c>
      <c r="AF56" s="63" t="s">
        <v>178</v>
      </c>
      <c r="AG56" s="63" t="s">
        <v>178</v>
      </c>
      <c r="AH56" s="63" t="s">
        <v>178</v>
      </c>
      <c r="AI56" s="63" t="s">
        <v>178</v>
      </c>
      <c r="AJ56" s="63" t="s">
        <v>178</v>
      </c>
      <c r="AK56" s="63" t="s">
        <v>178</v>
      </c>
      <c r="AL56" s="63" t="s">
        <v>178</v>
      </c>
      <c r="AM56" s="63" t="s">
        <v>178</v>
      </c>
      <c r="AN56" s="63" t="s">
        <v>178</v>
      </c>
      <c r="AO56" s="63" t="s">
        <v>178</v>
      </c>
      <c r="AP56" s="63" t="s">
        <v>178</v>
      </c>
      <c r="AQ56" s="63" t="s">
        <v>178</v>
      </c>
      <c r="AR56" s="63" t="s">
        <v>178</v>
      </c>
      <c r="AS56" s="63" t="s">
        <v>178</v>
      </c>
      <c r="AT56" s="63" t="s">
        <v>178</v>
      </c>
      <c r="AU56" s="63" t="s">
        <v>178</v>
      </c>
      <c r="AV56" s="63" t="s">
        <v>178</v>
      </c>
      <c r="AW56" s="63" t="s">
        <v>178</v>
      </c>
      <c r="AX56" s="63" t="s">
        <v>178</v>
      </c>
      <c r="AY56" s="63" t="s">
        <v>178</v>
      </c>
      <c r="AZ56" s="63" t="s">
        <v>178</v>
      </c>
      <c r="BA56" s="63" t="s">
        <v>178</v>
      </c>
      <c r="BB56" s="63" t="s">
        <v>178</v>
      </c>
      <c r="BC56" s="63" t="s">
        <v>178</v>
      </c>
      <c r="BD56" s="63" t="s">
        <v>178</v>
      </c>
      <c r="BE56" s="63" t="s">
        <v>178</v>
      </c>
      <c r="BF56" s="63" t="s">
        <v>178</v>
      </c>
      <c r="BG56" s="63" t="s">
        <v>178</v>
      </c>
      <c r="BH56" s="63" t="s">
        <v>178</v>
      </c>
      <c r="BI56" s="63" t="s">
        <v>178</v>
      </c>
      <c r="BJ56" s="63" t="s">
        <v>178</v>
      </c>
      <c r="BK56" s="63" t="s">
        <v>178</v>
      </c>
      <c r="BL56" s="63" t="s">
        <v>178</v>
      </c>
      <c r="BM56" s="63" t="s">
        <v>178</v>
      </c>
      <c r="BN56" s="63" t="s">
        <v>178</v>
      </c>
      <c r="BO56" s="63" t="s">
        <v>178</v>
      </c>
      <c r="BP56" s="63" t="s">
        <v>178</v>
      </c>
      <c r="BQ56" s="63" t="s">
        <v>178</v>
      </c>
      <c r="BR56" s="63" t="s">
        <v>178</v>
      </c>
      <c r="BS56" s="63" t="s">
        <v>178</v>
      </c>
      <c r="BT56" s="63" t="s">
        <v>178</v>
      </c>
      <c r="BU56" s="63" t="s">
        <v>178</v>
      </c>
      <c r="BV56" s="63" t="s">
        <v>178</v>
      </c>
      <c r="BW56" s="63" t="s">
        <v>178</v>
      </c>
      <c r="BX56" s="63" t="s">
        <v>178</v>
      </c>
      <c r="BY56" s="63" t="s">
        <v>178</v>
      </c>
      <c r="BZ56" s="63" t="s">
        <v>178</v>
      </c>
      <c r="CA56" s="63" t="s">
        <v>178</v>
      </c>
      <c r="CB56" s="63" t="s">
        <v>178</v>
      </c>
      <c r="CC56" s="63" t="s">
        <v>178</v>
      </c>
      <c r="CD56" s="63" t="s">
        <v>178</v>
      </c>
      <c r="CE56" s="63" t="s">
        <v>178</v>
      </c>
      <c r="CF56" s="63" t="s">
        <v>178</v>
      </c>
      <c r="CG56" s="63" t="s">
        <v>178</v>
      </c>
      <c r="CH56" s="63" t="s">
        <v>178</v>
      </c>
      <c r="CI56" s="63" t="s">
        <v>178</v>
      </c>
      <c r="CJ56" s="63" t="s">
        <v>178</v>
      </c>
      <c r="CK56" s="63" t="s">
        <v>178</v>
      </c>
      <c r="CL56" s="63" t="s">
        <v>178</v>
      </c>
      <c r="CM56" s="63" t="s">
        <v>178</v>
      </c>
      <c r="CN56" s="63" t="s">
        <v>178</v>
      </c>
      <c r="CO56" s="63" t="s">
        <v>178</v>
      </c>
      <c r="CP56" s="63" t="s">
        <v>178</v>
      </c>
      <c r="CQ56" s="63" t="s">
        <v>178</v>
      </c>
      <c r="CR56" s="63" t="s">
        <v>178</v>
      </c>
      <c r="CS56" s="63" t="s">
        <v>178</v>
      </c>
      <c r="CT56" s="63" t="s">
        <v>178</v>
      </c>
      <c r="CU56" s="63" t="s">
        <v>178</v>
      </c>
      <c r="CV56" s="63" t="s">
        <v>178</v>
      </c>
      <c r="CW56" s="63" t="s">
        <v>178</v>
      </c>
      <c r="CX56" s="63" t="s">
        <v>178</v>
      </c>
      <c r="CY56" s="63" t="s">
        <v>178</v>
      </c>
      <c r="CZ56" s="63" t="s">
        <v>178</v>
      </c>
    </row>
    <row r="57" spans="1:104" ht="28.5" x14ac:dyDescent="0.2">
      <c r="A57" s="16" t="s">
        <v>612</v>
      </c>
      <c r="B57" s="9" t="s">
        <v>184</v>
      </c>
      <c r="C57" s="15" t="s">
        <v>256</v>
      </c>
      <c r="D57" s="15" t="s">
        <v>2</v>
      </c>
      <c r="E57" s="86"/>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row>
    <row r="58" spans="1:104" ht="28.5" x14ac:dyDescent="0.2">
      <c r="A58" s="16" t="s">
        <v>613</v>
      </c>
      <c r="B58" s="9" t="s">
        <v>185</v>
      </c>
      <c r="C58" s="15" t="s">
        <v>254</v>
      </c>
      <c r="D58" s="15" t="s">
        <v>68</v>
      </c>
      <c r="E58" s="91"/>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row>
    <row r="59" spans="1:104" ht="40.15" customHeight="1" x14ac:dyDescent="0.2">
      <c r="A59" s="222"/>
      <c r="B59" s="222" t="s">
        <v>277</v>
      </c>
      <c r="C59" s="15" t="s">
        <v>280</v>
      </c>
      <c r="D59" s="15" t="s">
        <v>243</v>
      </c>
      <c r="E59" s="210" t="s">
        <v>100</v>
      </c>
      <c r="F59" s="211" t="s">
        <v>100</v>
      </c>
      <c r="G59" s="211" t="s">
        <v>100</v>
      </c>
      <c r="H59" s="211" t="s">
        <v>100</v>
      </c>
      <c r="I59" s="211" t="s">
        <v>100</v>
      </c>
      <c r="J59" s="211" t="s">
        <v>100</v>
      </c>
      <c r="K59" s="211" t="s">
        <v>100</v>
      </c>
      <c r="L59" s="211" t="s">
        <v>100</v>
      </c>
      <c r="M59" s="211" t="s">
        <v>100</v>
      </c>
      <c r="N59" s="211" t="s">
        <v>100</v>
      </c>
      <c r="O59" s="211" t="s">
        <v>100</v>
      </c>
      <c r="P59" s="211" t="s">
        <v>100</v>
      </c>
      <c r="Q59" s="211" t="s">
        <v>100</v>
      </c>
      <c r="R59" s="211" t="s">
        <v>100</v>
      </c>
      <c r="S59" s="211" t="s">
        <v>100</v>
      </c>
      <c r="T59" s="211" t="s">
        <v>100</v>
      </c>
      <c r="U59" s="211" t="s">
        <v>100</v>
      </c>
      <c r="V59" s="211" t="s">
        <v>100</v>
      </c>
      <c r="W59" s="211" t="s">
        <v>100</v>
      </c>
      <c r="X59" s="211" t="s">
        <v>100</v>
      </c>
      <c r="Y59" s="211" t="s">
        <v>100</v>
      </c>
      <c r="Z59" s="211" t="s">
        <v>100</v>
      </c>
      <c r="AA59" s="211" t="s">
        <v>100</v>
      </c>
      <c r="AB59" s="211" t="s">
        <v>100</v>
      </c>
      <c r="AC59" s="211" t="s">
        <v>100</v>
      </c>
      <c r="AD59" s="211" t="s">
        <v>100</v>
      </c>
      <c r="AE59" s="211" t="s">
        <v>100</v>
      </c>
      <c r="AF59" s="211" t="s">
        <v>100</v>
      </c>
      <c r="AG59" s="211" t="s">
        <v>100</v>
      </c>
      <c r="AH59" s="211" t="s">
        <v>100</v>
      </c>
      <c r="AI59" s="211" t="s">
        <v>100</v>
      </c>
      <c r="AJ59" s="211" t="s">
        <v>100</v>
      </c>
      <c r="AK59" s="211" t="s">
        <v>100</v>
      </c>
      <c r="AL59" s="211" t="s">
        <v>100</v>
      </c>
      <c r="AM59" s="211" t="s">
        <v>100</v>
      </c>
      <c r="AN59" s="211" t="s">
        <v>100</v>
      </c>
      <c r="AO59" s="211" t="s">
        <v>100</v>
      </c>
      <c r="AP59" s="211" t="s">
        <v>100</v>
      </c>
      <c r="AQ59" s="211" t="s">
        <v>100</v>
      </c>
      <c r="AR59" s="211" t="s">
        <v>100</v>
      </c>
      <c r="AS59" s="211" t="s">
        <v>100</v>
      </c>
      <c r="AT59" s="211" t="s">
        <v>100</v>
      </c>
      <c r="AU59" s="211" t="s">
        <v>100</v>
      </c>
      <c r="AV59" s="211" t="s">
        <v>100</v>
      </c>
      <c r="AW59" s="211" t="s">
        <v>100</v>
      </c>
      <c r="AX59" s="211" t="s">
        <v>100</v>
      </c>
      <c r="AY59" s="211" t="s">
        <v>100</v>
      </c>
      <c r="AZ59" s="211" t="s">
        <v>100</v>
      </c>
      <c r="BA59" s="211" t="s">
        <v>100</v>
      </c>
      <c r="BB59" s="211" t="s">
        <v>100</v>
      </c>
      <c r="BC59" s="211" t="s">
        <v>100</v>
      </c>
      <c r="BD59" s="211" t="s">
        <v>100</v>
      </c>
      <c r="BE59" s="211" t="s">
        <v>100</v>
      </c>
      <c r="BF59" s="211" t="s">
        <v>100</v>
      </c>
      <c r="BG59" s="211" t="s">
        <v>100</v>
      </c>
      <c r="BH59" s="211" t="s">
        <v>100</v>
      </c>
      <c r="BI59" s="211" t="s">
        <v>100</v>
      </c>
      <c r="BJ59" s="211" t="s">
        <v>100</v>
      </c>
      <c r="BK59" s="211" t="s">
        <v>100</v>
      </c>
      <c r="BL59" s="211" t="s">
        <v>100</v>
      </c>
      <c r="BM59" s="211" t="s">
        <v>100</v>
      </c>
      <c r="BN59" s="211" t="s">
        <v>100</v>
      </c>
      <c r="BO59" s="211" t="s">
        <v>100</v>
      </c>
      <c r="BP59" s="211" t="s">
        <v>100</v>
      </c>
      <c r="BQ59" s="211" t="s">
        <v>100</v>
      </c>
      <c r="BR59" s="211" t="s">
        <v>100</v>
      </c>
      <c r="BS59" s="211" t="s">
        <v>100</v>
      </c>
      <c r="BT59" s="211" t="s">
        <v>100</v>
      </c>
      <c r="BU59" s="211" t="s">
        <v>100</v>
      </c>
      <c r="BV59" s="211" t="s">
        <v>100</v>
      </c>
      <c r="BW59" s="211" t="s">
        <v>100</v>
      </c>
      <c r="BX59" s="211" t="s">
        <v>100</v>
      </c>
      <c r="BY59" s="211" t="s">
        <v>100</v>
      </c>
      <c r="BZ59" s="211" t="s">
        <v>100</v>
      </c>
      <c r="CA59" s="211" t="s">
        <v>100</v>
      </c>
      <c r="CB59" s="211" t="s">
        <v>100</v>
      </c>
      <c r="CC59" s="211" t="s">
        <v>100</v>
      </c>
      <c r="CD59" s="211" t="s">
        <v>100</v>
      </c>
      <c r="CE59" s="211" t="s">
        <v>100</v>
      </c>
      <c r="CF59" s="211" t="s">
        <v>100</v>
      </c>
      <c r="CG59" s="211" t="s">
        <v>100</v>
      </c>
      <c r="CH59" s="211" t="s">
        <v>100</v>
      </c>
      <c r="CI59" s="211" t="s">
        <v>100</v>
      </c>
      <c r="CJ59" s="211" t="s">
        <v>100</v>
      </c>
      <c r="CK59" s="211" t="s">
        <v>100</v>
      </c>
      <c r="CL59" s="211" t="s">
        <v>100</v>
      </c>
      <c r="CM59" s="211" t="s">
        <v>100</v>
      </c>
      <c r="CN59" s="211" t="s">
        <v>100</v>
      </c>
      <c r="CO59" s="211" t="s">
        <v>100</v>
      </c>
      <c r="CP59" s="211" t="s">
        <v>100</v>
      </c>
      <c r="CQ59" s="211" t="s">
        <v>100</v>
      </c>
      <c r="CR59" s="211" t="s">
        <v>100</v>
      </c>
      <c r="CS59" s="211" t="s">
        <v>100</v>
      </c>
      <c r="CT59" s="211" t="s">
        <v>100</v>
      </c>
      <c r="CU59" s="211" t="s">
        <v>100</v>
      </c>
      <c r="CV59" s="211" t="s">
        <v>100</v>
      </c>
      <c r="CW59" s="211" t="s">
        <v>100</v>
      </c>
      <c r="CX59" s="211" t="s">
        <v>100</v>
      </c>
      <c r="CY59" s="211" t="s">
        <v>100</v>
      </c>
      <c r="CZ59" s="211" t="s">
        <v>100</v>
      </c>
    </row>
    <row r="60" spans="1:104" x14ac:dyDescent="0.2">
      <c r="A60" s="16" t="s">
        <v>635</v>
      </c>
      <c r="B60" s="9" t="s">
        <v>180</v>
      </c>
      <c r="C60" s="15" t="s">
        <v>253</v>
      </c>
      <c r="D60" s="15" t="s">
        <v>2</v>
      </c>
      <c r="E60" s="86" t="s">
        <v>178</v>
      </c>
      <c r="F60" s="63" t="s">
        <v>178</v>
      </c>
      <c r="G60" s="63" t="s">
        <v>178</v>
      </c>
      <c r="H60" s="63" t="s">
        <v>178</v>
      </c>
      <c r="I60" s="63" t="s">
        <v>178</v>
      </c>
      <c r="J60" s="63" t="s">
        <v>178</v>
      </c>
      <c r="K60" s="63" t="s">
        <v>178</v>
      </c>
      <c r="L60" s="63" t="s">
        <v>178</v>
      </c>
      <c r="M60" s="63" t="s">
        <v>178</v>
      </c>
      <c r="N60" s="63" t="s">
        <v>178</v>
      </c>
      <c r="O60" s="63" t="s">
        <v>178</v>
      </c>
      <c r="P60" s="63" t="s">
        <v>178</v>
      </c>
      <c r="Q60" s="63" t="s">
        <v>178</v>
      </c>
      <c r="R60" s="63" t="s">
        <v>178</v>
      </c>
      <c r="S60" s="63" t="s">
        <v>178</v>
      </c>
      <c r="T60" s="63" t="s">
        <v>178</v>
      </c>
      <c r="U60" s="63" t="s">
        <v>178</v>
      </c>
      <c r="V60" s="63" t="s">
        <v>178</v>
      </c>
      <c r="W60" s="63" t="s">
        <v>178</v>
      </c>
      <c r="X60" s="63" t="s">
        <v>178</v>
      </c>
      <c r="Y60" s="63" t="s">
        <v>178</v>
      </c>
      <c r="Z60" s="63" t="s">
        <v>178</v>
      </c>
      <c r="AA60" s="63" t="s">
        <v>178</v>
      </c>
      <c r="AB60" s="63" t="s">
        <v>178</v>
      </c>
      <c r="AC60" s="63" t="s">
        <v>178</v>
      </c>
      <c r="AD60" s="63" t="s">
        <v>178</v>
      </c>
      <c r="AE60" s="63" t="s">
        <v>178</v>
      </c>
      <c r="AF60" s="63" t="s">
        <v>178</v>
      </c>
      <c r="AG60" s="63" t="s">
        <v>178</v>
      </c>
      <c r="AH60" s="63" t="s">
        <v>178</v>
      </c>
      <c r="AI60" s="63" t="s">
        <v>178</v>
      </c>
      <c r="AJ60" s="63" t="s">
        <v>178</v>
      </c>
      <c r="AK60" s="63" t="s">
        <v>178</v>
      </c>
      <c r="AL60" s="63" t="s">
        <v>178</v>
      </c>
      <c r="AM60" s="63" t="s">
        <v>178</v>
      </c>
      <c r="AN60" s="63" t="s">
        <v>178</v>
      </c>
      <c r="AO60" s="63" t="s">
        <v>178</v>
      </c>
      <c r="AP60" s="63" t="s">
        <v>178</v>
      </c>
      <c r="AQ60" s="63" t="s">
        <v>178</v>
      </c>
      <c r="AR60" s="63" t="s">
        <v>178</v>
      </c>
      <c r="AS60" s="63" t="s">
        <v>178</v>
      </c>
      <c r="AT60" s="63" t="s">
        <v>178</v>
      </c>
      <c r="AU60" s="63" t="s">
        <v>178</v>
      </c>
      <c r="AV60" s="63" t="s">
        <v>178</v>
      </c>
      <c r="AW60" s="63" t="s">
        <v>178</v>
      </c>
      <c r="AX60" s="63" t="s">
        <v>178</v>
      </c>
      <c r="AY60" s="63" t="s">
        <v>178</v>
      </c>
      <c r="AZ60" s="63" t="s">
        <v>178</v>
      </c>
      <c r="BA60" s="63" t="s">
        <v>178</v>
      </c>
      <c r="BB60" s="63" t="s">
        <v>178</v>
      </c>
      <c r="BC60" s="63" t="s">
        <v>178</v>
      </c>
      <c r="BD60" s="63" t="s">
        <v>178</v>
      </c>
      <c r="BE60" s="63" t="s">
        <v>178</v>
      </c>
      <c r="BF60" s="63" t="s">
        <v>178</v>
      </c>
      <c r="BG60" s="63" t="s">
        <v>178</v>
      </c>
      <c r="BH60" s="63" t="s">
        <v>178</v>
      </c>
      <c r="BI60" s="63" t="s">
        <v>178</v>
      </c>
      <c r="BJ60" s="63" t="s">
        <v>178</v>
      </c>
      <c r="BK60" s="63" t="s">
        <v>178</v>
      </c>
      <c r="BL60" s="63" t="s">
        <v>178</v>
      </c>
      <c r="BM60" s="63" t="s">
        <v>178</v>
      </c>
      <c r="BN60" s="63" t="s">
        <v>178</v>
      </c>
      <c r="BO60" s="63" t="s">
        <v>178</v>
      </c>
      <c r="BP60" s="63" t="s">
        <v>178</v>
      </c>
      <c r="BQ60" s="63" t="s">
        <v>178</v>
      </c>
      <c r="BR60" s="63" t="s">
        <v>178</v>
      </c>
      <c r="BS60" s="63" t="s">
        <v>178</v>
      </c>
      <c r="BT60" s="63" t="s">
        <v>178</v>
      </c>
      <c r="BU60" s="63" t="s">
        <v>178</v>
      </c>
      <c r="BV60" s="63" t="s">
        <v>178</v>
      </c>
      <c r="BW60" s="63" t="s">
        <v>178</v>
      </c>
      <c r="BX60" s="63" t="s">
        <v>178</v>
      </c>
      <c r="BY60" s="63" t="s">
        <v>178</v>
      </c>
      <c r="BZ60" s="63" t="s">
        <v>178</v>
      </c>
      <c r="CA60" s="63" t="s">
        <v>178</v>
      </c>
      <c r="CB60" s="63" t="s">
        <v>178</v>
      </c>
      <c r="CC60" s="63" t="s">
        <v>178</v>
      </c>
      <c r="CD60" s="63" t="s">
        <v>178</v>
      </c>
      <c r="CE60" s="63" t="s">
        <v>178</v>
      </c>
      <c r="CF60" s="63" t="s">
        <v>178</v>
      </c>
      <c r="CG60" s="63" t="s">
        <v>178</v>
      </c>
      <c r="CH60" s="63" t="s">
        <v>178</v>
      </c>
      <c r="CI60" s="63" t="s">
        <v>178</v>
      </c>
      <c r="CJ60" s="63" t="s">
        <v>178</v>
      </c>
      <c r="CK60" s="63" t="s">
        <v>178</v>
      </c>
      <c r="CL60" s="63" t="s">
        <v>178</v>
      </c>
      <c r="CM60" s="63" t="s">
        <v>178</v>
      </c>
      <c r="CN60" s="63" t="s">
        <v>178</v>
      </c>
      <c r="CO60" s="63" t="s">
        <v>178</v>
      </c>
      <c r="CP60" s="63" t="s">
        <v>178</v>
      </c>
      <c r="CQ60" s="63" t="s">
        <v>178</v>
      </c>
      <c r="CR60" s="63" t="s">
        <v>178</v>
      </c>
      <c r="CS60" s="63" t="s">
        <v>178</v>
      </c>
      <c r="CT60" s="63" t="s">
        <v>178</v>
      </c>
      <c r="CU60" s="63" t="s">
        <v>178</v>
      </c>
      <c r="CV60" s="63" t="s">
        <v>178</v>
      </c>
      <c r="CW60" s="63" t="s">
        <v>178</v>
      </c>
      <c r="CX60" s="63" t="s">
        <v>178</v>
      </c>
      <c r="CY60" s="63" t="s">
        <v>178</v>
      </c>
      <c r="CZ60" s="63" t="s">
        <v>178</v>
      </c>
    </row>
    <row r="61" spans="1:104" x14ac:dyDescent="0.2">
      <c r="A61" s="16" t="s">
        <v>634</v>
      </c>
      <c r="B61" s="9" t="s">
        <v>181</v>
      </c>
      <c r="C61" s="15" t="s">
        <v>253</v>
      </c>
      <c r="D61" s="15" t="s">
        <v>2</v>
      </c>
      <c r="E61" s="86" t="s">
        <v>178</v>
      </c>
      <c r="F61" s="63" t="s">
        <v>178</v>
      </c>
      <c r="G61" s="63" t="s">
        <v>178</v>
      </c>
      <c r="H61" s="63" t="s">
        <v>178</v>
      </c>
      <c r="I61" s="63" t="s">
        <v>178</v>
      </c>
      <c r="J61" s="63" t="s">
        <v>178</v>
      </c>
      <c r="K61" s="63" t="s">
        <v>178</v>
      </c>
      <c r="L61" s="63" t="s">
        <v>178</v>
      </c>
      <c r="M61" s="63" t="s">
        <v>178</v>
      </c>
      <c r="N61" s="63" t="s">
        <v>178</v>
      </c>
      <c r="O61" s="63" t="s">
        <v>178</v>
      </c>
      <c r="P61" s="63" t="s">
        <v>178</v>
      </c>
      <c r="Q61" s="63" t="s">
        <v>178</v>
      </c>
      <c r="R61" s="63" t="s">
        <v>178</v>
      </c>
      <c r="S61" s="63" t="s">
        <v>178</v>
      </c>
      <c r="T61" s="63" t="s">
        <v>178</v>
      </c>
      <c r="U61" s="63" t="s">
        <v>178</v>
      </c>
      <c r="V61" s="63" t="s">
        <v>178</v>
      </c>
      <c r="W61" s="63" t="s">
        <v>178</v>
      </c>
      <c r="X61" s="63" t="s">
        <v>178</v>
      </c>
      <c r="Y61" s="63" t="s">
        <v>178</v>
      </c>
      <c r="Z61" s="63" t="s">
        <v>178</v>
      </c>
      <c r="AA61" s="63" t="s">
        <v>178</v>
      </c>
      <c r="AB61" s="63" t="s">
        <v>178</v>
      </c>
      <c r="AC61" s="63" t="s">
        <v>178</v>
      </c>
      <c r="AD61" s="63" t="s">
        <v>178</v>
      </c>
      <c r="AE61" s="63" t="s">
        <v>178</v>
      </c>
      <c r="AF61" s="63" t="s">
        <v>178</v>
      </c>
      <c r="AG61" s="63" t="s">
        <v>178</v>
      </c>
      <c r="AH61" s="63" t="s">
        <v>178</v>
      </c>
      <c r="AI61" s="63" t="s">
        <v>178</v>
      </c>
      <c r="AJ61" s="63" t="s">
        <v>178</v>
      </c>
      <c r="AK61" s="63" t="s">
        <v>178</v>
      </c>
      <c r="AL61" s="63" t="s">
        <v>178</v>
      </c>
      <c r="AM61" s="63" t="s">
        <v>178</v>
      </c>
      <c r="AN61" s="63" t="s">
        <v>178</v>
      </c>
      <c r="AO61" s="63" t="s">
        <v>178</v>
      </c>
      <c r="AP61" s="63" t="s">
        <v>178</v>
      </c>
      <c r="AQ61" s="63" t="s">
        <v>178</v>
      </c>
      <c r="AR61" s="63" t="s">
        <v>178</v>
      </c>
      <c r="AS61" s="63" t="s">
        <v>178</v>
      </c>
      <c r="AT61" s="63" t="s">
        <v>178</v>
      </c>
      <c r="AU61" s="63" t="s">
        <v>178</v>
      </c>
      <c r="AV61" s="63" t="s">
        <v>178</v>
      </c>
      <c r="AW61" s="63" t="s">
        <v>178</v>
      </c>
      <c r="AX61" s="63" t="s">
        <v>178</v>
      </c>
      <c r="AY61" s="63" t="s">
        <v>178</v>
      </c>
      <c r="AZ61" s="63" t="s">
        <v>178</v>
      </c>
      <c r="BA61" s="63" t="s">
        <v>178</v>
      </c>
      <c r="BB61" s="63" t="s">
        <v>178</v>
      </c>
      <c r="BC61" s="63" t="s">
        <v>178</v>
      </c>
      <c r="BD61" s="63" t="s">
        <v>178</v>
      </c>
      <c r="BE61" s="63" t="s">
        <v>178</v>
      </c>
      <c r="BF61" s="63" t="s">
        <v>178</v>
      </c>
      <c r="BG61" s="63" t="s">
        <v>178</v>
      </c>
      <c r="BH61" s="63" t="s">
        <v>178</v>
      </c>
      <c r="BI61" s="63" t="s">
        <v>178</v>
      </c>
      <c r="BJ61" s="63" t="s">
        <v>178</v>
      </c>
      <c r="BK61" s="63" t="s">
        <v>178</v>
      </c>
      <c r="BL61" s="63" t="s">
        <v>178</v>
      </c>
      <c r="BM61" s="63" t="s">
        <v>178</v>
      </c>
      <c r="BN61" s="63" t="s">
        <v>178</v>
      </c>
      <c r="BO61" s="63" t="s">
        <v>178</v>
      </c>
      <c r="BP61" s="63" t="s">
        <v>178</v>
      </c>
      <c r="BQ61" s="63" t="s">
        <v>178</v>
      </c>
      <c r="BR61" s="63" t="s">
        <v>178</v>
      </c>
      <c r="BS61" s="63" t="s">
        <v>178</v>
      </c>
      <c r="BT61" s="63" t="s">
        <v>178</v>
      </c>
      <c r="BU61" s="63" t="s">
        <v>178</v>
      </c>
      <c r="BV61" s="63" t="s">
        <v>178</v>
      </c>
      <c r="BW61" s="63" t="s">
        <v>178</v>
      </c>
      <c r="BX61" s="63" t="s">
        <v>178</v>
      </c>
      <c r="BY61" s="63" t="s">
        <v>178</v>
      </c>
      <c r="BZ61" s="63" t="s">
        <v>178</v>
      </c>
      <c r="CA61" s="63" t="s">
        <v>178</v>
      </c>
      <c r="CB61" s="63" t="s">
        <v>178</v>
      </c>
      <c r="CC61" s="63" t="s">
        <v>178</v>
      </c>
      <c r="CD61" s="63" t="s">
        <v>178</v>
      </c>
      <c r="CE61" s="63" t="s">
        <v>178</v>
      </c>
      <c r="CF61" s="63" t="s">
        <v>178</v>
      </c>
      <c r="CG61" s="63" t="s">
        <v>178</v>
      </c>
      <c r="CH61" s="63" t="s">
        <v>178</v>
      </c>
      <c r="CI61" s="63" t="s">
        <v>178</v>
      </c>
      <c r="CJ61" s="63" t="s">
        <v>178</v>
      </c>
      <c r="CK61" s="63" t="s">
        <v>178</v>
      </c>
      <c r="CL61" s="63" t="s">
        <v>178</v>
      </c>
      <c r="CM61" s="63" t="s">
        <v>178</v>
      </c>
      <c r="CN61" s="63" t="s">
        <v>178</v>
      </c>
      <c r="CO61" s="63" t="s">
        <v>178</v>
      </c>
      <c r="CP61" s="63" t="s">
        <v>178</v>
      </c>
      <c r="CQ61" s="63" t="s">
        <v>178</v>
      </c>
      <c r="CR61" s="63" t="s">
        <v>178</v>
      </c>
      <c r="CS61" s="63" t="s">
        <v>178</v>
      </c>
      <c r="CT61" s="63" t="s">
        <v>178</v>
      </c>
      <c r="CU61" s="63" t="s">
        <v>178</v>
      </c>
      <c r="CV61" s="63" t="s">
        <v>178</v>
      </c>
      <c r="CW61" s="63" t="s">
        <v>178</v>
      </c>
      <c r="CX61" s="63" t="s">
        <v>178</v>
      </c>
      <c r="CY61" s="63" t="s">
        <v>178</v>
      </c>
      <c r="CZ61" s="63" t="s">
        <v>178</v>
      </c>
    </row>
    <row r="62" spans="1:104" x14ac:dyDescent="0.2">
      <c r="A62" s="16" t="s">
        <v>636</v>
      </c>
      <c r="B62" s="9" t="s">
        <v>182</v>
      </c>
      <c r="C62" s="15" t="s">
        <v>253</v>
      </c>
      <c r="D62" s="15" t="s">
        <v>2</v>
      </c>
      <c r="E62" s="86" t="s">
        <v>178</v>
      </c>
      <c r="F62" s="63" t="s">
        <v>178</v>
      </c>
      <c r="G62" s="63" t="s">
        <v>178</v>
      </c>
      <c r="H62" s="63" t="s">
        <v>178</v>
      </c>
      <c r="I62" s="63" t="s">
        <v>178</v>
      </c>
      <c r="J62" s="63" t="s">
        <v>178</v>
      </c>
      <c r="K62" s="63" t="s">
        <v>178</v>
      </c>
      <c r="L62" s="63" t="s">
        <v>178</v>
      </c>
      <c r="M62" s="63" t="s">
        <v>178</v>
      </c>
      <c r="N62" s="63" t="s">
        <v>178</v>
      </c>
      <c r="O62" s="63" t="s">
        <v>178</v>
      </c>
      <c r="P62" s="63" t="s">
        <v>178</v>
      </c>
      <c r="Q62" s="63" t="s">
        <v>178</v>
      </c>
      <c r="R62" s="63" t="s">
        <v>178</v>
      </c>
      <c r="S62" s="63" t="s">
        <v>178</v>
      </c>
      <c r="T62" s="63" t="s">
        <v>178</v>
      </c>
      <c r="U62" s="63" t="s">
        <v>178</v>
      </c>
      <c r="V62" s="63" t="s">
        <v>178</v>
      </c>
      <c r="W62" s="63" t="s">
        <v>178</v>
      </c>
      <c r="X62" s="63" t="s">
        <v>178</v>
      </c>
      <c r="Y62" s="63" t="s">
        <v>178</v>
      </c>
      <c r="Z62" s="63" t="s">
        <v>178</v>
      </c>
      <c r="AA62" s="63" t="s">
        <v>178</v>
      </c>
      <c r="AB62" s="63" t="s">
        <v>178</v>
      </c>
      <c r="AC62" s="63" t="s">
        <v>178</v>
      </c>
      <c r="AD62" s="63" t="s">
        <v>178</v>
      </c>
      <c r="AE62" s="63" t="s">
        <v>178</v>
      </c>
      <c r="AF62" s="63" t="s">
        <v>178</v>
      </c>
      <c r="AG62" s="63" t="s">
        <v>178</v>
      </c>
      <c r="AH62" s="63" t="s">
        <v>178</v>
      </c>
      <c r="AI62" s="63" t="s">
        <v>178</v>
      </c>
      <c r="AJ62" s="63" t="s">
        <v>178</v>
      </c>
      <c r="AK62" s="63" t="s">
        <v>178</v>
      </c>
      <c r="AL62" s="63" t="s">
        <v>178</v>
      </c>
      <c r="AM62" s="63" t="s">
        <v>178</v>
      </c>
      <c r="AN62" s="63" t="s">
        <v>178</v>
      </c>
      <c r="AO62" s="63" t="s">
        <v>178</v>
      </c>
      <c r="AP62" s="63" t="s">
        <v>178</v>
      </c>
      <c r="AQ62" s="63" t="s">
        <v>178</v>
      </c>
      <c r="AR62" s="63" t="s">
        <v>178</v>
      </c>
      <c r="AS62" s="63" t="s">
        <v>178</v>
      </c>
      <c r="AT62" s="63" t="s">
        <v>178</v>
      </c>
      <c r="AU62" s="63" t="s">
        <v>178</v>
      </c>
      <c r="AV62" s="63" t="s">
        <v>178</v>
      </c>
      <c r="AW62" s="63" t="s">
        <v>178</v>
      </c>
      <c r="AX62" s="63" t="s">
        <v>178</v>
      </c>
      <c r="AY62" s="63" t="s">
        <v>178</v>
      </c>
      <c r="AZ62" s="63" t="s">
        <v>178</v>
      </c>
      <c r="BA62" s="63" t="s">
        <v>178</v>
      </c>
      <c r="BB62" s="63" t="s">
        <v>178</v>
      </c>
      <c r="BC62" s="63" t="s">
        <v>178</v>
      </c>
      <c r="BD62" s="63" t="s">
        <v>178</v>
      </c>
      <c r="BE62" s="63" t="s">
        <v>178</v>
      </c>
      <c r="BF62" s="63" t="s">
        <v>178</v>
      </c>
      <c r="BG62" s="63" t="s">
        <v>178</v>
      </c>
      <c r="BH62" s="63" t="s">
        <v>178</v>
      </c>
      <c r="BI62" s="63" t="s">
        <v>178</v>
      </c>
      <c r="BJ62" s="63" t="s">
        <v>178</v>
      </c>
      <c r="BK62" s="63" t="s">
        <v>178</v>
      </c>
      <c r="BL62" s="63" t="s">
        <v>178</v>
      </c>
      <c r="BM62" s="63" t="s">
        <v>178</v>
      </c>
      <c r="BN62" s="63" t="s">
        <v>178</v>
      </c>
      <c r="BO62" s="63" t="s">
        <v>178</v>
      </c>
      <c r="BP62" s="63" t="s">
        <v>178</v>
      </c>
      <c r="BQ62" s="63" t="s">
        <v>178</v>
      </c>
      <c r="BR62" s="63" t="s">
        <v>178</v>
      </c>
      <c r="BS62" s="63" t="s">
        <v>178</v>
      </c>
      <c r="BT62" s="63" t="s">
        <v>178</v>
      </c>
      <c r="BU62" s="63" t="s">
        <v>178</v>
      </c>
      <c r="BV62" s="63" t="s">
        <v>178</v>
      </c>
      <c r="BW62" s="63" t="s">
        <v>178</v>
      </c>
      <c r="BX62" s="63" t="s">
        <v>178</v>
      </c>
      <c r="BY62" s="63" t="s">
        <v>178</v>
      </c>
      <c r="BZ62" s="63" t="s">
        <v>178</v>
      </c>
      <c r="CA62" s="63" t="s">
        <v>178</v>
      </c>
      <c r="CB62" s="63" t="s">
        <v>178</v>
      </c>
      <c r="CC62" s="63" t="s">
        <v>178</v>
      </c>
      <c r="CD62" s="63" t="s">
        <v>178</v>
      </c>
      <c r="CE62" s="63" t="s">
        <v>178</v>
      </c>
      <c r="CF62" s="63" t="s">
        <v>178</v>
      </c>
      <c r="CG62" s="63" t="s">
        <v>178</v>
      </c>
      <c r="CH62" s="63" t="s">
        <v>178</v>
      </c>
      <c r="CI62" s="63" t="s">
        <v>178</v>
      </c>
      <c r="CJ62" s="63" t="s">
        <v>178</v>
      </c>
      <c r="CK62" s="63" t="s">
        <v>178</v>
      </c>
      <c r="CL62" s="63" t="s">
        <v>178</v>
      </c>
      <c r="CM62" s="63" t="s">
        <v>178</v>
      </c>
      <c r="CN62" s="63" t="s">
        <v>178</v>
      </c>
      <c r="CO62" s="63" t="s">
        <v>178</v>
      </c>
      <c r="CP62" s="63" t="s">
        <v>178</v>
      </c>
      <c r="CQ62" s="63" t="s">
        <v>178</v>
      </c>
      <c r="CR62" s="63" t="s">
        <v>178</v>
      </c>
      <c r="CS62" s="63" t="s">
        <v>178</v>
      </c>
      <c r="CT62" s="63" t="s">
        <v>178</v>
      </c>
      <c r="CU62" s="63" t="s">
        <v>178</v>
      </c>
      <c r="CV62" s="63" t="s">
        <v>178</v>
      </c>
      <c r="CW62" s="63" t="s">
        <v>178</v>
      </c>
      <c r="CX62" s="63" t="s">
        <v>178</v>
      </c>
      <c r="CY62" s="63" t="s">
        <v>178</v>
      </c>
      <c r="CZ62" s="63" t="s">
        <v>178</v>
      </c>
    </row>
    <row r="63" spans="1:104" x14ac:dyDescent="0.2">
      <c r="A63" s="16" t="s">
        <v>637</v>
      </c>
      <c r="B63" s="9" t="s">
        <v>183</v>
      </c>
      <c r="C63" s="15" t="s">
        <v>253</v>
      </c>
      <c r="D63" s="15" t="s">
        <v>2</v>
      </c>
      <c r="E63" s="86" t="s">
        <v>178</v>
      </c>
      <c r="F63" s="63" t="s">
        <v>178</v>
      </c>
      <c r="G63" s="63" t="s">
        <v>178</v>
      </c>
      <c r="H63" s="63" t="s">
        <v>178</v>
      </c>
      <c r="I63" s="63" t="s">
        <v>178</v>
      </c>
      <c r="J63" s="63" t="s">
        <v>178</v>
      </c>
      <c r="K63" s="63" t="s">
        <v>178</v>
      </c>
      <c r="L63" s="63" t="s">
        <v>178</v>
      </c>
      <c r="M63" s="63" t="s">
        <v>178</v>
      </c>
      <c r="N63" s="63" t="s">
        <v>178</v>
      </c>
      <c r="O63" s="63" t="s">
        <v>178</v>
      </c>
      <c r="P63" s="63" t="s">
        <v>178</v>
      </c>
      <c r="Q63" s="63" t="s">
        <v>178</v>
      </c>
      <c r="R63" s="63" t="s">
        <v>178</v>
      </c>
      <c r="S63" s="63" t="s">
        <v>178</v>
      </c>
      <c r="T63" s="63" t="s">
        <v>178</v>
      </c>
      <c r="U63" s="63" t="s">
        <v>178</v>
      </c>
      <c r="V63" s="63" t="s">
        <v>178</v>
      </c>
      <c r="W63" s="63" t="s">
        <v>178</v>
      </c>
      <c r="X63" s="63" t="s">
        <v>178</v>
      </c>
      <c r="Y63" s="63" t="s">
        <v>178</v>
      </c>
      <c r="Z63" s="63" t="s">
        <v>178</v>
      </c>
      <c r="AA63" s="63" t="s">
        <v>178</v>
      </c>
      <c r="AB63" s="63" t="s">
        <v>178</v>
      </c>
      <c r="AC63" s="63" t="s">
        <v>178</v>
      </c>
      <c r="AD63" s="63" t="s">
        <v>178</v>
      </c>
      <c r="AE63" s="63" t="s">
        <v>178</v>
      </c>
      <c r="AF63" s="63" t="s">
        <v>178</v>
      </c>
      <c r="AG63" s="63" t="s">
        <v>178</v>
      </c>
      <c r="AH63" s="63" t="s">
        <v>178</v>
      </c>
      <c r="AI63" s="63" t="s">
        <v>178</v>
      </c>
      <c r="AJ63" s="63" t="s">
        <v>178</v>
      </c>
      <c r="AK63" s="63" t="s">
        <v>178</v>
      </c>
      <c r="AL63" s="63" t="s">
        <v>178</v>
      </c>
      <c r="AM63" s="63" t="s">
        <v>178</v>
      </c>
      <c r="AN63" s="63" t="s">
        <v>178</v>
      </c>
      <c r="AO63" s="63" t="s">
        <v>178</v>
      </c>
      <c r="AP63" s="63" t="s">
        <v>178</v>
      </c>
      <c r="AQ63" s="63" t="s">
        <v>178</v>
      </c>
      <c r="AR63" s="63" t="s">
        <v>178</v>
      </c>
      <c r="AS63" s="63" t="s">
        <v>178</v>
      </c>
      <c r="AT63" s="63" t="s">
        <v>178</v>
      </c>
      <c r="AU63" s="63" t="s">
        <v>178</v>
      </c>
      <c r="AV63" s="63" t="s">
        <v>178</v>
      </c>
      <c r="AW63" s="63" t="s">
        <v>178</v>
      </c>
      <c r="AX63" s="63" t="s">
        <v>178</v>
      </c>
      <c r="AY63" s="63" t="s">
        <v>178</v>
      </c>
      <c r="AZ63" s="63" t="s">
        <v>178</v>
      </c>
      <c r="BA63" s="63" t="s">
        <v>178</v>
      </c>
      <c r="BB63" s="63" t="s">
        <v>178</v>
      </c>
      <c r="BC63" s="63" t="s">
        <v>178</v>
      </c>
      <c r="BD63" s="63" t="s">
        <v>178</v>
      </c>
      <c r="BE63" s="63" t="s">
        <v>178</v>
      </c>
      <c r="BF63" s="63" t="s">
        <v>178</v>
      </c>
      <c r="BG63" s="63" t="s">
        <v>178</v>
      </c>
      <c r="BH63" s="63" t="s">
        <v>178</v>
      </c>
      <c r="BI63" s="63" t="s">
        <v>178</v>
      </c>
      <c r="BJ63" s="63" t="s">
        <v>178</v>
      </c>
      <c r="BK63" s="63" t="s">
        <v>178</v>
      </c>
      <c r="BL63" s="63" t="s">
        <v>178</v>
      </c>
      <c r="BM63" s="63" t="s">
        <v>178</v>
      </c>
      <c r="BN63" s="63" t="s">
        <v>178</v>
      </c>
      <c r="BO63" s="63" t="s">
        <v>178</v>
      </c>
      <c r="BP63" s="63" t="s">
        <v>178</v>
      </c>
      <c r="BQ63" s="63" t="s">
        <v>178</v>
      </c>
      <c r="BR63" s="63" t="s">
        <v>178</v>
      </c>
      <c r="BS63" s="63" t="s">
        <v>178</v>
      </c>
      <c r="BT63" s="63" t="s">
        <v>178</v>
      </c>
      <c r="BU63" s="63" t="s">
        <v>178</v>
      </c>
      <c r="BV63" s="63" t="s">
        <v>178</v>
      </c>
      <c r="BW63" s="63" t="s">
        <v>178</v>
      </c>
      <c r="BX63" s="63" t="s">
        <v>178</v>
      </c>
      <c r="BY63" s="63" t="s">
        <v>178</v>
      </c>
      <c r="BZ63" s="63" t="s">
        <v>178</v>
      </c>
      <c r="CA63" s="63" t="s">
        <v>178</v>
      </c>
      <c r="CB63" s="63" t="s">
        <v>178</v>
      </c>
      <c r="CC63" s="63" t="s">
        <v>178</v>
      </c>
      <c r="CD63" s="63" t="s">
        <v>178</v>
      </c>
      <c r="CE63" s="63" t="s">
        <v>178</v>
      </c>
      <c r="CF63" s="63" t="s">
        <v>178</v>
      </c>
      <c r="CG63" s="63" t="s">
        <v>178</v>
      </c>
      <c r="CH63" s="63" t="s">
        <v>178</v>
      </c>
      <c r="CI63" s="63" t="s">
        <v>178</v>
      </c>
      <c r="CJ63" s="63" t="s">
        <v>178</v>
      </c>
      <c r="CK63" s="63" t="s">
        <v>178</v>
      </c>
      <c r="CL63" s="63" t="s">
        <v>178</v>
      </c>
      <c r="CM63" s="63" t="s">
        <v>178</v>
      </c>
      <c r="CN63" s="63" t="s">
        <v>178</v>
      </c>
      <c r="CO63" s="63" t="s">
        <v>178</v>
      </c>
      <c r="CP63" s="63" t="s">
        <v>178</v>
      </c>
      <c r="CQ63" s="63" t="s">
        <v>178</v>
      </c>
      <c r="CR63" s="63" t="s">
        <v>178</v>
      </c>
      <c r="CS63" s="63" t="s">
        <v>178</v>
      </c>
      <c r="CT63" s="63" t="s">
        <v>178</v>
      </c>
      <c r="CU63" s="63" t="s">
        <v>178</v>
      </c>
      <c r="CV63" s="63" t="s">
        <v>178</v>
      </c>
      <c r="CW63" s="63" t="s">
        <v>178</v>
      </c>
      <c r="CX63" s="63" t="s">
        <v>178</v>
      </c>
      <c r="CY63" s="63" t="s">
        <v>178</v>
      </c>
      <c r="CZ63" s="63" t="s">
        <v>178</v>
      </c>
    </row>
    <row r="64" spans="1:104" ht="28.5" x14ac:dyDescent="0.2">
      <c r="A64" s="16" t="s">
        <v>638</v>
      </c>
      <c r="B64" s="9" t="s">
        <v>184</v>
      </c>
      <c r="C64" s="15" t="s">
        <v>281</v>
      </c>
      <c r="D64" s="15" t="s">
        <v>2</v>
      </c>
      <c r="E64" s="86"/>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row>
    <row r="65" spans="1:104" ht="28.5" x14ac:dyDescent="0.2">
      <c r="A65" s="16" t="s">
        <v>639</v>
      </c>
      <c r="B65" s="9" t="s">
        <v>185</v>
      </c>
      <c r="C65" s="15" t="s">
        <v>254</v>
      </c>
      <c r="D65" s="15" t="s">
        <v>68</v>
      </c>
      <c r="E65" s="91"/>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row>
    <row r="66" spans="1:104" ht="23.45" customHeight="1" x14ac:dyDescent="0.3">
      <c r="A66" s="66"/>
      <c r="B66" s="66" t="s">
        <v>106</v>
      </c>
      <c r="E66" s="71"/>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row>
    <row r="67" spans="1:104" ht="40.15" customHeight="1" x14ac:dyDescent="0.2">
      <c r="A67" s="222"/>
      <c r="B67" s="222" t="s">
        <v>279</v>
      </c>
      <c r="C67" s="15" t="s">
        <v>556</v>
      </c>
      <c r="D67" s="15" t="s">
        <v>243</v>
      </c>
      <c r="E67" s="210" t="s">
        <v>100</v>
      </c>
      <c r="F67" s="211" t="s">
        <v>100</v>
      </c>
      <c r="G67" s="211" t="s">
        <v>100</v>
      </c>
      <c r="H67" s="211" t="s">
        <v>100</v>
      </c>
      <c r="I67" s="211" t="s">
        <v>100</v>
      </c>
      <c r="J67" s="211" t="s">
        <v>100</v>
      </c>
      <c r="K67" s="211" t="s">
        <v>100</v>
      </c>
      <c r="L67" s="211" t="s">
        <v>100</v>
      </c>
      <c r="M67" s="211" t="s">
        <v>100</v>
      </c>
      <c r="N67" s="211" t="s">
        <v>100</v>
      </c>
      <c r="O67" s="211" t="s">
        <v>100</v>
      </c>
      <c r="P67" s="211" t="s">
        <v>100</v>
      </c>
      <c r="Q67" s="211" t="s">
        <v>100</v>
      </c>
      <c r="R67" s="211" t="s">
        <v>100</v>
      </c>
      <c r="S67" s="211" t="s">
        <v>100</v>
      </c>
      <c r="T67" s="211" t="s">
        <v>100</v>
      </c>
      <c r="U67" s="211" t="s">
        <v>100</v>
      </c>
      <c r="V67" s="211" t="s">
        <v>100</v>
      </c>
      <c r="W67" s="211" t="s">
        <v>100</v>
      </c>
      <c r="X67" s="211" t="s">
        <v>100</v>
      </c>
      <c r="Y67" s="211" t="s">
        <v>100</v>
      </c>
      <c r="Z67" s="211" t="s">
        <v>100</v>
      </c>
      <c r="AA67" s="211" t="s">
        <v>100</v>
      </c>
      <c r="AB67" s="211" t="s">
        <v>100</v>
      </c>
      <c r="AC67" s="211" t="s">
        <v>100</v>
      </c>
      <c r="AD67" s="211" t="s">
        <v>100</v>
      </c>
      <c r="AE67" s="211" t="s">
        <v>100</v>
      </c>
      <c r="AF67" s="211" t="s">
        <v>100</v>
      </c>
      <c r="AG67" s="211" t="s">
        <v>100</v>
      </c>
      <c r="AH67" s="211" t="s">
        <v>100</v>
      </c>
      <c r="AI67" s="211" t="s">
        <v>100</v>
      </c>
      <c r="AJ67" s="211" t="s">
        <v>100</v>
      </c>
      <c r="AK67" s="211" t="s">
        <v>100</v>
      </c>
      <c r="AL67" s="211" t="s">
        <v>100</v>
      </c>
      <c r="AM67" s="211" t="s">
        <v>100</v>
      </c>
      <c r="AN67" s="211" t="s">
        <v>100</v>
      </c>
      <c r="AO67" s="211" t="s">
        <v>100</v>
      </c>
      <c r="AP67" s="211" t="s">
        <v>100</v>
      </c>
      <c r="AQ67" s="211" t="s">
        <v>100</v>
      </c>
      <c r="AR67" s="211" t="s">
        <v>100</v>
      </c>
      <c r="AS67" s="211" t="s">
        <v>100</v>
      </c>
      <c r="AT67" s="211" t="s">
        <v>100</v>
      </c>
      <c r="AU67" s="211" t="s">
        <v>100</v>
      </c>
      <c r="AV67" s="211" t="s">
        <v>100</v>
      </c>
      <c r="AW67" s="211" t="s">
        <v>100</v>
      </c>
      <c r="AX67" s="211" t="s">
        <v>100</v>
      </c>
      <c r="AY67" s="211" t="s">
        <v>100</v>
      </c>
      <c r="AZ67" s="211" t="s">
        <v>100</v>
      </c>
      <c r="BA67" s="211" t="s">
        <v>100</v>
      </c>
      <c r="BB67" s="211" t="s">
        <v>100</v>
      </c>
      <c r="BC67" s="211" t="s">
        <v>100</v>
      </c>
      <c r="BD67" s="211" t="s">
        <v>100</v>
      </c>
      <c r="BE67" s="211" t="s">
        <v>100</v>
      </c>
      <c r="BF67" s="211" t="s">
        <v>100</v>
      </c>
      <c r="BG67" s="211" t="s">
        <v>100</v>
      </c>
      <c r="BH67" s="211" t="s">
        <v>100</v>
      </c>
      <c r="BI67" s="211" t="s">
        <v>100</v>
      </c>
      <c r="BJ67" s="211" t="s">
        <v>100</v>
      </c>
      <c r="BK67" s="211" t="s">
        <v>100</v>
      </c>
      <c r="BL67" s="211" t="s">
        <v>100</v>
      </c>
      <c r="BM67" s="211" t="s">
        <v>100</v>
      </c>
      <c r="BN67" s="211" t="s">
        <v>100</v>
      </c>
      <c r="BO67" s="211" t="s">
        <v>100</v>
      </c>
      <c r="BP67" s="211" t="s">
        <v>100</v>
      </c>
      <c r="BQ67" s="211" t="s">
        <v>100</v>
      </c>
      <c r="BR67" s="211" t="s">
        <v>100</v>
      </c>
      <c r="BS67" s="211" t="s">
        <v>100</v>
      </c>
      <c r="BT67" s="211" t="s">
        <v>100</v>
      </c>
      <c r="BU67" s="211" t="s">
        <v>100</v>
      </c>
      <c r="BV67" s="211" t="s">
        <v>100</v>
      </c>
      <c r="BW67" s="211" t="s">
        <v>100</v>
      </c>
      <c r="BX67" s="211" t="s">
        <v>100</v>
      </c>
      <c r="BY67" s="211" t="s">
        <v>100</v>
      </c>
      <c r="BZ67" s="211" t="s">
        <v>100</v>
      </c>
      <c r="CA67" s="211" t="s">
        <v>100</v>
      </c>
      <c r="CB67" s="211" t="s">
        <v>100</v>
      </c>
      <c r="CC67" s="211" t="s">
        <v>100</v>
      </c>
      <c r="CD67" s="211" t="s">
        <v>100</v>
      </c>
      <c r="CE67" s="211" t="s">
        <v>100</v>
      </c>
      <c r="CF67" s="211" t="s">
        <v>100</v>
      </c>
      <c r="CG67" s="211" t="s">
        <v>100</v>
      </c>
      <c r="CH67" s="211" t="s">
        <v>100</v>
      </c>
      <c r="CI67" s="211" t="s">
        <v>100</v>
      </c>
      <c r="CJ67" s="211" t="s">
        <v>100</v>
      </c>
      <c r="CK67" s="211" t="s">
        <v>100</v>
      </c>
      <c r="CL67" s="211" t="s">
        <v>100</v>
      </c>
      <c r="CM67" s="211" t="s">
        <v>100</v>
      </c>
      <c r="CN67" s="211" t="s">
        <v>100</v>
      </c>
      <c r="CO67" s="211" t="s">
        <v>100</v>
      </c>
      <c r="CP67" s="211" t="s">
        <v>100</v>
      </c>
      <c r="CQ67" s="211" t="s">
        <v>100</v>
      </c>
      <c r="CR67" s="211" t="s">
        <v>100</v>
      </c>
      <c r="CS67" s="211" t="s">
        <v>100</v>
      </c>
      <c r="CT67" s="211" t="s">
        <v>100</v>
      </c>
      <c r="CU67" s="211" t="s">
        <v>100</v>
      </c>
      <c r="CV67" s="211" t="s">
        <v>100</v>
      </c>
      <c r="CW67" s="211" t="s">
        <v>100</v>
      </c>
      <c r="CX67" s="211" t="s">
        <v>100</v>
      </c>
      <c r="CY67" s="211" t="s">
        <v>100</v>
      </c>
      <c r="CZ67" s="211" t="s">
        <v>100</v>
      </c>
    </row>
    <row r="68" spans="1:104" x14ac:dyDescent="0.2">
      <c r="A68" s="16" t="s">
        <v>614</v>
      </c>
      <c r="B68" s="9" t="s">
        <v>180</v>
      </c>
      <c r="C68" s="15" t="s">
        <v>253</v>
      </c>
      <c r="D68" s="15" t="s">
        <v>2</v>
      </c>
      <c r="E68" s="86" t="s">
        <v>178</v>
      </c>
      <c r="F68" s="63" t="s">
        <v>178</v>
      </c>
      <c r="G68" s="63" t="s">
        <v>178</v>
      </c>
      <c r="H68" s="63" t="s">
        <v>178</v>
      </c>
      <c r="I68" s="63" t="s">
        <v>178</v>
      </c>
      <c r="J68" s="63" t="s">
        <v>178</v>
      </c>
      <c r="K68" s="63" t="s">
        <v>178</v>
      </c>
      <c r="L68" s="63" t="s">
        <v>178</v>
      </c>
      <c r="M68" s="63" t="s">
        <v>178</v>
      </c>
      <c r="N68" s="63" t="s">
        <v>178</v>
      </c>
      <c r="O68" s="63" t="s">
        <v>178</v>
      </c>
      <c r="P68" s="63" t="s">
        <v>178</v>
      </c>
      <c r="Q68" s="63" t="s">
        <v>178</v>
      </c>
      <c r="R68" s="63" t="s">
        <v>178</v>
      </c>
      <c r="S68" s="63" t="s">
        <v>178</v>
      </c>
      <c r="T68" s="63" t="s">
        <v>178</v>
      </c>
      <c r="U68" s="63" t="s">
        <v>178</v>
      </c>
      <c r="V68" s="63" t="s">
        <v>178</v>
      </c>
      <c r="W68" s="63" t="s">
        <v>178</v>
      </c>
      <c r="X68" s="63" t="s">
        <v>178</v>
      </c>
      <c r="Y68" s="63" t="s">
        <v>178</v>
      </c>
      <c r="Z68" s="63" t="s">
        <v>178</v>
      </c>
      <c r="AA68" s="63" t="s">
        <v>178</v>
      </c>
      <c r="AB68" s="63" t="s">
        <v>178</v>
      </c>
      <c r="AC68" s="63" t="s">
        <v>178</v>
      </c>
      <c r="AD68" s="63" t="s">
        <v>178</v>
      </c>
      <c r="AE68" s="63" t="s">
        <v>178</v>
      </c>
      <c r="AF68" s="63" t="s">
        <v>178</v>
      </c>
      <c r="AG68" s="63" t="s">
        <v>178</v>
      </c>
      <c r="AH68" s="63" t="s">
        <v>178</v>
      </c>
      <c r="AI68" s="63" t="s">
        <v>178</v>
      </c>
      <c r="AJ68" s="63" t="s">
        <v>178</v>
      </c>
      <c r="AK68" s="63" t="s">
        <v>178</v>
      </c>
      <c r="AL68" s="63" t="s">
        <v>178</v>
      </c>
      <c r="AM68" s="63" t="s">
        <v>178</v>
      </c>
      <c r="AN68" s="63" t="s">
        <v>178</v>
      </c>
      <c r="AO68" s="63" t="s">
        <v>178</v>
      </c>
      <c r="AP68" s="63" t="s">
        <v>178</v>
      </c>
      <c r="AQ68" s="63" t="s">
        <v>178</v>
      </c>
      <c r="AR68" s="63" t="s">
        <v>178</v>
      </c>
      <c r="AS68" s="63" t="s">
        <v>178</v>
      </c>
      <c r="AT68" s="63" t="s">
        <v>178</v>
      </c>
      <c r="AU68" s="63" t="s">
        <v>178</v>
      </c>
      <c r="AV68" s="63" t="s">
        <v>178</v>
      </c>
      <c r="AW68" s="63" t="s">
        <v>178</v>
      </c>
      <c r="AX68" s="63" t="s">
        <v>178</v>
      </c>
      <c r="AY68" s="63" t="s">
        <v>178</v>
      </c>
      <c r="AZ68" s="63" t="s">
        <v>178</v>
      </c>
      <c r="BA68" s="63" t="s">
        <v>178</v>
      </c>
      <c r="BB68" s="63" t="s">
        <v>178</v>
      </c>
      <c r="BC68" s="63" t="s">
        <v>178</v>
      </c>
      <c r="BD68" s="63" t="s">
        <v>178</v>
      </c>
      <c r="BE68" s="63" t="s">
        <v>178</v>
      </c>
      <c r="BF68" s="63" t="s">
        <v>178</v>
      </c>
      <c r="BG68" s="63" t="s">
        <v>178</v>
      </c>
      <c r="BH68" s="63" t="s">
        <v>178</v>
      </c>
      <c r="BI68" s="63" t="s">
        <v>178</v>
      </c>
      <c r="BJ68" s="63" t="s">
        <v>178</v>
      </c>
      <c r="BK68" s="63" t="s">
        <v>178</v>
      </c>
      <c r="BL68" s="63" t="s">
        <v>178</v>
      </c>
      <c r="BM68" s="63" t="s">
        <v>178</v>
      </c>
      <c r="BN68" s="63" t="s">
        <v>178</v>
      </c>
      <c r="BO68" s="63" t="s">
        <v>178</v>
      </c>
      <c r="BP68" s="63" t="s">
        <v>178</v>
      </c>
      <c r="BQ68" s="63" t="s">
        <v>178</v>
      </c>
      <c r="BR68" s="63" t="s">
        <v>178</v>
      </c>
      <c r="BS68" s="63" t="s">
        <v>178</v>
      </c>
      <c r="BT68" s="63" t="s">
        <v>178</v>
      </c>
      <c r="BU68" s="63" t="s">
        <v>178</v>
      </c>
      <c r="BV68" s="63" t="s">
        <v>178</v>
      </c>
      <c r="BW68" s="63" t="s">
        <v>178</v>
      </c>
      <c r="BX68" s="63" t="s">
        <v>178</v>
      </c>
      <c r="BY68" s="63" t="s">
        <v>178</v>
      </c>
      <c r="BZ68" s="63" t="s">
        <v>178</v>
      </c>
      <c r="CA68" s="63" t="s">
        <v>178</v>
      </c>
      <c r="CB68" s="63" t="s">
        <v>178</v>
      </c>
      <c r="CC68" s="63" t="s">
        <v>178</v>
      </c>
      <c r="CD68" s="63" t="s">
        <v>178</v>
      </c>
      <c r="CE68" s="63" t="s">
        <v>178</v>
      </c>
      <c r="CF68" s="63" t="s">
        <v>178</v>
      </c>
      <c r="CG68" s="63" t="s">
        <v>178</v>
      </c>
      <c r="CH68" s="63" t="s">
        <v>178</v>
      </c>
      <c r="CI68" s="63" t="s">
        <v>178</v>
      </c>
      <c r="CJ68" s="63" t="s">
        <v>178</v>
      </c>
      <c r="CK68" s="63" t="s">
        <v>178</v>
      </c>
      <c r="CL68" s="63" t="s">
        <v>178</v>
      </c>
      <c r="CM68" s="63" t="s">
        <v>178</v>
      </c>
      <c r="CN68" s="63" t="s">
        <v>178</v>
      </c>
      <c r="CO68" s="63" t="s">
        <v>178</v>
      </c>
      <c r="CP68" s="63" t="s">
        <v>178</v>
      </c>
      <c r="CQ68" s="63" t="s">
        <v>178</v>
      </c>
      <c r="CR68" s="63" t="s">
        <v>178</v>
      </c>
      <c r="CS68" s="63" t="s">
        <v>178</v>
      </c>
      <c r="CT68" s="63" t="s">
        <v>178</v>
      </c>
      <c r="CU68" s="63" t="s">
        <v>178</v>
      </c>
      <c r="CV68" s="63" t="s">
        <v>178</v>
      </c>
      <c r="CW68" s="63" t="s">
        <v>178</v>
      </c>
      <c r="CX68" s="63" t="s">
        <v>178</v>
      </c>
      <c r="CY68" s="63" t="s">
        <v>178</v>
      </c>
      <c r="CZ68" s="63" t="s">
        <v>178</v>
      </c>
    </row>
    <row r="69" spans="1:104" x14ac:dyDescent="0.2">
      <c r="A69" s="16" t="s">
        <v>615</v>
      </c>
      <c r="B69" s="9" t="s">
        <v>181</v>
      </c>
      <c r="C69" s="15" t="s">
        <v>253</v>
      </c>
      <c r="D69" s="15" t="s">
        <v>2</v>
      </c>
      <c r="E69" s="86" t="s">
        <v>178</v>
      </c>
      <c r="F69" s="63" t="s">
        <v>178</v>
      </c>
      <c r="G69" s="63" t="s">
        <v>178</v>
      </c>
      <c r="H69" s="63" t="s">
        <v>178</v>
      </c>
      <c r="I69" s="63" t="s">
        <v>178</v>
      </c>
      <c r="J69" s="63" t="s">
        <v>178</v>
      </c>
      <c r="K69" s="63" t="s">
        <v>178</v>
      </c>
      <c r="L69" s="63" t="s">
        <v>178</v>
      </c>
      <c r="M69" s="63" t="s">
        <v>178</v>
      </c>
      <c r="N69" s="63" t="s">
        <v>178</v>
      </c>
      <c r="O69" s="63" t="s">
        <v>178</v>
      </c>
      <c r="P69" s="63" t="s">
        <v>178</v>
      </c>
      <c r="Q69" s="63" t="s">
        <v>178</v>
      </c>
      <c r="R69" s="63" t="s">
        <v>178</v>
      </c>
      <c r="S69" s="63" t="s">
        <v>178</v>
      </c>
      <c r="T69" s="63" t="s">
        <v>178</v>
      </c>
      <c r="U69" s="63" t="s">
        <v>178</v>
      </c>
      <c r="V69" s="63" t="s">
        <v>178</v>
      </c>
      <c r="W69" s="63" t="s">
        <v>178</v>
      </c>
      <c r="X69" s="63" t="s">
        <v>178</v>
      </c>
      <c r="Y69" s="63" t="s">
        <v>178</v>
      </c>
      <c r="Z69" s="63" t="s">
        <v>178</v>
      </c>
      <c r="AA69" s="63" t="s">
        <v>178</v>
      </c>
      <c r="AB69" s="63" t="s">
        <v>178</v>
      </c>
      <c r="AC69" s="63" t="s">
        <v>178</v>
      </c>
      <c r="AD69" s="63" t="s">
        <v>178</v>
      </c>
      <c r="AE69" s="63" t="s">
        <v>178</v>
      </c>
      <c r="AF69" s="63" t="s">
        <v>178</v>
      </c>
      <c r="AG69" s="63" t="s">
        <v>178</v>
      </c>
      <c r="AH69" s="63" t="s">
        <v>178</v>
      </c>
      <c r="AI69" s="63" t="s">
        <v>178</v>
      </c>
      <c r="AJ69" s="63" t="s">
        <v>178</v>
      </c>
      <c r="AK69" s="63" t="s">
        <v>178</v>
      </c>
      <c r="AL69" s="63" t="s">
        <v>178</v>
      </c>
      <c r="AM69" s="63" t="s">
        <v>178</v>
      </c>
      <c r="AN69" s="63" t="s">
        <v>178</v>
      </c>
      <c r="AO69" s="63" t="s">
        <v>178</v>
      </c>
      <c r="AP69" s="63" t="s">
        <v>178</v>
      </c>
      <c r="AQ69" s="63" t="s">
        <v>178</v>
      </c>
      <c r="AR69" s="63" t="s">
        <v>178</v>
      </c>
      <c r="AS69" s="63" t="s">
        <v>178</v>
      </c>
      <c r="AT69" s="63" t="s">
        <v>178</v>
      </c>
      <c r="AU69" s="63" t="s">
        <v>178</v>
      </c>
      <c r="AV69" s="63" t="s">
        <v>178</v>
      </c>
      <c r="AW69" s="63" t="s">
        <v>178</v>
      </c>
      <c r="AX69" s="63" t="s">
        <v>178</v>
      </c>
      <c r="AY69" s="63" t="s">
        <v>178</v>
      </c>
      <c r="AZ69" s="63" t="s">
        <v>178</v>
      </c>
      <c r="BA69" s="63" t="s">
        <v>178</v>
      </c>
      <c r="BB69" s="63" t="s">
        <v>178</v>
      </c>
      <c r="BC69" s="63" t="s">
        <v>178</v>
      </c>
      <c r="BD69" s="63" t="s">
        <v>178</v>
      </c>
      <c r="BE69" s="63" t="s">
        <v>178</v>
      </c>
      <c r="BF69" s="63" t="s">
        <v>178</v>
      </c>
      <c r="BG69" s="63" t="s">
        <v>178</v>
      </c>
      <c r="BH69" s="63" t="s">
        <v>178</v>
      </c>
      <c r="BI69" s="63" t="s">
        <v>178</v>
      </c>
      <c r="BJ69" s="63" t="s">
        <v>178</v>
      </c>
      <c r="BK69" s="63" t="s">
        <v>178</v>
      </c>
      <c r="BL69" s="63" t="s">
        <v>178</v>
      </c>
      <c r="BM69" s="63" t="s">
        <v>178</v>
      </c>
      <c r="BN69" s="63" t="s">
        <v>178</v>
      </c>
      <c r="BO69" s="63" t="s">
        <v>178</v>
      </c>
      <c r="BP69" s="63" t="s">
        <v>178</v>
      </c>
      <c r="BQ69" s="63" t="s">
        <v>178</v>
      </c>
      <c r="BR69" s="63" t="s">
        <v>178</v>
      </c>
      <c r="BS69" s="63" t="s">
        <v>178</v>
      </c>
      <c r="BT69" s="63" t="s">
        <v>178</v>
      </c>
      <c r="BU69" s="63" t="s">
        <v>178</v>
      </c>
      <c r="BV69" s="63" t="s">
        <v>178</v>
      </c>
      <c r="BW69" s="63" t="s">
        <v>178</v>
      </c>
      <c r="BX69" s="63" t="s">
        <v>178</v>
      </c>
      <c r="BY69" s="63" t="s">
        <v>178</v>
      </c>
      <c r="BZ69" s="63" t="s">
        <v>178</v>
      </c>
      <c r="CA69" s="63" t="s">
        <v>178</v>
      </c>
      <c r="CB69" s="63" t="s">
        <v>178</v>
      </c>
      <c r="CC69" s="63" t="s">
        <v>178</v>
      </c>
      <c r="CD69" s="63" t="s">
        <v>178</v>
      </c>
      <c r="CE69" s="63" t="s">
        <v>178</v>
      </c>
      <c r="CF69" s="63" t="s">
        <v>178</v>
      </c>
      <c r="CG69" s="63" t="s">
        <v>178</v>
      </c>
      <c r="CH69" s="63" t="s">
        <v>178</v>
      </c>
      <c r="CI69" s="63" t="s">
        <v>178</v>
      </c>
      <c r="CJ69" s="63" t="s">
        <v>178</v>
      </c>
      <c r="CK69" s="63" t="s">
        <v>178</v>
      </c>
      <c r="CL69" s="63" t="s">
        <v>178</v>
      </c>
      <c r="CM69" s="63" t="s">
        <v>178</v>
      </c>
      <c r="CN69" s="63" t="s">
        <v>178</v>
      </c>
      <c r="CO69" s="63" t="s">
        <v>178</v>
      </c>
      <c r="CP69" s="63" t="s">
        <v>178</v>
      </c>
      <c r="CQ69" s="63" t="s">
        <v>178</v>
      </c>
      <c r="CR69" s="63" t="s">
        <v>178</v>
      </c>
      <c r="CS69" s="63" t="s">
        <v>178</v>
      </c>
      <c r="CT69" s="63" t="s">
        <v>178</v>
      </c>
      <c r="CU69" s="63" t="s">
        <v>178</v>
      </c>
      <c r="CV69" s="63" t="s">
        <v>178</v>
      </c>
      <c r="CW69" s="63" t="s">
        <v>178</v>
      </c>
      <c r="CX69" s="63" t="s">
        <v>178</v>
      </c>
      <c r="CY69" s="63" t="s">
        <v>178</v>
      </c>
      <c r="CZ69" s="63" t="s">
        <v>178</v>
      </c>
    </row>
    <row r="70" spans="1:104" x14ac:dyDescent="0.2">
      <c r="A70" s="16" t="s">
        <v>616</v>
      </c>
      <c r="B70" s="9" t="s">
        <v>182</v>
      </c>
      <c r="C70" s="15" t="s">
        <v>253</v>
      </c>
      <c r="D70" s="15" t="s">
        <v>2</v>
      </c>
      <c r="E70" s="86" t="s">
        <v>178</v>
      </c>
      <c r="F70" s="63" t="s">
        <v>178</v>
      </c>
      <c r="G70" s="63" t="s">
        <v>178</v>
      </c>
      <c r="H70" s="63" t="s">
        <v>178</v>
      </c>
      <c r="I70" s="63" t="s">
        <v>178</v>
      </c>
      <c r="J70" s="63" t="s">
        <v>178</v>
      </c>
      <c r="K70" s="63" t="s">
        <v>178</v>
      </c>
      <c r="L70" s="63" t="s">
        <v>178</v>
      </c>
      <c r="M70" s="63" t="s">
        <v>178</v>
      </c>
      <c r="N70" s="63" t="s">
        <v>178</v>
      </c>
      <c r="O70" s="63" t="s">
        <v>178</v>
      </c>
      <c r="P70" s="63" t="s">
        <v>178</v>
      </c>
      <c r="Q70" s="63" t="s">
        <v>178</v>
      </c>
      <c r="R70" s="63" t="s">
        <v>178</v>
      </c>
      <c r="S70" s="63" t="s">
        <v>178</v>
      </c>
      <c r="T70" s="63" t="s">
        <v>178</v>
      </c>
      <c r="U70" s="63" t="s">
        <v>178</v>
      </c>
      <c r="V70" s="63" t="s">
        <v>178</v>
      </c>
      <c r="W70" s="63" t="s">
        <v>178</v>
      </c>
      <c r="X70" s="63" t="s">
        <v>178</v>
      </c>
      <c r="Y70" s="63" t="s">
        <v>178</v>
      </c>
      <c r="Z70" s="63" t="s">
        <v>178</v>
      </c>
      <c r="AA70" s="63" t="s">
        <v>178</v>
      </c>
      <c r="AB70" s="63" t="s">
        <v>178</v>
      </c>
      <c r="AC70" s="63" t="s">
        <v>178</v>
      </c>
      <c r="AD70" s="63" t="s">
        <v>178</v>
      </c>
      <c r="AE70" s="63" t="s">
        <v>178</v>
      </c>
      <c r="AF70" s="63" t="s">
        <v>178</v>
      </c>
      <c r="AG70" s="63" t="s">
        <v>178</v>
      </c>
      <c r="AH70" s="63" t="s">
        <v>178</v>
      </c>
      <c r="AI70" s="63" t="s">
        <v>178</v>
      </c>
      <c r="AJ70" s="63" t="s">
        <v>178</v>
      </c>
      <c r="AK70" s="63" t="s">
        <v>178</v>
      </c>
      <c r="AL70" s="63" t="s">
        <v>178</v>
      </c>
      <c r="AM70" s="63" t="s">
        <v>178</v>
      </c>
      <c r="AN70" s="63" t="s">
        <v>178</v>
      </c>
      <c r="AO70" s="63" t="s">
        <v>178</v>
      </c>
      <c r="AP70" s="63" t="s">
        <v>178</v>
      </c>
      <c r="AQ70" s="63" t="s">
        <v>178</v>
      </c>
      <c r="AR70" s="63" t="s">
        <v>178</v>
      </c>
      <c r="AS70" s="63" t="s">
        <v>178</v>
      </c>
      <c r="AT70" s="63" t="s">
        <v>178</v>
      </c>
      <c r="AU70" s="63" t="s">
        <v>178</v>
      </c>
      <c r="AV70" s="63" t="s">
        <v>178</v>
      </c>
      <c r="AW70" s="63" t="s">
        <v>178</v>
      </c>
      <c r="AX70" s="63" t="s">
        <v>178</v>
      </c>
      <c r="AY70" s="63" t="s">
        <v>178</v>
      </c>
      <c r="AZ70" s="63" t="s">
        <v>178</v>
      </c>
      <c r="BA70" s="63" t="s">
        <v>178</v>
      </c>
      <c r="BB70" s="63" t="s">
        <v>178</v>
      </c>
      <c r="BC70" s="63" t="s">
        <v>178</v>
      </c>
      <c r="BD70" s="63" t="s">
        <v>178</v>
      </c>
      <c r="BE70" s="63" t="s">
        <v>178</v>
      </c>
      <c r="BF70" s="63" t="s">
        <v>178</v>
      </c>
      <c r="BG70" s="63" t="s">
        <v>178</v>
      </c>
      <c r="BH70" s="63" t="s">
        <v>178</v>
      </c>
      <c r="BI70" s="63" t="s">
        <v>178</v>
      </c>
      <c r="BJ70" s="63" t="s">
        <v>178</v>
      </c>
      <c r="BK70" s="63" t="s">
        <v>178</v>
      </c>
      <c r="BL70" s="63" t="s">
        <v>178</v>
      </c>
      <c r="BM70" s="63" t="s">
        <v>178</v>
      </c>
      <c r="BN70" s="63" t="s">
        <v>178</v>
      </c>
      <c r="BO70" s="63" t="s">
        <v>178</v>
      </c>
      <c r="BP70" s="63" t="s">
        <v>178</v>
      </c>
      <c r="BQ70" s="63" t="s">
        <v>178</v>
      </c>
      <c r="BR70" s="63" t="s">
        <v>178</v>
      </c>
      <c r="BS70" s="63" t="s">
        <v>178</v>
      </c>
      <c r="BT70" s="63" t="s">
        <v>178</v>
      </c>
      <c r="BU70" s="63" t="s">
        <v>178</v>
      </c>
      <c r="BV70" s="63" t="s">
        <v>178</v>
      </c>
      <c r="BW70" s="63" t="s">
        <v>178</v>
      </c>
      <c r="BX70" s="63" t="s">
        <v>178</v>
      </c>
      <c r="BY70" s="63" t="s">
        <v>178</v>
      </c>
      <c r="BZ70" s="63" t="s">
        <v>178</v>
      </c>
      <c r="CA70" s="63" t="s">
        <v>178</v>
      </c>
      <c r="CB70" s="63" t="s">
        <v>178</v>
      </c>
      <c r="CC70" s="63" t="s">
        <v>178</v>
      </c>
      <c r="CD70" s="63" t="s">
        <v>178</v>
      </c>
      <c r="CE70" s="63" t="s">
        <v>178</v>
      </c>
      <c r="CF70" s="63" t="s">
        <v>178</v>
      </c>
      <c r="CG70" s="63" t="s">
        <v>178</v>
      </c>
      <c r="CH70" s="63" t="s">
        <v>178</v>
      </c>
      <c r="CI70" s="63" t="s">
        <v>178</v>
      </c>
      <c r="CJ70" s="63" t="s">
        <v>178</v>
      </c>
      <c r="CK70" s="63" t="s">
        <v>178</v>
      </c>
      <c r="CL70" s="63" t="s">
        <v>178</v>
      </c>
      <c r="CM70" s="63" t="s">
        <v>178</v>
      </c>
      <c r="CN70" s="63" t="s">
        <v>178</v>
      </c>
      <c r="CO70" s="63" t="s">
        <v>178</v>
      </c>
      <c r="CP70" s="63" t="s">
        <v>178</v>
      </c>
      <c r="CQ70" s="63" t="s">
        <v>178</v>
      </c>
      <c r="CR70" s="63" t="s">
        <v>178</v>
      </c>
      <c r="CS70" s="63" t="s">
        <v>178</v>
      </c>
      <c r="CT70" s="63" t="s">
        <v>178</v>
      </c>
      <c r="CU70" s="63" t="s">
        <v>178</v>
      </c>
      <c r="CV70" s="63" t="s">
        <v>178</v>
      </c>
      <c r="CW70" s="63" t="s">
        <v>178</v>
      </c>
      <c r="CX70" s="63" t="s">
        <v>178</v>
      </c>
      <c r="CY70" s="63" t="s">
        <v>178</v>
      </c>
      <c r="CZ70" s="63" t="s">
        <v>178</v>
      </c>
    </row>
    <row r="71" spans="1:104" x14ac:dyDescent="0.2">
      <c r="A71" s="16" t="s">
        <v>617</v>
      </c>
      <c r="B71" s="9" t="s">
        <v>183</v>
      </c>
      <c r="C71" s="15" t="s">
        <v>253</v>
      </c>
      <c r="D71" s="15" t="s">
        <v>2</v>
      </c>
      <c r="E71" s="86" t="s">
        <v>178</v>
      </c>
      <c r="F71" s="63" t="s">
        <v>178</v>
      </c>
      <c r="G71" s="63" t="s">
        <v>178</v>
      </c>
      <c r="H71" s="63" t="s">
        <v>178</v>
      </c>
      <c r="I71" s="63" t="s">
        <v>178</v>
      </c>
      <c r="J71" s="63" t="s">
        <v>178</v>
      </c>
      <c r="K71" s="63" t="s">
        <v>178</v>
      </c>
      <c r="L71" s="63" t="s">
        <v>178</v>
      </c>
      <c r="M71" s="63" t="s">
        <v>178</v>
      </c>
      <c r="N71" s="63" t="s">
        <v>178</v>
      </c>
      <c r="O71" s="63" t="s">
        <v>178</v>
      </c>
      <c r="P71" s="63" t="s">
        <v>178</v>
      </c>
      <c r="Q71" s="63" t="s">
        <v>178</v>
      </c>
      <c r="R71" s="63" t="s">
        <v>178</v>
      </c>
      <c r="S71" s="63" t="s">
        <v>178</v>
      </c>
      <c r="T71" s="63" t="s">
        <v>178</v>
      </c>
      <c r="U71" s="63" t="s">
        <v>178</v>
      </c>
      <c r="V71" s="63" t="s">
        <v>178</v>
      </c>
      <c r="W71" s="63" t="s">
        <v>178</v>
      </c>
      <c r="X71" s="63" t="s">
        <v>178</v>
      </c>
      <c r="Y71" s="63" t="s">
        <v>178</v>
      </c>
      <c r="Z71" s="63" t="s">
        <v>178</v>
      </c>
      <c r="AA71" s="63" t="s">
        <v>178</v>
      </c>
      <c r="AB71" s="63" t="s">
        <v>178</v>
      </c>
      <c r="AC71" s="63" t="s">
        <v>178</v>
      </c>
      <c r="AD71" s="63" t="s">
        <v>178</v>
      </c>
      <c r="AE71" s="63" t="s">
        <v>178</v>
      </c>
      <c r="AF71" s="63" t="s">
        <v>178</v>
      </c>
      <c r="AG71" s="63" t="s">
        <v>178</v>
      </c>
      <c r="AH71" s="63" t="s">
        <v>178</v>
      </c>
      <c r="AI71" s="63" t="s">
        <v>178</v>
      </c>
      <c r="AJ71" s="63" t="s">
        <v>178</v>
      </c>
      <c r="AK71" s="63" t="s">
        <v>178</v>
      </c>
      <c r="AL71" s="63" t="s">
        <v>178</v>
      </c>
      <c r="AM71" s="63" t="s">
        <v>178</v>
      </c>
      <c r="AN71" s="63" t="s">
        <v>178</v>
      </c>
      <c r="AO71" s="63" t="s">
        <v>178</v>
      </c>
      <c r="AP71" s="63" t="s">
        <v>178</v>
      </c>
      <c r="AQ71" s="63" t="s">
        <v>178</v>
      </c>
      <c r="AR71" s="63" t="s">
        <v>178</v>
      </c>
      <c r="AS71" s="63" t="s">
        <v>178</v>
      </c>
      <c r="AT71" s="63" t="s">
        <v>178</v>
      </c>
      <c r="AU71" s="63" t="s">
        <v>178</v>
      </c>
      <c r="AV71" s="63" t="s">
        <v>178</v>
      </c>
      <c r="AW71" s="63" t="s">
        <v>178</v>
      </c>
      <c r="AX71" s="63" t="s">
        <v>178</v>
      </c>
      <c r="AY71" s="63" t="s">
        <v>178</v>
      </c>
      <c r="AZ71" s="63" t="s">
        <v>178</v>
      </c>
      <c r="BA71" s="63" t="s">
        <v>178</v>
      </c>
      <c r="BB71" s="63" t="s">
        <v>178</v>
      </c>
      <c r="BC71" s="63" t="s">
        <v>178</v>
      </c>
      <c r="BD71" s="63" t="s">
        <v>178</v>
      </c>
      <c r="BE71" s="63" t="s">
        <v>178</v>
      </c>
      <c r="BF71" s="63" t="s">
        <v>178</v>
      </c>
      <c r="BG71" s="63" t="s">
        <v>178</v>
      </c>
      <c r="BH71" s="63" t="s">
        <v>178</v>
      </c>
      <c r="BI71" s="63" t="s">
        <v>178</v>
      </c>
      <c r="BJ71" s="63" t="s">
        <v>178</v>
      </c>
      <c r="BK71" s="63" t="s">
        <v>178</v>
      </c>
      <c r="BL71" s="63" t="s">
        <v>178</v>
      </c>
      <c r="BM71" s="63" t="s">
        <v>178</v>
      </c>
      <c r="BN71" s="63" t="s">
        <v>178</v>
      </c>
      <c r="BO71" s="63" t="s">
        <v>178</v>
      </c>
      <c r="BP71" s="63" t="s">
        <v>178</v>
      </c>
      <c r="BQ71" s="63" t="s">
        <v>178</v>
      </c>
      <c r="BR71" s="63" t="s">
        <v>178</v>
      </c>
      <c r="BS71" s="63" t="s">
        <v>178</v>
      </c>
      <c r="BT71" s="63" t="s">
        <v>178</v>
      </c>
      <c r="BU71" s="63" t="s">
        <v>178</v>
      </c>
      <c r="BV71" s="63" t="s">
        <v>178</v>
      </c>
      <c r="BW71" s="63" t="s">
        <v>178</v>
      </c>
      <c r="BX71" s="63" t="s">
        <v>178</v>
      </c>
      <c r="BY71" s="63" t="s">
        <v>178</v>
      </c>
      <c r="BZ71" s="63" t="s">
        <v>178</v>
      </c>
      <c r="CA71" s="63" t="s">
        <v>178</v>
      </c>
      <c r="CB71" s="63" t="s">
        <v>178</v>
      </c>
      <c r="CC71" s="63" t="s">
        <v>178</v>
      </c>
      <c r="CD71" s="63" t="s">
        <v>178</v>
      </c>
      <c r="CE71" s="63" t="s">
        <v>178</v>
      </c>
      <c r="CF71" s="63" t="s">
        <v>178</v>
      </c>
      <c r="CG71" s="63" t="s">
        <v>178</v>
      </c>
      <c r="CH71" s="63" t="s">
        <v>178</v>
      </c>
      <c r="CI71" s="63" t="s">
        <v>178</v>
      </c>
      <c r="CJ71" s="63" t="s">
        <v>178</v>
      </c>
      <c r="CK71" s="63" t="s">
        <v>178</v>
      </c>
      <c r="CL71" s="63" t="s">
        <v>178</v>
      </c>
      <c r="CM71" s="63" t="s">
        <v>178</v>
      </c>
      <c r="CN71" s="63" t="s">
        <v>178</v>
      </c>
      <c r="CO71" s="63" t="s">
        <v>178</v>
      </c>
      <c r="CP71" s="63" t="s">
        <v>178</v>
      </c>
      <c r="CQ71" s="63" t="s">
        <v>178</v>
      </c>
      <c r="CR71" s="63" t="s">
        <v>178</v>
      </c>
      <c r="CS71" s="63" t="s">
        <v>178</v>
      </c>
      <c r="CT71" s="63" t="s">
        <v>178</v>
      </c>
      <c r="CU71" s="63" t="s">
        <v>178</v>
      </c>
      <c r="CV71" s="63" t="s">
        <v>178</v>
      </c>
      <c r="CW71" s="63" t="s">
        <v>178</v>
      </c>
      <c r="CX71" s="63" t="s">
        <v>178</v>
      </c>
      <c r="CY71" s="63" t="s">
        <v>178</v>
      </c>
      <c r="CZ71" s="63" t="s">
        <v>178</v>
      </c>
    </row>
    <row r="72" spans="1:104" ht="28.5" x14ac:dyDescent="0.2">
      <c r="A72" s="16" t="s">
        <v>618</v>
      </c>
      <c r="B72" s="9" t="s">
        <v>184</v>
      </c>
      <c r="C72" s="15" t="s">
        <v>256</v>
      </c>
      <c r="D72" s="15" t="s">
        <v>2</v>
      </c>
      <c r="E72" s="86"/>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row>
    <row r="73" spans="1:104" ht="28.5" x14ac:dyDescent="0.2">
      <c r="A73" s="16" t="s">
        <v>619</v>
      </c>
      <c r="B73" s="9" t="s">
        <v>185</v>
      </c>
      <c r="C73" s="15" t="s">
        <v>255</v>
      </c>
      <c r="D73" s="15" t="s">
        <v>68</v>
      </c>
      <c r="E73" s="91"/>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row>
    <row r="75" spans="1:104" s="73" customFormat="1" ht="18.75" x14ac:dyDescent="0.3">
      <c r="A75" s="72"/>
      <c r="C75" s="74"/>
      <c r="D75" s="74"/>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2" activePane="bottomRight" state="frozen"/>
      <selection activeCell="D20" sqref="D20"/>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8" customFormat="1" ht="20.25" x14ac:dyDescent="0.3">
      <c r="A1" s="75" t="s">
        <v>585</v>
      </c>
      <c r="B1" s="75"/>
      <c r="C1" s="76"/>
      <c r="D1" s="77"/>
      <c r="E1" s="75" t="s">
        <v>401</v>
      </c>
      <c r="F1" s="75" t="s">
        <v>402</v>
      </c>
      <c r="G1" s="75" t="s">
        <v>403</v>
      </c>
      <c r="H1" s="75" t="s">
        <v>404</v>
      </c>
      <c r="I1" s="75" t="s">
        <v>405</v>
      </c>
      <c r="J1" s="75" t="s">
        <v>406</v>
      </c>
      <c r="K1" s="75" t="s">
        <v>407</v>
      </c>
      <c r="L1" s="75" t="s">
        <v>408</v>
      </c>
      <c r="M1" s="75" t="s">
        <v>409</v>
      </c>
      <c r="N1" s="75" t="s">
        <v>410</v>
      </c>
      <c r="O1" s="75" t="s">
        <v>411</v>
      </c>
      <c r="P1" s="75" t="s">
        <v>412</v>
      </c>
      <c r="Q1" s="75" t="s">
        <v>413</v>
      </c>
      <c r="R1" s="75" t="s">
        <v>414</v>
      </c>
      <c r="S1" s="75" t="s">
        <v>415</v>
      </c>
      <c r="T1" s="75" t="s">
        <v>416</v>
      </c>
      <c r="U1" s="75" t="s">
        <v>417</v>
      </c>
      <c r="V1" s="75" t="s">
        <v>418</v>
      </c>
      <c r="W1" s="75" t="s">
        <v>419</v>
      </c>
      <c r="X1" s="75" t="s">
        <v>420</v>
      </c>
      <c r="Y1" s="75" t="s">
        <v>421</v>
      </c>
      <c r="Z1" s="75" t="s">
        <v>422</v>
      </c>
      <c r="AA1" s="75" t="s">
        <v>423</v>
      </c>
      <c r="AB1" s="75" t="s">
        <v>424</v>
      </c>
      <c r="AC1" s="75" t="s">
        <v>425</v>
      </c>
      <c r="AD1" s="75" t="s">
        <v>426</v>
      </c>
      <c r="AE1" s="75" t="s">
        <v>427</v>
      </c>
      <c r="AF1" s="75" t="s">
        <v>428</v>
      </c>
      <c r="AG1" s="75" t="s">
        <v>429</v>
      </c>
      <c r="AH1" s="75" t="s">
        <v>430</v>
      </c>
      <c r="AI1" s="75" t="s">
        <v>431</v>
      </c>
      <c r="AJ1" s="75" t="s">
        <v>432</v>
      </c>
      <c r="AK1" s="75" t="s">
        <v>433</v>
      </c>
      <c r="AL1" s="75" t="s">
        <v>434</v>
      </c>
      <c r="AM1" s="75" t="s">
        <v>435</v>
      </c>
      <c r="AN1" s="75" t="s">
        <v>436</v>
      </c>
      <c r="AO1" s="75" t="s">
        <v>437</v>
      </c>
      <c r="AP1" s="75" t="s">
        <v>438</v>
      </c>
      <c r="AQ1" s="75" t="s">
        <v>439</v>
      </c>
      <c r="AR1" s="75" t="s">
        <v>440</v>
      </c>
      <c r="AS1" s="75" t="s">
        <v>441</v>
      </c>
      <c r="AT1" s="75" t="s">
        <v>442</v>
      </c>
      <c r="AU1" s="75" t="s">
        <v>443</v>
      </c>
      <c r="AV1" s="75" t="s">
        <v>444</v>
      </c>
      <c r="AW1" s="75" t="s">
        <v>445</v>
      </c>
      <c r="AX1" s="75" t="s">
        <v>446</v>
      </c>
      <c r="AY1" s="75" t="s">
        <v>447</v>
      </c>
      <c r="AZ1" s="75" t="s">
        <v>448</v>
      </c>
      <c r="BA1" s="75" t="s">
        <v>449</v>
      </c>
      <c r="BB1" s="75" t="s">
        <v>450</v>
      </c>
      <c r="BC1" s="75" t="s">
        <v>451</v>
      </c>
      <c r="BD1" s="75" t="s">
        <v>452</v>
      </c>
      <c r="BE1" s="75" t="s">
        <v>453</v>
      </c>
      <c r="BF1" s="75" t="s">
        <v>454</v>
      </c>
      <c r="BG1" s="75" t="s">
        <v>455</v>
      </c>
      <c r="BH1" s="75" t="s">
        <v>456</v>
      </c>
      <c r="BI1" s="75" t="s">
        <v>457</v>
      </c>
      <c r="BJ1" s="75" t="s">
        <v>458</v>
      </c>
      <c r="BK1" s="75" t="s">
        <v>459</v>
      </c>
      <c r="BL1" s="75" t="s">
        <v>460</v>
      </c>
      <c r="BM1" s="75" t="s">
        <v>461</v>
      </c>
      <c r="BN1" s="75" t="s">
        <v>462</v>
      </c>
      <c r="BO1" s="75" t="s">
        <v>463</v>
      </c>
      <c r="BP1" s="75" t="s">
        <v>464</v>
      </c>
      <c r="BQ1" s="75" t="s">
        <v>465</v>
      </c>
      <c r="BR1" s="75" t="s">
        <v>466</v>
      </c>
      <c r="BS1" s="75" t="s">
        <v>467</v>
      </c>
      <c r="BT1" s="75" t="s">
        <v>468</v>
      </c>
      <c r="BU1" s="75" t="s">
        <v>469</v>
      </c>
      <c r="BV1" s="75" t="s">
        <v>470</v>
      </c>
      <c r="BW1" s="75" t="s">
        <v>471</v>
      </c>
      <c r="BX1" s="75" t="s">
        <v>472</v>
      </c>
      <c r="BY1" s="75" t="s">
        <v>473</v>
      </c>
      <c r="BZ1" s="75" t="s">
        <v>474</v>
      </c>
      <c r="CA1" s="75" t="s">
        <v>475</v>
      </c>
      <c r="CB1" s="75" t="s">
        <v>476</v>
      </c>
      <c r="CC1" s="75" t="s">
        <v>477</v>
      </c>
      <c r="CD1" s="75" t="s">
        <v>478</v>
      </c>
      <c r="CE1" s="75" t="s">
        <v>479</v>
      </c>
      <c r="CF1" s="75" t="s">
        <v>480</v>
      </c>
      <c r="CG1" s="75" t="s">
        <v>481</v>
      </c>
      <c r="CH1" s="75" t="s">
        <v>482</v>
      </c>
      <c r="CI1" s="75" t="s">
        <v>483</v>
      </c>
      <c r="CJ1" s="75" t="s">
        <v>484</v>
      </c>
      <c r="CK1" s="75" t="s">
        <v>485</v>
      </c>
      <c r="CL1" s="75" t="s">
        <v>486</v>
      </c>
      <c r="CM1" s="75" t="s">
        <v>487</v>
      </c>
      <c r="CN1" s="75" t="s">
        <v>488</v>
      </c>
      <c r="CO1" s="75" t="s">
        <v>489</v>
      </c>
      <c r="CP1" s="75" t="s">
        <v>490</v>
      </c>
      <c r="CQ1" s="75" t="s">
        <v>491</v>
      </c>
      <c r="CR1" s="75" t="s">
        <v>492</v>
      </c>
      <c r="CS1" s="75" t="s">
        <v>493</v>
      </c>
      <c r="CT1" s="75" t="s">
        <v>494</v>
      </c>
      <c r="CU1" s="75" t="s">
        <v>495</v>
      </c>
      <c r="CV1" s="75" t="s">
        <v>496</v>
      </c>
      <c r="CW1" s="75" t="s">
        <v>497</v>
      </c>
      <c r="CX1" s="75" t="s">
        <v>498</v>
      </c>
      <c r="CY1" s="75" t="s">
        <v>499</v>
      </c>
      <c r="CZ1" s="75" t="s">
        <v>500</v>
      </c>
    </row>
    <row r="2" spans="1:104" ht="28.5" customHeight="1" x14ac:dyDescent="0.3">
      <c r="A2" s="24" t="s">
        <v>672</v>
      </c>
      <c r="C2" s="24"/>
      <c r="D2" s="1"/>
    </row>
    <row r="3" spans="1:104" ht="31.15" customHeight="1" x14ac:dyDescent="0.2">
      <c r="A3" s="301" t="s">
        <v>673</v>
      </c>
      <c r="B3" s="302"/>
      <c r="C3" s="302"/>
      <c r="D3" s="58"/>
    </row>
    <row r="4" spans="1:104" ht="15" x14ac:dyDescent="0.2">
      <c r="A4" s="55" t="s">
        <v>0</v>
      </c>
      <c r="B4" s="56" t="s">
        <v>1</v>
      </c>
      <c r="C4" s="56" t="s">
        <v>5</v>
      </c>
      <c r="D4" s="89" t="str">
        <f>IF('I_State and program information'!E28="","[Plan 4]",'I_State and program information'!E28)</f>
        <v>[Plan 4]</v>
      </c>
    </row>
    <row r="5" spans="1:104" ht="57" x14ac:dyDescent="0.2">
      <c r="A5" s="16" t="s">
        <v>579</v>
      </c>
      <c r="B5" s="84" t="s">
        <v>118</v>
      </c>
      <c r="C5" s="15" t="s">
        <v>273</v>
      </c>
      <c r="D5" s="57"/>
    </row>
    <row r="6" spans="1:104" ht="15" customHeight="1" x14ac:dyDescent="0.2">
      <c r="A6" s="62"/>
      <c r="B6" s="62"/>
      <c r="C6" s="62"/>
      <c r="D6" s="62"/>
    </row>
    <row r="7" spans="1:104" ht="15" customHeight="1" x14ac:dyDescent="0.2">
      <c r="A7" s="263" t="s">
        <v>644</v>
      </c>
      <c r="B7" s="62"/>
      <c r="C7" s="62"/>
      <c r="D7" s="62"/>
    </row>
    <row r="8" spans="1:104" ht="15" customHeight="1" x14ac:dyDescent="0.2">
      <c r="A8" s="259" t="s">
        <v>674</v>
      </c>
      <c r="B8" s="62"/>
      <c r="C8" s="62"/>
      <c r="D8" s="62"/>
    </row>
    <row r="9" spans="1:104" ht="35.450000000000003" customHeight="1" x14ac:dyDescent="0.3">
      <c r="A9" s="24" t="s">
        <v>647</v>
      </c>
      <c r="B9" s="24"/>
      <c r="D9" s="2"/>
    </row>
    <row r="10" spans="1:104" ht="39.6" customHeight="1" x14ac:dyDescent="0.2">
      <c r="A10" s="282" t="s">
        <v>586</v>
      </c>
      <c r="B10" s="283"/>
      <c r="C10" s="283"/>
      <c r="D10" s="230"/>
    </row>
    <row r="11" spans="1:104" ht="90" x14ac:dyDescent="0.2">
      <c r="A11" s="49" t="s">
        <v>0</v>
      </c>
      <c r="B11" s="47" t="s">
        <v>1</v>
      </c>
      <c r="C11" s="47" t="s">
        <v>5</v>
      </c>
      <c r="D11" s="244" t="s">
        <v>65</v>
      </c>
      <c r="E11" s="240" t="str">
        <f>"Standard #1:"&amp;CHAR(10)&amp;CHAR(10)&amp;IF('II_Program-level standards'!E7="","",'II_Program-level standards'!E7&amp;"; "&amp;CHAR(10)&amp;'II_Program-level standards'!E9&amp;"; "&amp;CHAR(10)&amp;'II_Program-level standards'!E14&amp;"; "&amp;CHAR(10)&amp;'II_Program-level standards'!E15)</f>
        <v>Standard #1:
Mental health; 
Provider to enrollee ratios; 
Pediatric; 
Statewide</v>
      </c>
      <c r="F11" s="87" t="str">
        <f>"Standard #2:"&amp;CHAR(10)&amp;CHAR(10)&amp;IF('II_Program-level standards'!F7="","",'II_Program-level standards'!F7&amp;"; "&amp;CHAR(10)&amp;'II_Program-level standards'!F9&amp;"; "&amp;CHAR(10)&amp;'II_Program-level standards'!F14&amp;"; "&amp;CHAR(10)&amp;'II_Program-level standards'!F15)</f>
        <v>Standard #2:
Mental health; 
Provider to enrollee ratios; 
Pediatric; 
Statewide</v>
      </c>
      <c r="G11" s="87"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Pediatric; 
Statewide</v>
      </c>
      <c r="H11" s="87" t="str">
        <f>"Standard #4:"&amp;CHAR(10)&amp;CHAR(10)&amp;IF('II_Program-level standards'!H7="","",'II_Program-level standards'!H7&amp;"; "&amp;CHAR(10)&amp;'II_Program-level standards'!H9&amp;"; "&amp;CHAR(10)&amp;'II_Program-level standards'!H14&amp;"; "&amp;CHAR(10)&amp;'II_Program-level standards'!H15)</f>
        <v xml:space="preserve">Standard #4:
</v>
      </c>
      <c r="I11" s="87" t="str">
        <f>"Standard #5:"&amp;CHAR(10)&amp;CHAR(10)&amp;IF('II_Program-level standards'!I7="","",'II_Program-level standards'!I7&amp;"; "&amp;CHAR(10)&amp;'II_Program-level standards'!I9&amp;"; "&amp;CHAR(10)&amp;'II_Program-level standards'!I14&amp;"; "&amp;CHAR(10)&amp;'II_Program-level standards'!I15)</f>
        <v xml:space="preserve">Standard #5:
</v>
      </c>
      <c r="J11" s="87" t="str">
        <f>"Standard #6:"&amp;CHAR(10)&amp;CHAR(10)&amp;IF('II_Program-level standards'!J7="","",'II_Program-level standards'!J7&amp;"; "&amp;CHAR(10)&amp;'II_Program-level standards'!J9&amp;"; "&amp;CHAR(10)&amp;'II_Program-level standards'!J14&amp;"; "&amp;CHAR(10)&amp;'II_Program-level standards'!J15)</f>
        <v xml:space="preserve">Standard #6:
</v>
      </c>
      <c r="K11" s="87" t="str">
        <f>"Standard #7:"&amp;CHAR(10)&amp;CHAR(10)&amp;IF('II_Program-level standards'!K7="","",'II_Program-level standards'!K7&amp;"; "&amp;CHAR(10)&amp;'II_Program-level standards'!K9&amp;"; "&amp;CHAR(10)&amp;'II_Program-level standards'!K14&amp;"; "&amp;CHAR(10)&amp;'II_Program-level standards'!K15)</f>
        <v xml:space="preserve">Standard #7:
</v>
      </c>
      <c r="L11" s="87" t="str">
        <f>"Standard #8:"&amp;CHAR(10)&amp;CHAR(10)&amp;IF('II_Program-level standards'!L7="","",'II_Program-level standards'!L7&amp;"; "&amp;CHAR(10)&amp;'II_Program-level standards'!L9&amp;"; "&amp;CHAR(10)&amp;'II_Program-level standards'!L14&amp;"; "&amp;CHAR(10)&amp;'II_Program-level standards'!L15)</f>
        <v xml:space="preserve">Standard #8:
</v>
      </c>
      <c r="M11" s="87" t="str">
        <f>"Standard #9:"&amp;CHAR(10)&amp;CHAR(10)&amp;IF('II_Program-level standards'!M7="","",'II_Program-level standards'!M7&amp;"; "&amp;CHAR(10)&amp;'II_Program-level standards'!M9&amp;"; "&amp;CHAR(10)&amp;'II_Program-level standards'!M14&amp;"; "&amp;CHAR(10)&amp;'II_Program-level standards'!M15)</f>
        <v xml:space="preserve">Standard #9:
</v>
      </c>
      <c r="N11" s="87" t="str">
        <f>"Standard #10:"&amp;CHAR(10)&amp;CHAR(10)&amp;IF('II_Program-level standards'!N7="","",'II_Program-level standards'!N7&amp;"; "&amp;CHAR(10)&amp;'II_Program-level standards'!N9&amp;"; "&amp;CHAR(10)&amp;'II_Program-level standards'!N14&amp;"; "&amp;CHAR(10)&amp;'II_Program-level standards'!N15)</f>
        <v xml:space="preserve">Standard #10:
</v>
      </c>
      <c r="O11" s="87" t="str">
        <f>"Standard #11:"&amp;CHAR(10)&amp;CHAR(10)&amp;IF('II_Program-level standards'!O7="","",'II_Program-level standards'!O7&amp;"; "&amp;CHAR(10)&amp;'II_Program-level standards'!O9&amp;"; "&amp;CHAR(10)&amp;'II_Program-level standards'!O14&amp;"; "&amp;CHAR(10)&amp;'II_Program-level standards'!O15)</f>
        <v xml:space="preserve">Standard #11:
</v>
      </c>
      <c r="P11" s="87" t="str">
        <f>"Standard #12:"&amp;CHAR(10)&amp;CHAR(10)&amp;IF('II_Program-level standards'!P7="","",'II_Program-level standards'!P7&amp;"; "&amp;CHAR(10)&amp;'II_Program-level standards'!P9&amp;"; "&amp;CHAR(10)&amp;'II_Program-level standards'!P14&amp;"; "&amp;CHAR(10)&amp;'II_Program-level standards'!P15)</f>
        <v xml:space="preserve">Standard #12:
</v>
      </c>
      <c r="Q11" s="87" t="str">
        <f>"Standard #13:"&amp;CHAR(10)&amp;CHAR(10)&amp;IF('II_Program-level standards'!Q7="","",'II_Program-level standards'!Q7&amp;"; "&amp;CHAR(10)&amp;'II_Program-level standards'!Q9&amp;"; "&amp;CHAR(10)&amp;'II_Program-level standards'!Q14&amp;"; "&amp;CHAR(10)&amp;'II_Program-level standards'!Q15)</f>
        <v xml:space="preserve">Standard #13:
</v>
      </c>
      <c r="R11" s="87" t="str">
        <f>"Standard #14:"&amp;CHAR(10)&amp;CHAR(10)&amp;IF('II_Program-level standards'!R7="","",'II_Program-level standards'!R7&amp;"; "&amp;CHAR(10)&amp;'II_Program-level standards'!R9&amp;"; "&amp;CHAR(10)&amp;'II_Program-level standards'!R14&amp;"; "&amp;CHAR(10)&amp;'II_Program-level standards'!R15)</f>
        <v xml:space="preserve">Standard #14:
</v>
      </c>
      <c r="S11" s="87" t="str">
        <f>"Standard #15:"&amp;CHAR(10)&amp;CHAR(10)&amp;IF('II_Program-level standards'!S7="","",'II_Program-level standards'!S7&amp;"; "&amp;CHAR(10)&amp;'II_Program-level standards'!S9&amp;"; "&amp;CHAR(10)&amp;'II_Program-level standards'!S14&amp;"; "&amp;CHAR(10)&amp;'II_Program-level standards'!S15)</f>
        <v xml:space="preserve">Standard #15:
</v>
      </c>
      <c r="T11" s="87" t="str">
        <f>"Standard #16:"&amp;CHAR(10)&amp;CHAR(10)&amp;IF('II_Program-level standards'!T7="","",'II_Program-level standards'!T7&amp;"; "&amp;CHAR(10)&amp;'II_Program-level standards'!T9&amp;"; "&amp;CHAR(10)&amp;'II_Program-level standards'!T14&amp;"; "&amp;CHAR(10)&amp;'II_Program-level standards'!T15)</f>
        <v xml:space="preserve">Standard #16:
</v>
      </c>
      <c r="U11" s="87" t="str">
        <f>"Standard #17:"&amp;CHAR(10)&amp;CHAR(10)&amp;IF('II_Program-level standards'!U7="","",'II_Program-level standards'!U7&amp;"; "&amp;CHAR(10)&amp;'II_Program-level standards'!U9&amp;"; "&amp;CHAR(10)&amp;'II_Program-level standards'!U14&amp;"; "&amp;CHAR(10)&amp;'II_Program-level standards'!U15)</f>
        <v xml:space="preserve">Standard #17:
</v>
      </c>
      <c r="V11" s="87" t="str">
        <f>"Standard #18:"&amp;CHAR(10)&amp;CHAR(10)&amp;IF('II_Program-level standards'!V7="","",'II_Program-level standards'!V7&amp;"; "&amp;CHAR(10)&amp;'II_Program-level standards'!V9&amp;"; "&amp;CHAR(10)&amp;'II_Program-level standards'!V14&amp;"; "&amp;CHAR(10)&amp;'II_Program-level standards'!V15)</f>
        <v xml:space="preserve">Standard #18:
</v>
      </c>
      <c r="W11" s="87" t="str">
        <f>"Standard #19:"&amp;CHAR(10)&amp;CHAR(10)&amp;IF('II_Program-level standards'!W7="","",'II_Program-level standards'!W7&amp;"; "&amp;CHAR(10)&amp;'II_Program-level standards'!W9&amp;"; "&amp;CHAR(10)&amp;'II_Program-level standards'!W14&amp;"; "&amp;CHAR(10)&amp;'II_Program-level standards'!W15)</f>
        <v xml:space="preserve">Standard #19:
</v>
      </c>
      <c r="X11" s="87" t="str">
        <f>"Standard #20:"&amp;CHAR(10)&amp;CHAR(10)&amp;IF('II_Program-level standards'!X7="","",'II_Program-level standards'!X7&amp;"; "&amp;CHAR(10)&amp;'II_Program-level standards'!X9&amp;"; "&amp;CHAR(10)&amp;'II_Program-level standards'!X14&amp;"; "&amp;CHAR(10)&amp;'II_Program-level standards'!X15)</f>
        <v xml:space="preserve">Standard #20:
</v>
      </c>
      <c r="Y11" s="87" t="str">
        <f>"Standard #21:"&amp;CHAR(10)&amp;CHAR(10)&amp;IF('II_Program-level standards'!Y7="","",'II_Program-level standards'!Y7&amp;"; "&amp;CHAR(10)&amp;'II_Program-level standards'!Y9&amp;"; "&amp;CHAR(10)&amp;'II_Program-level standards'!Y14&amp;"; "&amp;CHAR(10)&amp;'II_Program-level standards'!Y15)</f>
        <v xml:space="preserve">Standard #21:
</v>
      </c>
      <c r="Z11" s="87" t="str">
        <f>"Standard #22:"&amp;CHAR(10)&amp;CHAR(10)&amp;IF('II_Program-level standards'!Z7="","",'II_Program-level standards'!Z7&amp;"; "&amp;CHAR(10)&amp;'II_Program-level standards'!Z9&amp;"; "&amp;CHAR(10)&amp;'II_Program-level standards'!Z14&amp;"; "&amp;CHAR(10)&amp;'II_Program-level standards'!Z15)</f>
        <v xml:space="preserve">Standard #22:
</v>
      </c>
      <c r="AA11" s="87" t="str">
        <f>"Standard #23:"&amp;CHAR(10)&amp;CHAR(10)&amp;IF('II_Program-level standards'!AA7="","",'II_Program-level standards'!AA7&amp;"; "&amp;CHAR(10)&amp;'II_Program-level standards'!AA9&amp;"; "&amp;CHAR(10)&amp;'II_Program-level standards'!AA14&amp;"; "&amp;CHAR(10)&amp;'II_Program-level standards'!AA15)</f>
        <v xml:space="preserve">Standard #23:
</v>
      </c>
      <c r="AB11" s="87" t="str">
        <f>"Standard #24:"&amp;CHAR(10)&amp;CHAR(10)&amp;IF('II_Program-level standards'!AB7="","",'II_Program-level standards'!AB7&amp;"; "&amp;CHAR(10)&amp;'II_Program-level standards'!AB9&amp;"; "&amp;CHAR(10)&amp;'II_Program-level standards'!AB14&amp;"; "&amp;CHAR(10)&amp;'II_Program-level standards'!AB15)</f>
        <v xml:space="preserve">Standard #24:
</v>
      </c>
      <c r="AC11" s="87" t="str">
        <f>"Standard #25:"&amp;CHAR(10)&amp;CHAR(10)&amp;IF('II_Program-level standards'!AC7="","",'II_Program-level standards'!AC7&amp;"; "&amp;CHAR(10)&amp;'II_Program-level standards'!AC9&amp;"; "&amp;CHAR(10)&amp;'II_Program-level standards'!AC14&amp;"; "&amp;CHAR(10)&amp;'II_Program-level standards'!AC15)</f>
        <v xml:space="preserve">Standard #25:
</v>
      </c>
      <c r="AD11" s="87" t="str">
        <f>"Standard #26:"&amp;CHAR(10)&amp;CHAR(10)&amp;IF('II_Program-level standards'!AD7="","",'II_Program-level standards'!AD7&amp;"; "&amp;CHAR(10)&amp;'II_Program-level standards'!AD9&amp;"; "&amp;CHAR(10)&amp;'II_Program-level standards'!AD14&amp;"; "&amp;CHAR(10)&amp;'II_Program-level standards'!AD15)</f>
        <v xml:space="preserve">Standard #26:
</v>
      </c>
      <c r="AE11" s="87" t="str">
        <f>"Standard #27:"&amp;CHAR(10)&amp;CHAR(10)&amp;IF('II_Program-level standards'!AE7="","",'II_Program-level standards'!AE7&amp;"; "&amp;CHAR(10)&amp;'II_Program-level standards'!AE9&amp;"; "&amp;CHAR(10)&amp;'II_Program-level standards'!AE14&amp;"; "&amp;CHAR(10)&amp;'II_Program-level standards'!AE15)</f>
        <v xml:space="preserve">Standard #27:
</v>
      </c>
      <c r="AF11" s="87" t="str">
        <f>"Standard #28:"&amp;CHAR(10)&amp;CHAR(10)&amp;IF('II_Program-level standards'!AF7="","",'II_Program-level standards'!AF7&amp;"; "&amp;CHAR(10)&amp;'II_Program-level standards'!AF9&amp;"; "&amp;CHAR(10)&amp;'II_Program-level standards'!AF14&amp;"; "&amp;CHAR(10)&amp;'II_Program-level standards'!AF15)</f>
        <v xml:space="preserve">Standard #28:
</v>
      </c>
      <c r="AG11" s="87" t="str">
        <f>"Standard #29:"&amp;CHAR(10)&amp;CHAR(10)&amp;IF('II_Program-level standards'!AG7="","",'II_Program-level standards'!AG7&amp;"; "&amp;CHAR(10)&amp;'II_Program-level standards'!AG9&amp;"; "&amp;CHAR(10)&amp;'II_Program-level standards'!AG14&amp;"; "&amp;CHAR(10)&amp;'II_Program-level standards'!AG15)</f>
        <v xml:space="preserve">Standard #29:
</v>
      </c>
      <c r="AH11" s="87" t="str">
        <f>"Standard #30:"&amp;CHAR(10)&amp;CHAR(10)&amp;IF('II_Program-level standards'!AH7="","",'II_Program-level standards'!AH7&amp;"; "&amp;CHAR(10)&amp;'II_Program-level standards'!AH9&amp;"; "&amp;CHAR(10)&amp;'II_Program-level standards'!AH14&amp;"; "&amp;CHAR(10)&amp;'II_Program-level standards'!AH15)</f>
        <v xml:space="preserve">Standard #30:
</v>
      </c>
      <c r="AI11" s="87" t="str">
        <f>"Standard #31:"&amp;CHAR(10)&amp;CHAR(10)&amp;IF('II_Program-level standards'!AI7="","",'II_Program-level standards'!AI7&amp;"; "&amp;CHAR(10)&amp;'II_Program-level standards'!AI9&amp;"; "&amp;CHAR(10)&amp;'II_Program-level standards'!AI14&amp;"; "&amp;CHAR(10)&amp;'II_Program-level standards'!AI15)</f>
        <v xml:space="preserve">Standard #31:
</v>
      </c>
      <c r="AJ11" s="87" t="str">
        <f>"Standard #32:"&amp;CHAR(10)&amp;CHAR(10)&amp;IF('II_Program-level standards'!AJ7="","",'II_Program-level standards'!AJ7&amp;"; "&amp;CHAR(10)&amp;'II_Program-level standards'!AJ9&amp;"; "&amp;CHAR(10)&amp;'II_Program-level standards'!AJ14&amp;"; "&amp;CHAR(10)&amp;'II_Program-level standards'!AJ15)</f>
        <v xml:space="preserve">Standard #32:
</v>
      </c>
      <c r="AK11" s="87" t="str">
        <f>"Standard #33:"&amp;CHAR(10)&amp;CHAR(10)&amp;IF('II_Program-level standards'!AK7="","",'II_Program-level standards'!AK7&amp;"; "&amp;CHAR(10)&amp;'II_Program-level standards'!AK9&amp;"; "&amp;CHAR(10)&amp;'II_Program-level standards'!AK14&amp;"; "&amp;CHAR(10)&amp;'II_Program-level standards'!AK15)</f>
        <v xml:space="preserve">Standard #33:
</v>
      </c>
      <c r="AL11" s="87" t="str">
        <f>"Standard #34:"&amp;CHAR(10)&amp;CHAR(10)&amp;IF('II_Program-level standards'!AL7="","",'II_Program-level standards'!AL7&amp;"; "&amp;CHAR(10)&amp;'II_Program-level standards'!AL9&amp;"; "&amp;CHAR(10)&amp;'II_Program-level standards'!AL14&amp;"; "&amp;CHAR(10)&amp;'II_Program-level standards'!AL15)</f>
        <v xml:space="preserve">Standard #34:
</v>
      </c>
      <c r="AM11" s="87" t="str">
        <f>"Standard #35:"&amp;CHAR(10)&amp;CHAR(10)&amp;IF('II_Program-level standards'!AM7="","",'II_Program-level standards'!AM7&amp;"; "&amp;CHAR(10)&amp;'II_Program-level standards'!AM9&amp;"; "&amp;CHAR(10)&amp;'II_Program-level standards'!AM14&amp;"; "&amp;CHAR(10)&amp;'II_Program-level standards'!AM15)</f>
        <v xml:space="preserve">Standard #35:
</v>
      </c>
      <c r="AN11" s="87" t="str">
        <f>"Standard #36:"&amp;CHAR(10)&amp;CHAR(10)&amp;IF('II_Program-level standards'!AN7="","",'II_Program-level standards'!AN7&amp;"; "&amp;CHAR(10)&amp;'II_Program-level standards'!AN9&amp;"; "&amp;CHAR(10)&amp;'II_Program-level standards'!AN14&amp;"; "&amp;CHAR(10)&amp;'II_Program-level standards'!AN15)</f>
        <v xml:space="preserve">Standard #36:
</v>
      </c>
      <c r="AO11" s="87" t="str">
        <f>"Standard #37:"&amp;CHAR(10)&amp;CHAR(10)&amp;IF('II_Program-level standards'!AO7="","",'II_Program-level standards'!AO7&amp;"; "&amp;CHAR(10)&amp;'II_Program-level standards'!AO9&amp;"; "&amp;CHAR(10)&amp;'II_Program-level standards'!AO14&amp;"; "&amp;CHAR(10)&amp;'II_Program-level standards'!AO15)</f>
        <v xml:space="preserve">Standard #37:
</v>
      </c>
      <c r="AP11" s="87" t="str">
        <f>"Standard #38:"&amp;CHAR(10)&amp;CHAR(10)&amp;IF('II_Program-level standards'!AP7="","",'II_Program-level standards'!AP7&amp;"; "&amp;CHAR(10)&amp;'II_Program-level standards'!AP9&amp;"; "&amp;CHAR(10)&amp;'II_Program-level standards'!AP14&amp;"; "&amp;CHAR(10)&amp;'II_Program-level standards'!AP15)</f>
        <v xml:space="preserve">Standard #38:
</v>
      </c>
      <c r="AQ11" s="87" t="str">
        <f>"Standard #39:"&amp;CHAR(10)&amp;CHAR(10)&amp;IF('II_Program-level standards'!AQ7="","",'II_Program-level standards'!AQ7&amp;"; "&amp;CHAR(10)&amp;'II_Program-level standards'!AQ9&amp;"; "&amp;CHAR(10)&amp;'II_Program-level standards'!AQ14&amp;"; "&amp;CHAR(10)&amp;'II_Program-level standards'!AQ15)</f>
        <v xml:space="preserve">Standard #39:
</v>
      </c>
      <c r="AR11" s="87" t="str">
        <f>"Standard #40:"&amp;CHAR(10)&amp;CHAR(10)&amp;IF('II_Program-level standards'!AR7="","",'II_Program-level standards'!AR7&amp;"; "&amp;CHAR(10)&amp;'II_Program-level standards'!AR9&amp;"; "&amp;CHAR(10)&amp;'II_Program-level standards'!AR14&amp;"; "&amp;CHAR(10)&amp;'II_Program-level standards'!AR15)</f>
        <v xml:space="preserve">Standard #40:
</v>
      </c>
      <c r="AS11" s="87" t="str">
        <f>"Standard #41:"&amp;CHAR(10)&amp;CHAR(10)&amp;IF('II_Program-level standards'!AS7="","",'II_Program-level standards'!AS7&amp;"; "&amp;CHAR(10)&amp;'II_Program-level standards'!AS9&amp;"; "&amp;CHAR(10)&amp;'II_Program-level standards'!AS14&amp;"; "&amp;CHAR(10)&amp;'II_Program-level standards'!AS15)</f>
        <v xml:space="preserve">Standard #41:
</v>
      </c>
      <c r="AT11" s="87" t="str">
        <f>"Standard #42:"&amp;CHAR(10)&amp;CHAR(10)&amp;IF('II_Program-level standards'!AT7="","",'II_Program-level standards'!AT7&amp;"; "&amp;CHAR(10)&amp;'II_Program-level standards'!AT9&amp;"; "&amp;CHAR(10)&amp;'II_Program-level standards'!AT14&amp;"; "&amp;CHAR(10)&amp;'II_Program-level standards'!AT15)</f>
        <v xml:space="preserve">Standard #42:
</v>
      </c>
      <c r="AU11" s="87" t="str">
        <f>"Standard #43:"&amp;CHAR(10)&amp;CHAR(10)&amp;IF('II_Program-level standards'!AU7="","",'II_Program-level standards'!AU7&amp;"; "&amp;CHAR(10)&amp;'II_Program-level standards'!AU9&amp;"; "&amp;CHAR(10)&amp;'II_Program-level standards'!AU14&amp;"; "&amp;CHAR(10)&amp;'II_Program-level standards'!AU15)</f>
        <v xml:space="preserve">Standard #43:
</v>
      </c>
      <c r="AV11" s="87" t="str">
        <f>"Standard #44:"&amp;CHAR(10)&amp;CHAR(10)&amp;IF('II_Program-level standards'!AV7="","",'II_Program-level standards'!AV7&amp;"; "&amp;CHAR(10)&amp;'II_Program-level standards'!AV9&amp;"; "&amp;CHAR(10)&amp;'II_Program-level standards'!AV14&amp;"; "&amp;CHAR(10)&amp;'II_Program-level standards'!AV15)</f>
        <v xml:space="preserve">Standard #44:
</v>
      </c>
      <c r="AW11" s="87" t="str">
        <f>"Standard #45:"&amp;CHAR(10)&amp;CHAR(10)&amp;IF('II_Program-level standards'!AW7="","",'II_Program-level standards'!AW7&amp;"; "&amp;CHAR(10)&amp;'II_Program-level standards'!AW9&amp;"; "&amp;CHAR(10)&amp;'II_Program-level standards'!AW14&amp;"; "&amp;CHAR(10)&amp;'II_Program-level standards'!AW15)</f>
        <v xml:space="preserve">Standard #45:
</v>
      </c>
      <c r="AX11" s="87" t="str">
        <f>"Standard #46:"&amp;CHAR(10)&amp;CHAR(10)&amp;IF('II_Program-level standards'!AX7="","",'II_Program-level standards'!AX7&amp;"; "&amp;CHAR(10)&amp;'II_Program-level standards'!AX9&amp;"; "&amp;CHAR(10)&amp;'II_Program-level standards'!AX14&amp;"; "&amp;CHAR(10)&amp;'II_Program-level standards'!AX15)</f>
        <v xml:space="preserve">Standard #46:
</v>
      </c>
      <c r="AY11" s="87" t="str">
        <f>"Standard #47:"&amp;CHAR(10)&amp;CHAR(10)&amp;IF('II_Program-level standards'!AY7="","",'II_Program-level standards'!AY7&amp;"; "&amp;CHAR(10)&amp;'II_Program-level standards'!AY9&amp;"; "&amp;CHAR(10)&amp;'II_Program-level standards'!AY14&amp;"; "&amp;CHAR(10)&amp;'II_Program-level standards'!AY15)</f>
        <v xml:space="preserve">Standard #47:
</v>
      </c>
      <c r="AZ11" s="87" t="str">
        <f>"Standard #48:"&amp;CHAR(10)&amp;CHAR(10)&amp;IF('II_Program-level standards'!AZ7="","",'II_Program-level standards'!AZ7&amp;"; "&amp;CHAR(10)&amp;'II_Program-level standards'!AZ9&amp;"; "&amp;CHAR(10)&amp;'II_Program-level standards'!AZ14&amp;"; "&amp;CHAR(10)&amp;'II_Program-level standards'!AZ15)</f>
        <v xml:space="preserve">Standard #48:
</v>
      </c>
      <c r="BA11" s="87" t="str">
        <f>"Standard #49:"&amp;CHAR(10)&amp;CHAR(10)&amp;IF('II_Program-level standards'!BA7="","",'II_Program-level standards'!BA7&amp;"; "&amp;CHAR(10)&amp;'II_Program-level standards'!BA9&amp;"; "&amp;CHAR(10)&amp;'II_Program-level standards'!BA14&amp;"; "&amp;CHAR(10)&amp;'II_Program-level standards'!BA15)</f>
        <v xml:space="preserve">Standard #49:
</v>
      </c>
      <c r="BB11" s="87" t="str">
        <f>"Standard #50:"&amp;CHAR(10)&amp;CHAR(10)&amp;IF('II_Program-level standards'!BB7="","",'II_Program-level standards'!BB7&amp;"; "&amp;CHAR(10)&amp;'II_Program-level standards'!BB9&amp;"; "&amp;CHAR(10)&amp;'II_Program-level standards'!BB14&amp;"; "&amp;CHAR(10)&amp;'II_Program-level standards'!BB15)</f>
        <v xml:space="preserve">Standard #50:
</v>
      </c>
      <c r="BC11" s="87" t="str">
        <f>"Standard #51:"&amp;CHAR(10)&amp;CHAR(10)&amp;IF('II_Program-level standards'!BC7="","",'II_Program-level standards'!BC7&amp;"; "&amp;CHAR(10)&amp;'II_Program-level standards'!BC9&amp;"; "&amp;CHAR(10)&amp;'II_Program-level standards'!BC14&amp;"; "&amp;CHAR(10)&amp;'II_Program-level standards'!BC15)</f>
        <v xml:space="preserve">Standard #51:
</v>
      </c>
      <c r="BD11" s="87" t="str">
        <f>"Standard #52:"&amp;CHAR(10)&amp;CHAR(10)&amp;IF('II_Program-level standards'!BD7="","",'II_Program-level standards'!BD7&amp;"; "&amp;CHAR(10)&amp;'II_Program-level standards'!BD9&amp;"; "&amp;CHAR(10)&amp;'II_Program-level standards'!BD14&amp;"; "&amp;CHAR(10)&amp;'II_Program-level standards'!BD15)</f>
        <v xml:space="preserve">Standard #52:
</v>
      </c>
      <c r="BE11" s="87" t="str">
        <f>"Standard #53:"&amp;CHAR(10)&amp;CHAR(10)&amp;IF('II_Program-level standards'!BE7="","",'II_Program-level standards'!BE7&amp;"; "&amp;CHAR(10)&amp;'II_Program-level standards'!BE9&amp;"; "&amp;CHAR(10)&amp;'II_Program-level standards'!BE14&amp;"; "&amp;CHAR(10)&amp;'II_Program-level standards'!BE15)</f>
        <v xml:space="preserve">Standard #53:
</v>
      </c>
      <c r="BF11" s="87" t="str">
        <f>"Standard #54:"&amp;CHAR(10)&amp;CHAR(10)&amp;IF('II_Program-level standards'!BF7="","",'II_Program-level standards'!BF7&amp;"; "&amp;CHAR(10)&amp;'II_Program-level standards'!BF9&amp;"; "&amp;CHAR(10)&amp;'II_Program-level standards'!BF14&amp;"; "&amp;CHAR(10)&amp;'II_Program-level standards'!BF15)</f>
        <v xml:space="preserve">Standard #54:
</v>
      </c>
      <c r="BG11" s="87" t="str">
        <f>"Standard #55:"&amp;CHAR(10)&amp;CHAR(10)&amp;IF('II_Program-level standards'!BG7="","",'II_Program-level standards'!BG7&amp;"; "&amp;CHAR(10)&amp;'II_Program-level standards'!BG9&amp;"; "&amp;CHAR(10)&amp;'II_Program-level standards'!BG14&amp;"; "&amp;CHAR(10)&amp;'II_Program-level standards'!BG15)</f>
        <v xml:space="preserve">Standard #55:
</v>
      </c>
      <c r="BH11" s="87" t="str">
        <f>"Standard #56:"&amp;CHAR(10)&amp;CHAR(10)&amp;IF('II_Program-level standards'!BH7="","",'II_Program-level standards'!BH7&amp;"; "&amp;CHAR(10)&amp;'II_Program-level standards'!BH9&amp;"; "&amp;CHAR(10)&amp;'II_Program-level standards'!BH14&amp;"; "&amp;CHAR(10)&amp;'II_Program-level standards'!BH15)</f>
        <v xml:space="preserve">Standard #56:
</v>
      </c>
      <c r="BI11" s="87" t="str">
        <f>"Standard #57:"&amp;CHAR(10)&amp;CHAR(10)&amp;IF('II_Program-level standards'!BI7="","",'II_Program-level standards'!BI7&amp;"; "&amp;CHAR(10)&amp;'II_Program-level standards'!BI9&amp;"; "&amp;CHAR(10)&amp;'II_Program-level standards'!BI14&amp;"; "&amp;CHAR(10)&amp;'II_Program-level standards'!BI15)</f>
        <v xml:space="preserve">Standard #57:
</v>
      </c>
      <c r="BJ11" s="87" t="str">
        <f>"Standard #58:"&amp;CHAR(10)&amp;CHAR(10)&amp;IF('II_Program-level standards'!BJ7="","",'II_Program-level standards'!BJ7&amp;"; "&amp;CHAR(10)&amp;'II_Program-level standards'!BJ9&amp;"; "&amp;CHAR(10)&amp;'II_Program-level standards'!BJ14&amp;"; "&amp;CHAR(10)&amp;'II_Program-level standards'!BJ15)</f>
        <v xml:space="preserve">Standard #58:
</v>
      </c>
      <c r="BK11" s="87" t="str">
        <f>"Standard #59:"&amp;CHAR(10)&amp;CHAR(10)&amp;IF('II_Program-level standards'!BK7="","",'II_Program-level standards'!BK7&amp;"; "&amp;CHAR(10)&amp;'II_Program-level standards'!BK9&amp;"; "&amp;CHAR(10)&amp;'II_Program-level standards'!BK14&amp;"; "&amp;CHAR(10)&amp;'II_Program-level standards'!BK15)</f>
        <v xml:space="preserve">Standard #59:
</v>
      </c>
      <c r="BL11" s="87" t="str">
        <f>"Standard #60:"&amp;CHAR(10)&amp;CHAR(10)&amp;IF('II_Program-level standards'!BL7="","",'II_Program-level standards'!BL7&amp;"; "&amp;CHAR(10)&amp;'II_Program-level standards'!BL9&amp;"; "&amp;CHAR(10)&amp;'II_Program-level standards'!BL14&amp;"; "&amp;CHAR(10)&amp;'II_Program-level standards'!BL15)</f>
        <v xml:space="preserve">Standard #60:
</v>
      </c>
      <c r="BM11" s="87" t="str">
        <f>"Standard #61:"&amp;CHAR(10)&amp;CHAR(10)&amp;IF('II_Program-level standards'!BM7="","",'II_Program-level standards'!BM7&amp;"; "&amp;CHAR(10)&amp;'II_Program-level standards'!BM9&amp;"; "&amp;CHAR(10)&amp;'II_Program-level standards'!BM14&amp;"; "&amp;CHAR(10)&amp;'II_Program-level standards'!BM15)</f>
        <v xml:space="preserve">Standard #61:
</v>
      </c>
      <c r="BN11" s="87" t="str">
        <f>"Standard #62:"&amp;CHAR(10)&amp;CHAR(10)&amp;IF('II_Program-level standards'!BN7="","",'II_Program-level standards'!BN7&amp;"; "&amp;CHAR(10)&amp;'II_Program-level standards'!BN9&amp;"; "&amp;CHAR(10)&amp;'II_Program-level standards'!BN14&amp;"; "&amp;CHAR(10)&amp;'II_Program-level standards'!BN15)</f>
        <v xml:space="preserve">Standard #62:
</v>
      </c>
      <c r="BO11" s="87" t="str">
        <f>"Standard #63:"&amp;CHAR(10)&amp;CHAR(10)&amp;IF('II_Program-level standards'!BO7="","",'II_Program-level standards'!BO7&amp;"; "&amp;CHAR(10)&amp;'II_Program-level standards'!BO9&amp;"; "&amp;CHAR(10)&amp;'II_Program-level standards'!BO14&amp;"; "&amp;CHAR(10)&amp;'II_Program-level standards'!BO15)</f>
        <v xml:space="preserve">Standard #63:
</v>
      </c>
      <c r="BP11" s="87" t="str">
        <f>"Standard #64:"&amp;CHAR(10)&amp;CHAR(10)&amp;IF('II_Program-level standards'!BP7="","",'II_Program-level standards'!BP7&amp;"; "&amp;CHAR(10)&amp;'II_Program-level standards'!BP9&amp;"; "&amp;CHAR(10)&amp;'II_Program-level standards'!BP14&amp;"; "&amp;CHAR(10)&amp;'II_Program-level standards'!BP15)</f>
        <v xml:space="preserve">Standard #64:
</v>
      </c>
      <c r="BQ11" s="87" t="str">
        <f>"Standard #65:"&amp;CHAR(10)&amp;CHAR(10)&amp;IF('II_Program-level standards'!BQ7="","",'II_Program-level standards'!BQ7&amp;"; "&amp;CHAR(10)&amp;'II_Program-level standards'!BQ9&amp;"; "&amp;CHAR(10)&amp;'II_Program-level standards'!BQ14&amp;"; "&amp;CHAR(10)&amp;'II_Program-level standards'!BQ15)</f>
        <v xml:space="preserve">Standard #65:
</v>
      </c>
      <c r="BR11" s="87" t="str">
        <f>"Standard #66:"&amp;CHAR(10)&amp;CHAR(10)&amp;IF('II_Program-level standards'!BR7="","",'II_Program-level standards'!BR7&amp;"; "&amp;CHAR(10)&amp;'II_Program-level standards'!BR9&amp;"; "&amp;CHAR(10)&amp;'II_Program-level standards'!BR14&amp;"; "&amp;CHAR(10)&amp;'II_Program-level standards'!BR15)</f>
        <v xml:space="preserve">Standard #66:
</v>
      </c>
      <c r="BS11" s="87" t="str">
        <f>"Standard #67:"&amp;CHAR(10)&amp;CHAR(10)&amp;IF('II_Program-level standards'!BS7="","",'II_Program-level standards'!BS7&amp;"; "&amp;CHAR(10)&amp;'II_Program-level standards'!BS9&amp;"; "&amp;CHAR(10)&amp;'II_Program-level standards'!BS14&amp;"; "&amp;CHAR(10)&amp;'II_Program-level standards'!BS15)</f>
        <v xml:space="preserve">Standard #67:
</v>
      </c>
      <c r="BT11" s="87" t="str">
        <f>"Standard #68:"&amp;CHAR(10)&amp;CHAR(10)&amp;IF('II_Program-level standards'!BT7="","",'II_Program-level standards'!BT7&amp;"; "&amp;CHAR(10)&amp;'II_Program-level standards'!BT9&amp;"; "&amp;CHAR(10)&amp;'II_Program-level standards'!BT14&amp;"; "&amp;CHAR(10)&amp;'II_Program-level standards'!BT15)</f>
        <v xml:space="preserve">Standard #68:
</v>
      </c>
      <c r="BU11" s="87" t="str">
        <f>"Standard #69:"&amp;CHAR(10)&amp;CHAR(10)&amp;IF('II_Program-level standards'!BU7="","",'II_Program-level standards'!BU7&amp;"; "&amp;CHAR(10)&amp;'II_Program-level standards'!BU9&amp;"; "&amp;CHAR(10)&amp;'II_Program-level standards'!BU14&amp;"; "&amp;CHAR(10)&amp;'II_Program-level standards'!BU15)</f>
        <v xml:space="preserve">Standard #69:
</v>
      </c>
      <c r="BV11" s="87" t="str">
        <f>"Standard #70:"&amp;CHAR(10)&amp;CHAR(10)&amp;IF('II_Program-level standards'!BV7="","",'II_Program-level standards'!BV7&amp;"; "&amp;CHAR(10)&amp;'II_Program-level standards'!BV9&amp;"; "&amp;CHAR(10)&amp;'II_Program-level standards'!BV14&amp;"; "&amp;CHAR(10)&amp;'II_Program-level standards'!BV15)</f>
        <v xml:space="preserve">Standard #70:
</v>
      </c>
      <c r="BW11" s="87" t="str">
        <f>"Standard #71:"&amp;CHAR(10)&amp;CHAR(10)&amp;IF('II_Program-level standards'!BW7="","",'II_Program-level standards'!BW7&amp;"; "&amp;CHAR(10)&amp;'II_Program-level standards'!BW9&amp;"; "&amp;CHAR(10)&amp;'II_Program-level standards'!BW14&amp;"; "&amp;CHAR(10)&amp;'II_Program-level standards'!BW15)</f>
        <v xml:space="preserve">Standard #71:
</v>
      </c>
      <c r="BX11" s="87" t="str">
        <f>"Standard #72:"&amp;CHAR(10)&amp;CHAR(10)&amp;IF('II_Program-level standards'!BX7="","",'II_Program-level standards'!BX7&amp;"; "&amp;CHAR(10)&amp;'II_Program-level standards'!BX9&amp;"; "&amp;CHAR(10)&amp;'II_Program-level standards'!BX14&amp;"; "&amp;CHAR(10)&amp;'II_Program-level standards'!BX15)</f>
        <v xml:space="preserve">Standard #72:
</v>
      </c>
      <c r="BY11" s="87" t="str">
        <f>"Standard #73:"&amp;CHAR(10)&amp;CHAR(10)&amp;IF('II_Program-level standards'!BY7="","",'II_Program-level standards'!BY7&amp;"; "&amp;CHAR(10)&amp;'II_Program-level standards'!BY9&amp;"; "&amp;CHAR(10)&amp;'II_Program-level standards'!BY14&amp;"; "&amp;CHAR(10)&amp;'II_Program-level standards'!BY15)</f>
        <v xml:space="preserve">Standard #73:
</v>
      </c>
      <c r="BZ11" s="87" t="str">
        <f>"Standard #74:"&amp;CHAR(10)&amp;CHAR(10)&amp;IF('II_Program-level standards'!BZ7="","",'II_Program-level standards'!BZ7&amp;"; "&amp;CHAR(10)&amp;'II_Program-level standards'!BZ9&amp;"; "&amp;CHAR(10)&amp;'II_Program-level standards'!BZ14&amp;"; "&amp;CHAR(10)&amp;'II_Program-level standards'!BZ15)</f>
        <v xml:space="preserve">Standard #74:
</v>
      </c>
      <c r="CA11" s="87" t="str">
        <f>"Standard #75:"&amp;CHAR(10)&amp;CHAR(10)&amp;IF('II_Program-level standards'!CA7="","",'II_Program-level standards'!CA7&amp;"; "&amp;CHAR(10)&amp;'II_Program-level standards'!CA9&amp;"; "&amp;CHAR(10)&amp;'II_Program-level standards'!CA14&amp;"; "&amp;CHAR(10)&amp;'II_Program-level standards'!CA15)</f>
        <v xml:space="preserve">Standard #75:
</v>
      </c>
      <c r="CB11" s="87" t="str">
        <f>"Standard #76:"&amp;CHAR(10)&amp;CHAR(10)&amp;IF('II_Program-level standards'!CB7="","",'II_Program-level standards'!CB7&amp;"; "&amp;CHAR(10)&amp;'II_Program-level standards'!CB9&amp;"; "&amp;CHAR(10)&amp;'II_Program-level standards'!CB14&amp;"; "&amp;CHAR(10)&amp;'II_Program-level standards'!CB15)</f>
        <v xml:space="preserve">Standard #76:
</v>
      </c>
      <c r="CC11" s="87" t="str">
        <f>"Standard #77:"&amp;CHAR(10)&amp;CHAR(10)&amp;IF('II_Program-level standards'!CC7="","",'II_Program-level standards'!CC7&amp;"; "&amp;CHAR(10)&amp;'II_Program-level standards'!CC9&amp;"; "&amp;CHAR(10)&amp;'II_Program-level standards'!CC14&amp;"; "&amp;CHAR(10)&amp;'II_Program-level standards'!CC15)</f>
        <v xml:space="preserve">Standard #77:
</v>
      </c>
      <c r="CD11" s="87" t="str">
        <f>"Standard #78:"&amp;CHAR(10)&amp;CHAR(10)&amp;IF('II_Program-level standards'!CD7="","",'II_Program-level standards'!CD7&amp;"; "&amp;CHAR(10)&amp;'II_Program-level standards'!CD9&amp;"; "&amp;CHAR(10)&amp;'II_Program-level standards'!CD14&amp;"; "&amp;CHAR(10)&amp;'II_Program-level standards'!CD15)</f>
        <v xml:space="preserve">Standard #78:
</v>
      </c>
      <c r="CE11" s="87" t="str">
        <f>"Standard #79:"&amp;CHAR(10)&amp;CHAR(10)&amp;IF('II_Program-level standards'!CE7="","",'II_Program-level standards'!CE7&amp;"; "&amp;CHAR(10)&amp;'II_Program-level standards'!CE9&amp;"; "&amp;CHAR(10)&amp;'II_Program-level standards'!CE14&amp;"; "&amp;CHAR(10)&amp;'II_Program-level standards'!CE15)</f>
        <v xml:space="preserve">Standard #79:
</v>
      </c>
      <c r="CF11" s="87" t="str">
        <f>"Standard #80:"&amp;CHAR(10)&amp;CHAR(10)&amp;IF('II_Program-level standards'!CF7="","",'II_Program-level standards'!CF7&amp;"; "&amp;CHAR(10)&amp;'II_Program-level standards'!CF9&amp;"; "&amp;CHAR(10)&amp;'II_Program-level standards'!CF14&amp;"; "&amp;CHAR(10)&amp;'II_Program-level standards'!CF15)</f>
        <v xml:space="preserve">Standard #80:
</v>
      </c>
      <c r="CG11" s="87" t="str">
        <f>"Standard #81:"&amp;CHAR(10)&amp;CHAR(10)&amp;IF('II_Program-level standards'!CG7="","",'II_Program-level standards'!CG7&amp;"; "&amp;CHAR(10)&amp;'II_Program-level standards'!CG9&amp;"; "&amp;CHAR(10)&amp;'II_Program-level standards'!CG14&amp;"; "&amp;CHAR(10)&amp;'II_Program-level standards'!CG15)</f>
        <v xml:space="preserve">Standard #81:
</v>
      </c>
      <c r="CH11" s="87" t="str">
        <f>"Standard #82:"&amp;CHAR(10)&amp;CHAR(10)&amp;IF('II_Program-level standards'!CH7="","",'II_Program-level standards'!CH7&amp;"; "&amp;CHAR(10)&amp;'II_Program-level standards'!CH9&amp;"; "&amp;CHAR(10)&amp;'II_Program-level standards'!CH14&amp;"; "&amp;CHAR(10)&amp;'II_Program-level standards'!CH15)</f>
        <v xml:space="preserve">Standard #82:
</v>
      </c>
      <c r="CI11" s="87" t="str">
        <f>"Standard #83:"&amp;CHAR(10)&amp;CHAR(10)&amp;IF('II_Program-level standards'!CI7="","",'II_Program-level standards'!CI7&amp;"; "&amp;CHAR(10)&amp;'II_Program-level standards'!CI9&amp;"; "&amp;CHAR(10)&amp;'II_Program-level standards'!CI14&amp;"; "&amp;CHAR(10)&amp;'II_Program-level standards'!CI15)</f>
        <v xml:space="preserve">Standard #83:
</v>
      </c>
      <c r="CJ11" s="87" t="str">
        <f>"Standard #84:"&amp;CHAR(10)&amp;CHAR(10)&amp;IF('II_Program-level standards'!CJ7="","",'II_Program-level standards'!CJ7&amp;"; "&amp;CHAR(10)&amp;'II_Program-level standards'!CJ9&amp;"; "&amp;CHAR(10)&amp;'II_Program-level standards'!CJ14&amp;"; "&amp;CHAR(10)&amp;'II_Program-level standards'!CJ15)</f>
        <v xml:space="preserve">Standard #84:
</v>
      </c>
      <c r="CK11" s="87" t="str">
        <f>"Standard #85:"&amp;CHAR(10)&amp;CHAR(10)&amp;IF('II_Program-level standards'!CK7="","",'II_Program-level standards'!CK7&amp;"; "&amp;CHAR(10)&amp;'II_Program-level standards'!CK9&amp;"; "&amp;CHAR(10)&amp;'II_Program-level standards'!CK14&amp;"; "&amp;CHAR(10)&amp;'II_Program-level standards'!CK15)</f>
        <v xml:space="preserve">Standard #85:
</v>
      </c>
      <c r="CL11" s="87" t="str">
        <f>"Standard #86:"&amp;CHAR(10)&amp;CHAR(10)&amp;IF('II_Program-level standards'!CL7="","",'II_Program-level standards'!CL7&amp;"; "&amp;CHAR(10)&amp;'II_Program-level standards'!CL9&amp;"; "&amp;CHAR(10)&amp;'II_Program-level standards'!CL14&amp;"; "&amp;CHAR(10)&amp;'II_Program-level standards'!CL15)</f>
        <v xml:space="preserve">Standard #86:
</v>
      </c>
      <c r="CM11" s="87" t="str">
        <f>"Standard #87:"&amp;CHAR(10)&amp;CHAR(10)&amp;IF('II_Program-level standards'!CM7="","",'II_Program-level standards'!CM7&amp;"; "&amp;CHAR(10)&amp;'II_Program-level standards'!CM9&amp;"; "&amp;CHAR(10)&amp;'II_Program-level standards'!CM14&amp;"; "&amp;CHAR(10)&amp;'II_Program-level standards'!CM15)</f>
        <v xml:space="preserve">Standard #87:
</v>
      </c>
      <c r="CN11" s="87" t="str">
        <f>"Standard #88:"&amp;CHAR(10)&amp;CHAR(10)&amp;IF('II_Program-level standards'!CN7="","",'II_Program-level standards'!CN7&amp;"; "&amp;CHAR(10)&amp;'II_Program-level standards'!CN9&amp;"; "&amp;CHAR(10)&amp;'II_Program-level standards'!CN14&amp;"; "&amp;CHAR(10)&amp;'II_Program-level standards'!CN15)</f>
        <v xml:space="preserve">Standard #88:
</v>
      </c>
      <c r="CO11" s="87" t="str">
        <f>"Standard #89:"&amp;CHAR(10)&amp;CHAR(10)&amp;IF('II_Program-level standards'!CO7="","",'II_Program-level standards'!CO7&amp;"; "&amp;CHAR(10)&amp;'II_Program-level standards'!CO9&amp;"; "&amp;CHAR(10)&amp;'II_Program-level standards'!CO14&amp;"; "&amp;CHAR(10)&amp;'II_Program-level standards'!CO15)</f>
        <v xml:space="preserve">Standard #89:
</v>
      </c>
      <c r="CP11" s="87" t="str">
        <f>"Standard #90:"&amp;CHAR(10)&amp;CHAR(10)&amp;IF('II_Program-level standards'!CP7="","",'II_Program-level standards'!CP7&amp;"; "&amp;CHAR(10)&amp;'II_Program-level standards'!CP9&amp;"; "&amp;CHAR(10)&amp;'II_Program-level standards'!CP14&amp;"; "&amp;CHAR(10)&amp;'II_Program-level standards'!CP15)</f>
        <v xml:space="preserve">Standard #90:
</v>
      </c>
      <c r="CQ11" s="87" t="str">
        <f>"Standard #91:"&amp;CHAR(10)&amp;CHAR(10)&amp;IF('II_Program-level standards'!CQ7="","",'II_Program-level standards'!CQ7&amp;"; "&amp;CHAR(10)&amp;'II_Program-level standards'!CQ9&amp;"; "&amp;CHAR(10)&amp;'II_Program-level standards'!CQ14&amp;"; "&amp;CHAR(10)&amp;'II_Program-level standards'!CQ15)</f>
        <v xml:space="preserve">Standard #91:
</v>
      </c>
      <c r="CR11" s="87" t="str">
        <f>"Standard #92:"&amp;CHAR(10)&amp;CHAR(10)&amp;IF('II_Program-level standards'!CR7="","",'II_Program-level standards'!CR7&amp;"; "&amp;CHAR(10)&amp;'II_Program-level standards'!CR9&amp;"; "&amp;CHAR(10)&amp;'II_Program-level standards'!CR14&amp;"; "&amp;CHAR(10)&amp;'II_Program-level standards'!CR15)</f>
        <v xml:space="preserve">Standard #92:
</v>
      </c>
      <c r="CS11" s="87" t="str">
        <f>"Standard #93:"&amp;CHAR(10)&amp;CHAR(10)&amp;IF('II_Program-level standards'!CS7="","",'II_Program-level standards'!CS7&amp;"; "&amp;CHAR(10)&amp;'II_Program-level standards'!CS9&amp;"; "&amp;CHAR(10)&amp;'II_Program-level standards'!CS14&amp;"; "&amp;CHAR(10)&amp;'II_Program-level standards'!CS15)</f>
        <v xml:space="preserve">Standard #93:
</v>
      </c>
      <c r="CT11" s="87" t="str">
        <f>"Standard #94:"&amp;CHAR(10)&amp;CHAR(10)&amp;IF('II_Program-level standards'!CT7="","",'II_Program-level standards'!CT7&amp;"; "&amp;CHAR(10)&amp;'II_Program-level standards'!CT9&amp;"; "&amp;CHAR(10)&amp;'II_Program-level standards'!CT14&amp;"; "&amp;CHAR(10)&amp;'II_Program-level standards'!CT15)</f>
        <v xml:space="preserve">Standard #94:
</v>
      </c>
      <c r="CU11" s="87" t="str">
        <f>"Standard #95:"&amp;CHAR(10)&amp;CHAR(10)&amp;IF('II_Program-level standards'!CU7="","",'II_Program-level standards'!CU7&amp;"; "&amp;CHAR(10)&amp;'II_Program-level standards'!CU9&amp;"; "&amp;CHAR(10)&amp;'II_Program-level standards'!CU14&amp;"; "&amp;CHAR(10)&amp;'II_Program-level standards'!CU15)</f>
        <v xml:space="preserve">Standard #95:
</v>
      </c>
      <c r="CV11" s="87" t="str">
        <f>"Standard #96:"&amp;CHAR(10)&amp;CHAR(10)&amp;IF('II_Program-level standards'!CV7="","",'II_Program-level standards'!CV7&amp;"; "&amp;CHAR(10)&amp;'II_Program-level standards'!CV9&amp;"; "&amp;CHAR(10)&amp;'II_Program-level standards'!CV14&amp;"; "&amp;CHAR(10)&amp;'II_Program-level standards'!CV15)</f>
        <v xml:space="preserve">Standard #96:
</v>
      </c>
      <c r="CW11" s="87" t="str">
        <f>"Standard #97:"&amp;CHAR(10)&amp;CHAR(10)&amp;IF('II_Program-level standards'!CW7="","",'II_Program-level standards'!CW7&amp;"; "&amp;CHAR(10)&amp;'II_Program-level standards'!CW9&amp;"; "&amp;CHAR(10)&amp;'II_Program-level standards'!CW14&amp;"; "&amp;CHAR(10)&amp;'II_Program-level standards'!CW15)</f>
        <v xml:space="preserve">Standard #97:
</v>
      </c>
      <c r="CX11" s="87" t="str">
        <f>"Standard #98:"&amp;CHAR(10)&amp;CHAR(10)&amp;IF('II_Program-level standards'!CX7="","",'II_Program-level standards'!CX7&amp;"; "&amp;CHAR(10)&amp;'II_Program-level standards'!CX9&amp;"; "&amp;CHAR(10)&amp;'II_Program-level standards'!CX14&amp;"; "&amp;CHAR(10)&amp;'II_Program-level standards'!CX15)</f>
        <v xml:space="preserve">Standard #98:
</v>
      </c>
      <c r="CY11" s="87" t="str">
        <f>"Standard #99:"&amp;CHAR(10)&amp;CHAR(10)&amp;IF('II_Program-level standards'!CY7="","",'II_Program-level standards'!CY7&amp;"; "&amp;CHAR(10)&amp;'II_Program-level standards'!CY9&amp;"; "&amp;CHAR(10)&amp;'II_Program-level standards'!CY14&amp;"; "&amp;CHAR(10)&amp;'II_Program-level standards'!CY15)</f>
        <v xml:space="preserve">Standard #99:
</v>
      </c>
      <c r="CZ11" s="87"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587</v>
      </c>
      <c r="B12" s="9" t="s">
        <v>561</v>
      </c>
      <c r="C12" s="15" t="s">
        <v>562</v>
      </c>
      <c r="D12" s="134" t="s">
        <v>103</v>
      </c>
      <c r="E12" s="241"/>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row>
    <row r="13" spans="1:104" ht="40.9" customHeight="1" x14ac:dyDescent="0.2">
      <c r="A13" s="225"/>
      <c r="B13" s="304" t="s">
        <v>651</v>
      </c>
      <c r="C13" s="305"/>
      <c r="D13" s="246" t="s">
        <v>100</v>
      </c>
      <c r="E13" s="247" t="s">
        <v>100</v>
      </c>
      <c r="F13" s="247" t="s">
        <v>100</v>
      </c>
      <c r="G13" s="247" t="s">
        <v>100</v>
      </c>
      <c r="H13" s="247" t="s">
        <v>100</v>
      </c>
      <c r="I13" s="247" t="s">
        <v>100</v>
      </c>
      <c r="J13" s="247" t="s">
        <v>100</v>
      </c>
      <c r="K13" s="247" t="s">
        <v>100</v>
      </c>
      <c r="L13" s="247" t="s">
        <v>100</v>
      </c>
      <c r="M13" s="247" t="s">
        <v>100</v>
      </c>
      <c r="N13" s="247" t="s">
        <v>100</v>
      </c>
      <c r="O13" s="247" t="s">
        <v>100</v>
      </c>
      <c r="P13" s="247" t="s">
        <v>100</v>
      </c>
      <c r="Q13" s="247" t="s">
        <v>100</v>
      </c>
      <c r="R13" s="247" t="s">
        <v>100</v>
      </c>
      <c r="S13" s="247" t="s">
        <v>100</v>
      </c>
      <c r="T13" s="247" t="s">
        <v>100</v>
      </c>
      <c r="U13" s="247" t="s">
        <v>100</v>
      </c>
      <c r="V13" s="247" t="s">
        <v>100</v>
      </c>
      <c r="W13" s="247" t="s">
        <v>100</v>
      </c>
      <c r="X13" s="247" t="s">
        <v>100</v>
      </c>
      <c r="Y13" s="247" t="s">
        <v>100</v>
      </c>
      <c r="Z13" s="247" t="s">
        <v>100</v>
      </c>
      <c r="AA13" s="247" t="s">
        <v>100</v>
      </c>
      <c r="AB13" s="247" t="s">
        <v>100</v>
      </c>
      <c r="AC13" s="247" t="s">
        <v>100</v>
      </c>
      <c r="AD13" s="247" t="s">
        <v>100</v>
      </c>
      <c r="AE13" s="247" t="s">
        <v>100</v>
      </c>
      <c r="AF13" s="247" t="s">
        <v>100</v>
      </c>
      <c r="AG13" s="247" t="s">
        <v>100</v>
      </c>
      <c r="AH13" s="247" t="s">
        <v>100</v>
      </c>
      <c r="AI13" s="247" t="s">
        <v>100</v>
      </c>
      <c r="AJ13" s="247" t="s">
        <v>100</v>
      </c>
      <c r="AK13" s="247" t="s">
        <v>100</v>
      </c>
      <c r="AL13" s="247" t="s">
        <v>100</v>
      </c>
      <c r="AM13" s="247" t="s">
        <v>100</v>
      </c>
      <c r="AN13" s="247" t="s">
        <v>100</v>
      </c>
      <c r="AO13" s="247" t="s">
        <v>100</v>
      </c>
      <c r="AP13" s="247" t="s">
        <v>100</v>
      </c>
      <c r="AQ13" s="247" t="s">
        <v>100</v>
      </c>
      <c r="AR13" s="247" t="s">
        <v>100</v>
      </c>
      <c r="AS13" s="247" t="s">
        <v>100</v>
      </c>
      <c r="AT13" s="247" t="s">
        <v>100</v>
      </c>
      <c r="AU13" s="247" t="s">
        <v>100</v>
      </c>
      <c r="AV13" s="247" t="s">
        <v>100</v>
      </c>
      <c r="AW13" s="247" t="s">
        <v>100</v>
      </c>
      <c r="AX13" s="247" t="s">
        <v>100</v>
      </c>
      <c r="AY13" s="247" t="s">
        <v>100</v>
      </c>
      <c r="AZ13" s="247" t="s">
        <v>100</v>
      </c>
      <c r="BA13" s="247" t="s">
        <v>100</v>
      </c>
      <c r="BB13" s="247" t="s">
        <v>100</v>
      </c>
      <c r="BC13" s="247" t="s">
        <v>100</v>
      </c>
      <c r="BD13" s="247" t="s">
        <v>100</v>
      </c>
      <c r="BE13" s="247" t="s">
        <v>100</v>
      </c>
      <c r="BF13" s="247" t="s">
        <v>100</v>
      </c>
      <c r="BG13" s="247" t="s">
        <v>100</v>
      </c>
      <c r="BH13" s="247" t="s">
        <v>100</v>
      </c>
      <c r="BI13" s="247" t="s">
        <v>100</v>
      </c>
      <c r="BJ13" s="247" t="s">
        <v>100</v>
      </c>
      <c r="BK13" s="247" t="s">
        <v>100</v>
      </c>
      <c r="BL13" s="247" t="s">
        <v>100</v>
      </c>
      <c r="BM13" s="247" t="s">
        <v>100</v>
      </c>
      <c r="BN13" s="247" t="s">
        <v>100</v>
      </c>
      <c r="BO13" s="247" t="s">
        <v>100</v>
      </c>
      <c r="BP13" s="247" t="s">
        <v>100</v>
      </c>
      <c r="BQ13" s="247" t="s">
        <v>100</v>
      </c>
      <c r="BR13" s="247" t="s">
        <v>100</v>
      </c>
      <c r="BS13" s="247" t="s">
        <v>100</v>
      </c>
      <c r="BT13" s="247" t="s">
        <v>100</v>
      </c>
      <c r="BU13" s="247" t="s">
        <v>100</v>
      </c>
      <c r="BV13" s="247" t="s">
        <v>100</v>
      </c>
      <c r="BW13" s="247" t="s">
        <v>100</v>
      </c>
      <c r="BX13" s="247" t="s">
        <v>100</v>
      </c>
      <c r="BY13" s="247" t="s">
        <v>100</v>
      </c>
      <c r="BZ13" s="247" t="s">
        <v>100</v>
      </c>
      <c r="CA13" s="247" t="s">
        <v>100</v>
      </c>
      <c r="CB13" s="247" t="s">
        <v>100</v>
      </c>
      <c r="CC13" s="247" t="s">
        <v>100</v>
      </c>
      <c r="CD13" s="247" t="s">
        <v>100</v>
      </c>
      <c r="CE13" s="247" t="s">
        <v>100</v>
      </c>
      <c r="CF13" s="247" t="s">
        <v>100</v>
      </c>
      <c r="CG13" s="247" t="s">
        <v>100</v>
      </c>
      <c r="CH13" s="247" t="s">
        <v>100</v>
      </c>
      <c r="CI13" s="247" t="s">
        <v>100</v>
      </c>
      <c r="CJ13" s="247" t="s">
        <v>100</v>
      </c>
      <c r="CK13" s="247" t="s">
        <v>100</v>
      </c>
      <c r="CL13" s="247" t="s">
        <v>100</v>
      </c>
      <c r="CM13" s="247" t="s">
        <v>100</v>
      </c>
      <c r="CN13" s="247" t="s">
        <v>100</v>
      </c>
      <c r="CO13" s="247" t="s">
        <v>100</v>
      </c>
      <c r="CP13" s="247" t="s">
        <v>100</v>
      </c>
      <c r="CQ13" s="247" t="s">
        <v>100</v>
      </c>
      <c r="CR13" s="247" t="s">
        <v>100</v>
      </c>
      <c r="CS13" s="247" t="s">
        <v>100</v>
      </c>
      <c r="CT13" s="247" t="s">
        <v>100</v>
      </c>
      <c r="CU13" s="247" t="s">
        <v>100</v>
      </c>
      <c r="CV13" s="247" t="s">
        <v>100</v>
      </c>
      <c r="CW13" s="247" t="s">
        <v>100</v>
      </c>
      <c r="CX13" s="247" t="s">
        <v>100</v>
      </c>
      <c r="CY13" s="247" t="s">
        <v>100</v>
      </c>
      <c r="CZ13" s="248" t="s">
        <v>100</v>
      </c>
    </row>
    <row r="14" spans="1:104" ht="29.45" customHeight="1" x14ac:dyDescent="0.2">
      <c r="A14" s="48"/>
      <c r="B14" s="295" t="s">
        <v>501</v>
      </c>
      <c r="C14" s="296"/>
      <c r="D14" s="24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5"/>
    </row>
    <row r="15" spans="1:104" x14ac:dyDescent="0.2">
      <c r="A15" s="16" t="s">
        <v>589</v>
      </c>
      <c r="B15" s="9" t="s">
        <v>640</v>
      </c>
      <c r="C15" s="214" t="s">
        <v>652</v>
      </c>
      <c r="D15" s="134" t="s">
        <v>103</v>
      </c>
      <c r="E15" s="241"/>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42.75" x14ac:dyDescent="0.2">
      <c r="A16" s="16" t="s">
        <v>590</v>
      </c>
      <c r="B16" s="9" t="s">
        <v>245</v>
      </c>
      <c r="C16" s="29" t="s">
        <v>550</v>
      </c>
      <c r="D16" s="134" t="s">
        <v>2</v>
      </c>
      <c r="E16" s="241"/>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row>
    <row r="17" spans="1:104" ht="28.5" x14ac:dyDescent="0.2">
      <c r="A17" s="16" t="s">
        <v>591</v>
      </c>
      <c r="B17" s="9" t="s">
        <v>246</v>
      </c>
      <c r="C17" s="15" t="s">
        <v>248</v>
      </c>
      <c r="D17" s="134" t="s">
        <v>2</v>
      </c>
      <c r="E17" s="241"/>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row>
    <row r="18" spans="1:104" x14ac:dyDescent="0.2">
      <c r="A18" s="16" t="s">
        <v>592</v>
      </c>
      <c r="B18" s="9" t="s">
        <v>247</v>
      </c>
      <c r="C18" s="9" t="s">
        <v>249</v>
      </c>
      <c r="D18" s="134" t="s">
        <v>2</v>
      </c>
      <c r="E18" s="241"/>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row>
    <row r="19" spans="1:104" ht="28.5" x14ac:dyDescent="0.2">
      <c r="A19" s="16" t="s">
        <v>641</v>
      </c>
      <c r="B19" s="9" t="s">
        <v>251</v>
      </c>
      <c r="C19" s="9" t="s">
        <v>250</v>
      </c>
      <c r="D19" s="134" t="s">
        <v>68</v>
      </c>
      <c r="E19" s="24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row>
    <row r="20" spans="1:104" ht="28.5" x14ac:dyDescent="0.2">
      <c r="A20" s="16" t="s">
        <v>593</v>
      </c>
      <c r="B20" s="9" t="s">
        <v>120</v>
      </c>
      <c r="C20" s="9" t="s">
        <v>259</v>
      </c>
      <c r="D20" s="134" t="s">
        <v>103</v>
      </c>
      <c r="E20" s="243"/>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ht="42.75" x14ac:dyDescent="0.2">
      <c r="A21" s="16" t="s">
        <v>594</v>
      </c>
      <c r="B21" s="9" t="s">
        <v>563</v>
      </c>
      <c r="C21" s="9" t="s">
        <v>564</v>
      </c>
      <c r="D21" s="134" t="s">
        <v>2</v>
      </c>
      <c r="E21" s="241"/>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row>
    <row r="22" spans="1:104" ht="28.5" x14ac:dyDescent="0.2">
      <c r="A22" s="16" t="s">
        <v>595</v>
      </c>
      <c r="B22" s="9" t="s">
        <v>565</v>
      </c>
      <c r="C22" s="9" t="s">
        <v>258</v>
      </c>
      <c r="D22" s="134" t="s">
        <v>2</v>
      </c>
      <c r="E22" s="241"/>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row>
    <row r="23" spans="1:104" ht="42" customHeight="1" x14ac:dyDescent="0.3">
      <c r="A23" s="24" t="s">
        <v>648</v>
      </c>
      <c r="B23" s="24"/>
      <c r="D23" s="65"/>
    </row>
    <row r="24" spans="1:104" s="68" customFormat="1" ht="61.9" customHeight="1" x14ac:dyDescent="0.25">
      <c r="A24" s="303" t="s">
        <v>675</v>
      </c>
      <c r="B24" s="303"/>
      <c r="C24" s="303"/>
      <c r="D24" s="303"/>
    </row>
    <row r="25" spans="1:104" s="68" customFormat="1" ht="26.45" customHeight="1" x14ac:dyDescent="0.25">
      <c r="A25" s="88" t="s">
        <v>514</v>
      </c>
      <c r="B25" s="88"/>
      <c r="C25" s="62"/>
      <c r="D25" s="209"/>
    </row>
    <row r="26" spans="1:104" s="68" customFormat="1" ht="15" customHeight="1" x14ac:dyDescent="0.25">
      <c r="A26" s="267" t="s">
        <v>676</v>
      </c>
      <c r="B26" s="88"/>
      <c r="C26" s="62"/>
      <c r="D26" s="209"/>
    </row>
    <row r="27" spans="1:104" ht="23.45" customHeight="1" x14ac:dyDescent="0.2">
      <c r="A27" s="49" t="s">
        <v>0</v>
      </c>
      <c r="B27" s="47" t="s">
        <v>1</v>
      </c>
      <c r="C27" s="47" t="s">
        <v>5</v>
      </c>
      <c r="D27" s="59" t="s">
        <v>65</v>
      </c>
      <c r="E27" s="85"/>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row>
    <row r="28" spans="1:104" ht="22.15" customHeight="1" x14ac:dyDescent="0.3">
      <c r="A28" s="232"/>
      <c r="B28" s="233" t="s">
        <v>677</v>
      </c>
      <c r="C28" s="231"/>
      <c r="D28" s="67"/>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row>
    <row r="29" spans="1:104" ht="40.15" customHeight="1" x14ac:dyDescent="0.2">
      <c r="A29" s="48"/>
      <c r="B29" s="222" t="s">
        <v>275</v>
      </c>
      <c r="C29" s="15" t="s">
        <v>276</v>
      </c>
      <c r="D29" s="15" t="s">
        <v>243</v>
      </c>
      <c r="E29" s="210" t="s">
        <v>100</v>
      </c>
      <c r="F29" s="211" t="s">
        <v>100</v>
      </c>
      <c r="G29" s="211" t="s">
        <v>100</v>
      </c>
      <c r="H29" s="211" t="s">
        <v>100</v>
      </c>
      <c r="I29" s="211" t="s">
        <v>100</v>
      </c>
      <c r="J29" s="211" t="s">
        <v>100</v>
      </c>
      <c r="K29" s="211" t="s">
        <v>100</v>
      </c>
      <c r="L29" s="211" t="s">
        <v>100</v>
      </c>
      <c r="M29" s="211" t="s">
        <v>100</v>
      </c>
      <c r="N29" s="211" t="s">
        <v>100</v>
      </c>
      <c r="O29" s="211" t="s">
        <v>100</v>
      </c>
      <c r="P29" s="211" t="s">
        <v>100</v>
      </c>
      <c r="Q29" s="211" t="s">
        <v>100</v>
      </c>
      <c r="R29" s="211" t="s">
        <v>100</v>
      </c>
      <c r="S29" s="211" t="s">
        <v>100</v>
      </c>
      <c r="T29" s="211" t="s">
        <v>100</v>
      </c>
      <c r="U29" s="211" t="s">
        <v>100</v>
      </c>
      <c r="V29" s="211" t="s">
        <v>100</v>
      </c>
      <c r="W29" s="211" t="s">
        <v>100</v>
      </c>
      <c r="X29" s="211" t="s">
        <v>100</v>
      </c>
      <c r="Y29" s="211" t="s">
        <v>100</v>
      </c>
      <c r="Z29" s="211" t="s">
        <v>100</v>
      </c>
      <c r="AA29" s="211" t="s">
        <v>100</v>
      </c>
      <c r="AB29" s="211" t="s">
        <v>100</v>
      </c>
      <c r="AC29" s="211" t="s">
        <v>100</v>
      </c>
      <c r="AD29" s="211" t="s">
        <v>100</v>
      </c>
      <c r="AE29" s="211" t="s">
        <v>100</v>
      </c>
      <c r="AF29" s="211" t="s">
        <v>100</v>
      </c>
      <c r="AG29" s="211" t="s">
        <v>100</v>
      </c>
      <c r="AH29" s="211" t="s">
        <v>100</v>
      </c>
      <c r="AI29" s="211" t="s">
        <v>100</v>
      </c>
      <c r="AJ29" s="211" t="s">
        <v>100</v>
      </c>
      <c r="AK29" s="211" t="s">
        <v>100</v>
      </c>
      <c r="AL29" s="211" t="s">
        <v>100</v>
      </c>
      <c r="AM29" s="211" t="s">
        <v>100</v>
      </c>
      <c r="AN29" s="211" t="s">
        <v>100</v>
      </c>
      <c r="AO29" s="211" t="s">
        <v>100</v>
      </c>
      <c r="AP29" s="211" t="s">
        <v>100</v>
      </c>
      <c r="AQ29" s="211" t="s">
        <v>100</v>
      </c>
      <c r="AR29" s="211" t="s">
        <v>100</v>
      </c>
      <c r="AS29" s="211" t="s">
        <v>100</v>
      </c>
      <c r="AT29" s="211" t="s">
        <v>100</v>
      </c>
      <c r="AU29" s="211" t="s">
        <v>100</v>
      </c>
      <c r="AV29" s="211" t="s">
        <v>100</v>
      </c>
      <c r="AW29" s="211" t="s">
        <v>100</v>
      </c>
      <c r="AX29" s="211" t="s">
        <v>100</v>
      </c>
      <c r="AY29" s="211" t="s">
        <v>100</v>
      </c>
      <c r="AZ29" s="211" t="s">
        <v>100</v>
      </c>
      <c r="BA29" s="211" t="s">
        <v>100</v>
      </c>
      <c r="BB29" s="211" t="s">
        <v>100</v>
      </c>
      <c r="BC29" s="211" t="s">
        <v>100</v>
      </c>
      <c r="BD29" s="211" t="s">
        <v>100</v>
      </c>
      <c r="BE29" s="211" t="s">
        <v>100</v>
      </c>
      <c r="BF29" s="211" t="s">
        <v>100</v>
      </c>
      <c r="BG29" s="211" t="s">
        <v>100</v>
      </c>
      <c r="BH29" s="211" t="s">
        <v>100</v>
      </c>
      <c r="BI29" s="211" t="s">
        <v>100</v>
      </c>
      <c r="BJ29" s="211" t="s">
        <v>100</v>
      </c>
      <c r="BK29" s="211" t="s">
        <v>100</v>
      </c>
      <c r="BL29" s="211" t="s">
        <v>100</v>
      </c>
      <c r="BM29" s="211" t="s">
        <v>100</v>
      </c>
      <c r="BN29" s="211" t="s">
        <v>100</v>
      </c>
      <c r="BO29" s="211" t="s">
        <v>100</v>
      </c>
      <c r="BP29" s="211" t="s">
        <v>100</v>
      </c>
      <c r="BQ29" s="211" t="s">
        <v>100</v>
      </c>
      <c r="BR29" s="211" t="s">
        <v>100</v>
      </c>
      <c r="BS29" s="211" t="s">
        <v>100</v>
      </c>
      <c r="BT29" s="211" t="s">
        <v>100</v>
      </c>
      <c r="BU29" s="211" t="s">
        <v>100</v>
      </c>
      <c r="BV29" s="211" t="s">
        <v>100</v>
      </c>
      <c r="BW29" s="211" t="s">
        <v>100</v>
      </c>
      <c r="BX29" s="211" t="s">
        <v>100</v>
      </c>
      <c r="BY29" s="211" t="s">
        <v>100</v>
      </c>
      <c r="BZ29" s="211" t="s">
        <v>100</v>
      </c>
      <c r="CA29" s="211" t="s">
        <v>100</v>
      </c>
      <c r="CB29" s="211" t="s">
        <v>100</v>
      </c>
      <c r="CC29" s="211" t="s">
        <v>100</v>
      </c>
      <c r="CD29" s="211" t="s">
        <v>100</v>
      </c>
      <c r="CE29" s="211" t="s">
        <v>100</v>
      </c>
      <c r="CF29" s="211" t="s">
        <v>100</v>
      </c>
      <c r="CG29" s="211" t="s">
        <v>100</v>
      </c>
      <c r="CH29" s="211" t="s">
        <v>100</v>
      </c>
      <c r="CI29" s="211" t="s">
        <v>100</v>
      </c>
      <c r="CJ29" s="211" t="s">
        <v>100</v>
      </c>
      <c r="CK29" s="211" t="s">
        <v>100</v>
      </c>
      <c r="CL29" s="211" t="s">
        <v>100</v>
      </c>
      <c r="CM29" s="211" t="s">
        <v>100</v>
      </c>
      <c r="CN29" s="211" t="s">
        <v>100</v>
      </c>
      <c r="CO29" s="211" t="s">
        <v>100</v>
      </c>
      <c r="CP29" s="211" t="s">
        <v>100</v>
      </c>
      <c r="CQ29" s="211" t="s">
        <v>100</v>
      </c>
      <c r="CR29" s="211" t="s">
        <v>100</v>
      </c>
      <c r="CS29" s="211" t="s">
        <v>100</v>
      </c>
      <c r="CT29" s="211" t="s">
        <v>100</v>
      </c>
      <c r="CU29" s="211" t="s">
        <v>100</v>
      </c>
      <c r="CV29" s="211" t="s">
        <v>100</v>
      </c>
      <c r="CW29" s="211" t="s">
        <v>100</v>
      </c>
      <c r="CX29" s="211" t="s">
        <v>100</v>
      </c>
      <c r="CY29" s="211" t="s">
        <v>100</v>
      </c>
      <c r="CZ29" s="211" t="s">
        <v>100</v>
      </c>
    </row>
    <row r="30" spans="1:104" x14ac:dyDescent="0.2">
      <c r="A30" s="16" t="s">
        <v>628</v>
      </c>
      <c r="B30" s="9" t="s">
        <v>180</v>
      </c>
      <c r="C30" s="15" t="s">
        <v>253</v>
      </c>
      <c r="D30" s="15" t="s">
        <v>2</v>
      </c>
      <c r="E30" s="86" t="s">
        <v>178</v>
      </c>
      <c r="F30" s="63" t="s">
        <v>178</v>
      </c>
      <c r="G30" s="63" t="s">
        <v>178</v>
      </c>
      <c r="H30" s="63" t="s">
        <v>178</v>
      </c>
      <c r="I30" s="63" t="s">
        <v>178</v>
      </c>
      <c r="J30" s="63" t="s">
        <v>178</v>
      </c>
      <c r="K30" s="63" t="s">
        <v>178</v>
      </c>
      <c r="L30" s="63" t="s">
        <v>178</v>
      </c>
      <c r="M30" s="63" t="s">
        <v>178</v>
      </c>
      <c r="N30" s="63" t="s">
        <v>178</v>
      </c>
      <c r="O30" s="63" t="s">
        <v>178</v>
      </c>
      <c r="P30" s="63" t="s">
        <v>178</v>
      </c>
      <c r="Q30" s="63" t="s">
        <v>178</v>
      </c>
      <c r="R30" s="63" t="s">
        <v>178</v>
      </c>
      <c r="S30" s="63" t="s">
        <v>178</v>
      </c>
      <c r="T30" s="63" t="s">
        <v>178</v>
      </c>
      <c r="U30" s="63" t="s">
        <v>178</v>
      </c>
      <c r="V30" s="63" t="s">
        <v>178</v>
      </c>
      <c r="W30" s="63" t="s">
        <v>178</v>
      </c>
      <c r="X30" s="63" t="s">
        <v>178</v>
      </c>
      <c r="Y30" s="63" t="s">
        <v>178</v>
      </c>
      <c r="Z30" s="63" t="s">
        <v>178</v>
      </c>
      <c r="AA30" s="63" t="s">
        <v>178</v>
      </c>
      <c r="AB30" s="63" t="s">
        <v>178</v>
      </c>
      <c r="AC30" s="63" t="s">
        <v>178</v>
      </c>
      <c r="AD30" s="63" t="s">
        <v>178</v>
      </c>
      <c r="AE30" s="63" t="s">
        <v>178</v>
      </c>
      <c r="AF30" s="63" t="s">
        <v>178</v>
      </c>
      <c r="AG30" s="63" t="s">
        <v>178</v>
      </c>
      <c r="AH30" s="63" t="s">
        <v>178</v>
      </c>
      <c r="AI30" s="63" t="s">
        <v>178</v>
      </c>
      <c r="AJ30" s="63" t="s">
        <v>178</v>
      </c>
      <c r="AK30" s="63" t="s">
        <v>178</v>
      </c>
      <c r="AL30" s="63" t="s">
        <v>178</v>
      </c>
      <c r="AM30" s="63" t="s">
        <v>178</v>
      </c>
      <c r="AN30" s="63" t="s">
        <v>178</v>
      </c>
      <c r="AO30" s="63" t="s">
        <v>178</v>
      </c>
      <c r="AP30" s="63" t="s">
        <v>178</v>
      </c>
      <c r="AQ30" s="63" t="s">
        <v>178</v>
      </c>
      <c r="AR30" s="63" t="s">
        <v>178</v>
      </c>
      <c r="AS30" s="63" t="s">
        <v>178</v>
      </c>
      <c r="AT30" s="63" t="s">
        <v>178</v>
      </c>
      <c r="AU30" s="63" t="s">
        <v>178</v>
      </c>
      <c r="AV30" s="63" t="s">
        <v>178</v>
      </c>
      <c r="AW30" s="63" t="s">
        <v>178</v>
      </c>
      <c r="AX30" s="63" t="s">
        <v>178</v>
      </c>
      <c r="AY30" s="63" t="s">
        <v>178</v>
      </c>
      <c r="AZ30" s="63" t="s">
        <v>178</v>
      </c>
      <c r="BA30" s="63" t="s">
        <v>178</v>
      </c>
      <c r="BB30" s="63" t="s">
        <v>178</v>
      </c>
      <c r="BC30" s="63" t="s">
        <v>178</v>
      </c>
      <c r="BD30" s="63" t="s">
        <v>178</v>
      </c>
      <c r="BE30" s="63" t="s">
        <v>178</v>
      </c>
      <c r="BF30" s="63" t="s">
        <v>178</v>
      </c>
      <c r="BG30" s="63" t="s">
        <v>178</v>
      </c>
      <c r="BH30" s="63" t="s">
        <v>178</v>
      </c>
      <c r="BI30" s="63" t="s">
        <v>178</v>
      </c>
      <c r="BJ30" s="63" t="s">
        <v>178</v>
      </c>
      <c r="BK30" s="63" t="s">
        <v>178</v>
      </c>
      <c r="BL30" s="63" t="s">
        <v>178</v>
      </c>
      <c r="BM30" s="63" t="s">
        <v>178</v>
      </c>
      <c r="BN30" s="63" t="s">
        <v>178</v>
      </c>
      <c r="BO30" s="63" t="s">
        <v>178</v>
      </c>
      <c r="BP30" s="63" t="s">
        <v>178</v>
      </c>
      <c r="BQ30" s="63" t="s">
        <v>178</v>
      </c>
      <c r="BR30" s="63" t="s">
        <v>178</v>
      </c>
      <c r="BS30" s="63" t="s">
        <v>178</v>
      </c>
      <c r="BT30" s="63" t="s">
        <v>178</v>
      </c>
      <c r="BU30" s="63" t="s">
        <v>178</v>
      </c>
      <c r="BV30" s="63" t="s">
        <v>178</v>
      </c>
      <c r="BW30" s="63" t="s">
        <v>178</v>
      </c>
      <c r="BX30" s="63" t="s">
        <v>178</v>
      </c>
      <c r="BY30" s="63" t="s">
        <v>178</v>
      </c>
      <c r="BZ30" s="63" t="s">
        <v>178</v>
      </c>
      <c r="CA30" s="63" t="s">
        <v>178</v>
      </c>
      <c r="CB30" s="63" t="s">
        <v>178</v>
      </c>
      <c r="CC30" s="63" t="s">
        <v>178</v>
      </c>
      <c r="CD30" s="63" t="s">
        <v>178</v>
      </c>
      <c r="CE30" s="63" t="s">
        <v>178</v>
      </c>
      <c r="CF30" s="63" t="s">
        <v>178</v>
      </c>
      <c r="CG30" s="63" t="s">
        <v>178</v>
      </c>
      <c r="CH30" s="63" t="s">
        <v>178</v>
      </c>
      <c r="CI30" s="63" t="s">
        <v>178</v>
      </c>
      <c r="CJ30" s="63" t="s">
        <v>178</v>
      </c>
      <c r="CK30" s="63" t="s">
        <v>178</v>
      </c>
      <c r="CL30" s="63" t="s">
        <v>178</v>
      </c>
      <c r="CM30" s="63" t="s">
        <v>178</v>
      </c>
      <c r="CN30" s="63" t="s">
        <v>178</v>
      </c>
      <c r="CO30" s="63" t="s">
        <v>178</v>
      </c>
      <c r="CP30" s="63" t="s">
        <v>178</v>
      </c>
      <c r="CQ30" s="63" t="s">
        <v>178</v>
      </c>
      <c r="CR30" s="63" t="s">
        <v>178</v>
      </c>
      <c r="CS30" s="63" t="s">
        <v>178</v>
      </c>
      <c r="CT30" s="63" t="s">
        <v>178</v>
      </c>
      <c r="CU30" s="63" t="s">
        <v>178</v>
      </c>
      <c r="CV30" s="63" t="s">
        <v>178</v>
      </c>
      <c r="CW30" s="63" t="s">
        <v>178</v>
      </c>
      <c r="CX30" s="63" t="s">
        <v>178</v>
      </c>
      <c r="CY30" s="63" t="s">
        <v>178</v>
      </c>
      <c r="CZ30" s="63" t="s">
        <v>178</v>
      </c>
    </row>
    <row r="31" spans="1:104" x14ac:dyDescent="0.2">
      <c r="A31" s="16" t="s">
        <v>629</v>
      </c>
      <c r="B31" s="9" t="s">
        <v>181</v>
      </c>
      <c r="C31" s="15" t="s">
        <v>253</v>
      </c>
      <c r="D31" s="15" t="s">
        <v>2</v>
      </c>
      <c r="E31" s="86" t="s">
        <v>178</v>
      </c>
      <c r="F31" s="63" t="s">
        <v>178</v>
      </c>
      <c r="G31" s="63" t="s">
        <v>178</v>
      </c>
      <c r="H31" s="63" t="s">
        <v>178</v>
      </c>
      <c r="I31" s="63" t="s">
        <v>178</v>
      </c>
      <c r="J31" s="63" t="s">
        <v>178</v>
      </c>
      <c r="K31" s="63" t="s">
        <v>178</v>
      </c>
      <c r="L31" s="63" t="s">
        <v>178</v>
      </c>
      <c r="M31" s="63" t="s">
        <v>178</v>
      </c>
      <c r="N31" s="63" t="s">
        <v>178</v>
      </c>
      <c r="O31" s="63" t="s">
        <v>178</v>
      </c>
      <c r="P31" s="63" t="s">
        <v>178</v>
      </c>
      <c r="Q31" s="63" t="s">
        <v>178</v>
      </c>
      <c r="R31" s="63" t="s">
        <v>178</v>
      </c>
      <c r="S31" s="63" t="s">
        <v>178</v>
      </c>
      <c r="T31" s="63" t="s">
        <v>178</v>
      </c>
      <c r="U31" s="63" t="s">
        <v>178</v>
      </c>
      <c r="V31" s="63" t="s">
        <v>178</v>
      </c>
      <c r="W31" s="63" t="s">
        <v>178</v>
      </c>
      <c r="X31" s="63" t="s">
        <v>178</v>
      </c>
      <c r="Y31" s="63" t="s">
        <v>178</v>
      </c>
      <c r="Z31" s="63" t="s">
        <v>178</v>
      </c>
      <c r="AA31" s="63" t="s">
        <v>178</v>
      </c>
      <c r="AB31" s="63" t="s">
        <v>178</v>
      </c>
      <c r="AC31" s="63" t="s">
        <v>178</v>
      </c>
      <c r="AD31" s="63" t="s">
        <v>178</v>
      </c>
      <c r="AE31" s="63" t="s">
        <v>178</v>
      </c>
      <c r="AF31" s="63" t="s">
        <v>178</v>
      </c>
      <c r="AG31" s="63" t="s">
        <v>178</v>
      </c>
      <c r="AH31" s="63" t="s">
        <v>178</v>
      </c>
      <c r="AI31" s="63" t="s">
        <v>178</v>
      </c>
      <c r="AJ31" s="63" t="s">
        <v>178</v>
      </c>
      <c r="AK31" s="63" t="s">
        <v>178</v>
      </c>
      <c r="AL31" s="63" t="s">
        <v>178</v>
      </c>
      <c r="AM31" s="63" t="s">
        <v>178</v>
      </c>
      <c r="AN31" s="63" t="s">
        <v>178</v>
      </c>
      <c r="AO31" s="63" t="s">
        <v>178</v>
      </c>
      <c r="AP31" s="63" t="s">
        <v>178</v>
      </c>
      <c r="AQ31" s="63" t="s">
        <v>178</v>
      </c>
      <c r="AR31" s="63" t="s">
        <v>178</v>
      </c>
      <c r="AS31" s="63" t="s">
        <v>178</v>
      </c>
      <c r="AT31" s="63" t="s">
        <v>178</v>
      </c>
      <c r="AU31" s="63" t="s">
        <v>178</v>
      </c>
      <c r="AV31" s="63" t="s">
        <v>178</v>
      </c>
      <c r="AW31" s="63" t="s">
        <v>178</v>
      </c>
      <c r="AX31" s="63" t="s">
        <v>178</v>
      </c>
      <c r="AY31" s="63" t="s">
        <v>178</v>
      </c>
      <c r="AZ31" s="63" t="s">
        <v>178</v>
      </c>
      <c r="BA31" s="63" t="s">
        <v>178</v>
      </c>
      <c r="BB31" s="63" t="s">
        <v>178</v>
      </c>
      <c r="BC31" s="63" t="s">
        <v>178</v>
      </c>
      <c r="BD31" s="63" t="s">
        <v>178</v>
      </c>
      <c r="BE31" s="63" t="s">
        <v>178</v>
      </c>
      <c r="BF31" s="63" t="s">
        <v>178</v>
      </c>
      <c r="BG31" s="63" t="s">
        <v>178</v>
      </c>
      <c r="BH31" s="63" t="s">
        <v>178</v>
      </c>
      <c r="BI31" s="63" t="s">
        <v>178</v>
      </c>
      <c r="BJ31" s="63" t="s">
        <v>178</v>
      </c>
      <c r="BK31" s="63" t="s">
        <v>178</v>
      </c>
      <c r="BL31" s="63" t="s">
        <v>178</v>
      </c>
      <c r="BM31" s="63" t="s">
        <v>178</v>
      </c>
      <c r="BN31" s="63" t="s">
        <v>178</v>
      </c>
      <c r="BO31" s="63" t="s">
        <v>178</v>
      </c>
      <c r="BP31" s="63" t="s">
        <v>178</v>
      </c>
      <c r="BQ31" s="63" t="s">
        <v>178</v>
      </c>
      <c r="BR31" s="63" t="s">
        <v>178</v>
      </c>
      <c r="BS31" s="63" t="s">
        <v>178</v>
      </c>
      <c r="BT31" s="63" t="s">
        <v>178</v>
      </c>
      <c r="BU31" s="63" t="s">
        <v>178</v>
      </c>
      <c r="BV31" s="63" t="s">
        <v>178</v>
      </c>
      <c r="BW31" s="63" t="s">
        <v>178</v>
      </c>
      <c r="BX31" s="63" t="s">
        <v>178</v>
      </c>
      <c r="BY31" s="63" t="s">
        <v>178</v>
      </c>
      <c r="BZ31" s="63" t="s">
        <v>178</v>
      </c>
      <c r="CA31" s="63" t="s">
        <v>178</v>
      </c>
      <c r="CB31" s="63" t="s">
        <v>178</v>
      </c>
      <c r="CC31" s="63" t="s">
        <v>178</v>
      </c>
      <c r="CD31" s="63" t="s">
        <v>178</v>
      </c>
      <c r="CE31" s="63" t="s">
        <v>178</v>
      </c>
      <c r="CF31" s="63" t="s">
        <v>178</v>
      </c>
      <c r="CG31" s="63" t="s">
        <v>178</v>
      </c>
      <c r="CH31" s="63" t="s">
        <v>178</v>
      </c>
      <c r="CI31" s="63" t="s">
        <v>178</v>
      </c>
      <c r="CJ31" s="63" t="s">
        <v>178</v>
      </c>
      <c r="CK31" s="63" t="s">
        <v>178</v>
      </c>
      <c r="CL31" s="63" t="s">
        <v>178</v>
      </c>
      <c r="CM31" s="63" t="s">
        <v>178</v>
      </c>
      <c r="CN31" s="63" t="s">
        <v>178</v>
      </c>
      <c r="CO31" s="63" t="s">
        <v>178</v>
      </c>
      <c r="CP31" s="63" t="s">
        <v>178</v>
      </c>
      <c r="CQ31" s="63" t="s">
        <v>178</v>
      </c>
      <c r="CR31" s="63" t="s">
        <v>178</v>
      </c>
      <c r="CS31" s="63" t="s">
        <v>178</v>
      </c>
      <c r="CT31" s="63" t="s">
        <v>178</v>
      </c>
      <c r="CU31" s="63" t="s">
        <v>178</v>
      </c>
      <c r="CV31" s="63" t="s">
        <v>178</v>
      </c>
      <c r="CW31" s="63" t="s">
        <v>178</v>
      </c>
      <c r="CX31" s="63" t="s">
        <v>178</v>
      </c>
      <c r="CY31" s="63" t="s">
        <v>178</v>
      </c>
      <c r="CZ31" s="63" t="s">
        <v>178</v>
      </c>
    </row>
    <row r="32" spans="1:104" x14ac:dyDescent="0.2">
      <c r="A32" s="16" t="s">
        <v>630</v>
      </c>
      <c r="B32" s="9" t="s">
        <v>182</v>
      </c>
      <c r="C32" s="15" t="s">
        <v>253</v>
      </c>
      <c r="D32" s="15" t="s">
        <v>2</v>
      </c>
      <c r="E32" s="86" t="s">
        <v>178</v>
      </c>
      <c r="F32" s="63" t="s">
        <v>178</v>
      </c>
      <c r="G32" s="63" t="s">
        <v>178</v>
      </c>
      <c r="H32" s="63" t="s">
        <v>178</v>
      </c>
      <c r="I32" s="63" t="s">
        <v>178</v>
      </c>
      <c r="J32" s="63" t="s">
        <v>178</v>
      </c>
      <c r="K32" s="63" t="s">
        <v>178</v>
      </c>
      <c r="L32" s="63" t="s">
        <v>178</v>
      </c>
      <c r="M32" s="63" t="s">
        <v>178</v>
      </c>
      <c r="N32" s="63" t="s">
        <v>178</v>
      </c>
      <c r="O32" s="63" t="s">
        <v>178</v>
      </c>
      <c r="P32" s="63" t="s">
        <v>178</v>
      </c>
      <c r="Q32" s="63" t="s">
        <v>178</v>
      </c>
      <c r="R32" s="63" t="s">
        <v>178</v>
      </c>
      <c r="S32" s="63" t="s">
        <v>178</v>
      </c>
      <c r="T32" s="63" t="s">
        <v>178</v>
      </c>
      <c r="U32" s="63" t="s">
        <v>178</v>
      </c>
      <c r="V32" s="63" t="s">
        <v>178</v>
      </c>
      <c r="W32" s="63" t="s">
        <v>178</v>
      </c>
      <c r="X32" s="63" t="s">
        <v>178</v>
      </c>
      <c r="Y32" s="63" t="s">
        <v>178</v>
      </c>
      <c r="Z32" s="63" t="s">
        <v>178</v>
      </c>
      <c r="AA32" s="63" t="s">
        <v>178</v>
      </c>
      <c r="AB32" s="63" t="s">
        <v>178</v>
      </c>
      <c r="AC32" s="63" t="s">
        <v>178</v>
      </c>
      <c r="AD32" s="63" t="s">
        <v>178</v>
      </c>
      <c r="AE32" s="63" t="s">
        <v>178</v>
      </c>
      <c r="AF32" s="63" t="s">
        <v>178</v>
      </c>
      <c r="AG32" s="63" t="s">
        <v>178</v>
      </c>
      <c r="AH32" s="63" t="s">
        <v>178</v>
      </c>
      <c r="AI32" s="63" t="s">
        <v>178</v>
      </c>
      <c r="AJ32" s="63" t="s">
        <v>178</v>
      </c>
      <c r="AK32" s="63" t="s">
        <v>178</v>
      </c>
      <c r="AL32" s="63" t="s">
        <v>178</v>
      </c>
      <c r="AM32" s="63" t="s">
        <v>178</v>
      </c>
      <c r="AN32" s="63" t="s">
        <v>178</v>
      </c>
      <c r="AO32" s="63" t="s">
        <v>178</v>
      </c>
      <c r="AP32" s="63" t="s">
        <v>178</v>
      </c>
      <c r="AQ32" s="63" t="s">
        <v>178</v>
      </c>
      <c r="AR32" s="63" t="s">
        <v>178</v>
      </c>
      <c r="AS32" s="63" t="s">
        <v>178</v>
      </c>
      <c r="AT32" s="63" t="s">
        <v>178</v>
      </c>
      <c r="AU32" s="63" t="s">
        <v>178</v>
      </c>
      <c r="AV32" s="63" t="s">
        <v>178</v>
      </c>
      <c r="AW32" s="63" t="s">
        <v>178</v>
      </c>
      <c r="AX32" s="63" t="s">
        <v>178</v>
      </c>
      <c r="AY32" s="63" t="s">
        <v>178</v>
      </c>
      <c r="AZ32" s="63" t="s">
        <v>178</v>
      </c>
      <c r="BA32" s="63" t="s">
        <v>178</v>
      </c>
      <c r="BB32" s="63" t="s">
        <v>178</v>
      </c>
      <c r="BC32" s="63" t="s">
        <v>178</v>
      </c>
      <c r="BD32" s="63" t="s">
        <v>178</v>
      </c>
      <c r="BE32" s="63" t="s">
        <v>178</v>
      </c>
      <c r="BF32" s="63" t="s">
        <v>178</v>
      </c>
      <c r="BG32" s="63" t="s">
        <v>178</v>
      </c>
      <c r="BH32" s="63" t="s">
        <v>178</v>
      </c>
      <c r="BI32" s="63" t="s">
        <v>178</v>
      </c>
      <c r="BJ32" s="63" t="s">
        <v>178</v>
      </c>
      <c r="BK32" s="63" t="s">
        <v>178</v>
      </c>
      <c r="BL32" s="63" t="s">
        <v>178</v>
      </c>
      <c r="BM32" s="63" t="s">
        <v>178</v>
      </c>
      <c r="BN32" s="63" t="s">
        <v>178</v>
      </c>
      <c r="BO32" s="63" t="s">
        <v>178</v>
      </c>
      <c r="BP32" s="63" t="s">
        <v>178</v>
      </c>
      <c r="BQ32" s="63" t="s">
        <v>178</v>
      </c>
      <c r="BR32" s="63" t="s">
        <v>178</v>
      </c>
      <c r="BS32" s="63" t="s">
        <v>178</v>
      </c>
      <c r="BT32" s="63" t="s">
        <v>178</v>
      </c>
      <c r="BU32" s="63" t="s">
        <v>178</v>
      </c>
      <c r="BV32" s="63" t="s">
        <v>178</v>
      </c>
      <c r="BW32" s="63" t="s">
        <v>178</v>
      </c>
      <c r="BX32" s="63" t="s">
        <v>178</v>
      </c>
      <c r="BY32" s="63" t="s">
        <v>178</v>
      </c>
      <c r="BZ32" s="63" t="s">
        <v>178</v>
      </c>
      <c r="CA32" s="63" t="s">
        <v>178</v>
      </c>
      <c r="CB32" s="63" t="s">
        <v>178</v>
      </c>
      <c r="CC32" s="63" t="s">
        <v>178</v>
      </c>
      <c r="CD32" s="63" t="s">
        <v>178</v>
      </c>
      <c r="CE32" s="63" t="s">
        <v>178</v>
      </c>
      <c r="CF32" s="63" t="s">
        <v>178</v>
      </c>
      <c r="CG32" s="63" t="s">
        <v>178</v>
      </c>
      <c r="CH32" s="63" t="s">
        <v>178</v>
      </c>
      <c r="CI32" s="63" t="s">
        <v>178</v>
      </c>
      <c r="CJ32" s="63" t="s">
        <v>178</v>
      </c>
      <c r="CK32" s="63" t="s">
        <v>178</v>
      </c>
      <c r="CL32" s="63" t="s">
        <v>178</v>
      </c>
      <c r="CM32" s="63" t="s">
        <v>178</v>
      </c>
      <c r="CN32" s="63" t="s">
        <v>178</v>
      </c>
      <c r="CO32" s="63" t="s">
        <v>178</v>
      </c>
      <c r="CP32" s="63" t="s">
        <v>178</v>
      </c>
      <c r="CQ32" s="63" t="s">
        <v>178</v>
      </c>
      <c r="CR32" s="63" t="s">
        <v>178</v>
      </c>
      <c r="CS32" s="63" t="s">
        <v>178</v>
      </c>
      <c r="CT32" s="63" t="s">
        <v>178</v>
      </c>
      <c r="CU32" s="63" t="s">
        <v>178</v>
      </c>
      <c r="CV32" s="63" t="s">
        <v>178</v>
      </c>
      <c r="CW32" s="63" t="s">
        <v>178</v>
      </c>
      <c r="CX32" s="63" t="s">
        <v>178</v>
      </c>
      <c r="CY32" s="63" t="s">
        <v>178</v>
      </c>
      <c r="CZ32" s="63" t="s">
        <v>178</v>
      </c>
    </row>
    <row r="33" spans="1:104" x14ac:dyDescent="0.2">
      <c r="A33" s="16" t="s">
        <v>631</v>
      </c>
      <c r="B33" s="9" t="s">
        <v>183</v>
      </c>
      <c r="C33" s="15" t="s">
        <v>253</v>
      </c>
      <c r="D33" s="15" t="s">
        <v>2</v>
      </c>
      <c r="E33" s="86" t="s">
        <v>178</v>
      </c>
      <c r="F33" s="63" t="s">
        <v>178</v>
      </c>
      <c r="G33" s="63" t="s">
        <v>178</v>
      </c>
      <c r="H33" s="63" t="s">
        <v>178</v>
      </c>
      <c r="I33" s="63" t="s">
        <v>178</v>
      </c>
      <c r="J33" s="63" t="s">
        <v>178</v>
      </c>
      <c r="K33" s="63" t="s">
        <v>178</v>
      </c>
      <c r="L33" s="63" t="s">
        <v>178</v>
      </c>
      <c r="M33" s="63" t="s">
        <v>178</v>
      </c>
      <c r="N33" s="63" t="s">
        <v>178</v>
      </c>
      <c r="O33" s="63" t="s">
        <v>178</v>
      </c>
      <c r="P33" s="63" t="s">
        <v>178</v>
      </c>
      <c r="Q33" s="63" t="s">
        <v>178</v>
      </c>
      <c r="R33" s="63" t="s">
        <v>178</v>
      </c>
      <c r="S33" s="63" t="s">
        <v>178</v>
      </c>
      <c r="T33" s="63" t="s">
        <v>178</v>
      </c>
      <c r="U33" s="63" t="s">
        <v>178</v>
      </c>
      <c r="V33" s="63" t="s">
        <v>178</v>
      </c>
      <c r="W33" s="63" t="s">
        <v>178</v>
      </c>
      <c r="X33" s="63" t="s">
        <v>178</v>
      </c>
      <c r="Y33" s="63" t="s">
        <v>178</v>
      </c>
      <c r="Z33" s="63" t="s">
        <v>178</v>
      </c>
      <c r="AA33" s="63" t="s">
        <v>178</v>
      </c>
      <c r="AB33" s="63" t="s">
        <v>178</v>
      </c>
      <c r="AC33" s="63" t="s">
        <v>178</v>
      </c>
      <c r="AD33" s="63" t="s">
        <v>178</v>
      </c>
      <c r="AE33" s="63" t="s">
        <v>178</v>
      </c>
      <c r="AF33" s="63" t="s">
        <v>178</v>
      </c>
      <c r="AG33" s="63" t="s">
        <v>178</v>
      </c>
      <c r="AH33" s="63" t="s">
        <v>178</v>
      </c>
      <c r="AI33" s="63" t="s">
        <v>178</v>
      </c>
      <c r="AJ33" s="63" t="s">
        <v>178</v>
      </c>
      <c r="AK33" s="63" t="s">
        <v>178</v>
      </c>
      <c r="AL33" s="63" t="s">
        <v>178</v>
      </c>
      <c r="AM33" s="63" t="s">
        <v>178</v>
      </c>
      <c r="AN33" s="63" t="s">
        <v>178</v>
      </c>
      <c r="AO33" s="63" t="s">
        <v>178</v>
      </c>
      <c r="AP33" s="63" t="s">
        <v>178</v>
      </c>
      <c r="AQ33" s="63" t="s">
        <v>178</v>
      </c>
      <c r="AR33" s="63" t="s">
        <v>178</v>
      </c>
      <c r="AS33" s="63" t="s">
        <v>178</v>
      </c>
      <c r="AT33" s="63" t="s">
        <v>178</v>
      </c>
      <c r="AU33" s="63" t="s">
        <v>178</v>
      </c>
      <c r="AV33" s="63" t="s">
        <v>178</v>
      </c>
      <c r="AW33" s="63" t="s">
        <v>178</v>
      </c>
      <c r="AX33" s="63" t="s">
        <v>178</v>
      </c>
      <c r="AY33" s="63" t="s">
        <v>178</v>
      </c>
      <c r="AZ33" s="63" t="s">
        <v>178</v>
      </c>
      <c r="BA33" s="63" t="s">
        <v>178</v>
      </c>
      <c r="BB33" s="63" t="s">
        <v>178</v>
      </c>
      <c r="BC33" s="63" t="s">
        <v>178</v>
      </c>
      <c r="BD33" s="63" t="s">
        <v>178</v>
      </c>
      <c r="BE33" s="63" t="s">
        <v>178</v>
      </c>
      <c r="BF33" s="63" t="s">
        <v>178</v>
      </c>
      <c r="BG33" s="63" t="s">
        <v>178</v>
      </c>
      <c r="BH33" s="63" t="s">
        <v>178</v>
      </c>
      <c r="BI33" s="63" t="s">
        <v>178</v>
      </c>
      <c r="BJ33" s="63" t="s">
        <v>178</v>
      </c>
      <c r="BK33" s="63" t="s">
        <v>178</v>
      </c>
      <c r="BL33" s="63" t="s">
        <v>178</v>
      </c>
      <c r="BM33" s="63" t="s">
        <v>178</v>
      </c>
      <c r="BN33" s="63" t="s">
        <v>178</v>
      </c>
      <c r="BO33" s="63" t="s">
        <v>178</v>
      </c>
      <c r="BP33" s="63" t="s">
        <v>178</v>
      </c>
      <c r="BQ33" s="63" t="s">
        <v>178</v>
      </c>
      <c r="BR33" s="63" t="s">
        <v>178</v>
      </c>
      <c r="BS33" s="63" t="s">
        <v>178</v>
      </c>
      <c r="BT33" s="63" t="s">
        <v>178</v>
      </c>
      <c r="BU33" s="63" t="s">
        <v>178</v>
      </c>
      <c r="BV33" s="63" t="s">
        <v>178</v>
      </c>
      <c r="BW33" s="63" t="s">
        <v>178</v>
      </c>
      <c r="BX33" s="63" t="s">
        <v>178</v>
      </c>
      <c r="BY33" s="63" t="s">
        <v>178</v>
      </c>
      <c r="BZ33" s="63" t="s">
        <v>178</v>
      </c>
      <c r="CA33" s="63" t="s">
        <v>178</v>
      </c>
      <c r="CB33" s="63" t="s">
        <v>178</v>
      </c>
      <c r="CC33" s="63" t="s">
        <v>178</v>
      </c>
      <c r="CD33" s="63" t="s">
        <v>178</v>
      </c>
      <c r="CE33" s="63" t="s">
        <v>178</v>
      </c>
      <c r="CF33" s="63" t="s">
        <v>178</v>
      </c>
      <c r="CG33" s="63" t="s">
        <v>178</v>
      </c>
      <c r="CH33" s="63" t="s">
        <v>178</v>
      </c>
      <c r="CI33" s="63" t="s">
        <v>178</v>
      </c>
      <c r="CJ33" s="63" t="s">
        <v>178</v>
      </c>
      <c r="CK33" s="63" t="s">
        <v>178</v>
      </c>
      <c r="CL33" s="63" t="s">
        <v>178</v>
      </c>
      <c r="CM33" s="63" t="s">
        <v>178</v>
      </c>
      <c r="CN33" s="63" t="s">
        <v>178</v>
      </c>
      <c r="CO33" s="63" t="s">
        <v>178</v>
      </c>
      <c r="CP33" s="63" t="s">
        <v>178</v>
      </c>
      <c r="CQ33" s="63" t="s">
        <v>178</v>
      </c>
      <c r="CR33" s="63" t="s">
        <v>178</v>
      </c>
      <c r="CS33" s="63" t="s">
        <v>178</v>
      </c>
      <c r="CT33" s="63" t="s">
        <v>178</v>
      </c>
      <c r="CU33" s="63" t="s">
        <v>178</v>
      </c>
      <c r="CV33" s="63" t="s">
        <v>178</v>
      </c>
      <c r="CW33" s="63" t="s">
        <v>178</v>
      </c>
      <c r="CX33" s="63" t="s">
        <v>178</v>
      </c>
      <c r="CY33" s="63" t="s">
        <v>178</v>
      </c>
      <c r="CZ33" s="63" t="s">
        <v>178</v>
      </c>
    </row>
    <row r="34" spans="1:104" ht="28.5" x14ac:dyDescent="0.2">
      <c r="A34" s="16" t="s">
        <v>632</v>
      </c>
      <c r="B34" s="9" t="s">
        <v>184</v>
      </c>
      <c r="C34" s="15" t="s">
        <v>256</v>
      </c>
      <c r="D34" s="15" t="s">
        <v>2</v>
      </c>
      <c r="E34" s="86"/>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row>
    <row r="35" spans="1:104" ht="28.5" x14ac:dyDescent="0.2">
      <c r="A35" s="16" t="s">
        <v>633</v>
      </c>
      <c r="B35" s="9" t="s">
        <v>185</v>
      </c>
      <c r="C35" s="15" t="s">
        <v>254</v>
      </c>
      <c r="D35" s="15" t="s">
        <v>68</v>
      </c>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row>
    <row r="36" spans="1:104" ht="40.15" customHeight="1" x14ac:dyDescent="0.2">
      <c r="A36" s="16"/>
      <c r="B36" s="222" t="s">
        <v>551</v>
      </c>
      <c r="C36" s="15" t="s">
        <v>552</v>
      </c>
      <c r="D36" s="15" t="s">
        <v>243</v>
      </c>
      <c r="E36" s="210" t="s">
        <v>100</v>
      </c>
      <c r="F36" s="211" t="s">
        <v>100</v>
      </c>
      <c r="G36" s="211" t="s">
        <v>100</v>
      </c>
      <c r="H36" s="211" t="s">
        <v>100</v>
      </c>
      <c r="I36" s="211" t="s">
        <v>100</v>
      </c>
      <c r="J36" s="211" t="s">
        <v>100</v>
      </c>
      <c r="K36" s="211" t="s">
        <v>100</v>
      </c>
      <c r="L36" s="211" t="s">
        <v>100</v>
      </c>
      <c r="M36" s="211" t="s">
        <v>100</v>
      </c>
      <c r="N36" s="211" t="s">
        <v>100</v>
      </c>
      <c r="O36" s="211" t="s">
        <v>100</v>
      </c>
      <c r="P36" s="211" t="s">
        <v>100</v>
      </c>
      <c r="Q36" s="211" t="s">
        <v>100</v>
      </c>
      <c r="R36" s="211" t="s">
        <v>100</v>
      </c>
      <c r="S36" s="211" t="s">
        <v>100</v>
      </c>
      <c r="T36" s="211" t="s">
        <v>100</v>
      </c>
      <c r="U36" s="211" t="s">
        <v>100</v>
      </c>
      <c r="V36" s="211" t="s">
        <v>100</v>
      </c>
      <c r="W36" s="211" t="s">
        <v>100</v>
      </c>
      <c r="X36" s="211" t="s">
        <v>100</v>
      </c>
      <c r="Y36" s="211" t="s">
        <v>100</v>
      </c>
      <c r="Z36" s="211" t="s">
        <v>100</v>
      </c>
      <c r="AA36" s="211" t="s">
        <v>100</v>
      </c>
      <c r="AB36" s="211" t="s">
        <v>100</v>
      </c>
      <c r="AC36" s="211" t="s">
        <v>100</v>
      </c>
      <c r="AD36" s="211" t="s">
        <v>100</v>
      </c>
      <c r="AE36" s="211" t="s">
        <v>100</v>
      </c>
      <c r="AF36" s="211" t="s">
        <v>100</v>
      </c>
      <c r="AG36" s="211" t="s">
        <v>100</v>
      </c>
      <c r="AH36" s="211" t="s">
        <v>100</v>
      </c>
      <c r="AI36" s="211" t="s">
        <v>100</v>
      </c>
      <c r="AJ36" s="211" t="s">
        <v>100</v>
      </c>
      <c r="AK36" s="211" t="s">
        <v>100</v>
      </c>
      <c r="AL36" s="211" t="s">
        <v>100</v>
      </c>
      <c r="AM36" s="211" t="s">
        <v>100</v>
      </c>
      <c r="AN36" s="211" t="s">
        <v>100</v>
      </c>
      <c r="AO36" s="211" t="s">
        <v>100</v>
      </c>
      <c r="AP36" s="211" t="s">
        <v>100</v>
      </c>
      <c r="AQ36" s="211" t="s">
        <v>100</v>
      </c>
      <c r="AR36" s="211" t="s">
        <v>100</v>
      </c>
      <c r="AS36" s="211" t="s">
        <v>100</v>
      </c>
      <c r="AT36" s="211" t="s">
        <v>100</v>
      </c>
      <c r="AU36" s="211" t="s">
        <v>100</v>
      </c>
      <c r="AV36" s="211" t="s">
        <v>100</v>
      </c>
      <c r="AW36" s="211" t="s">
        <v>100</v>
      </c>
      <c r="AX36" s="211" t="s">
        <v>100</v>
      </c>
      <c r="AY36" s="211" t="s">
        <v>100</v>
      </c>
      <c r="AZ36" s="211" t="s">
        <v>100</v>
      </c>
      <c r="BA36" s="211" t="s">
        <v>100</v>
      </c>
      <c r="BB36" s="211" t="s">
        <v>100</v>
      </c>
      <c r="BC36" s="211" t="s">
        <v>100</v>
      </c>
      <c r="BD36" s="211" t="s">
        <v>100</v>
      </c>
      <c r="BE36" s="211" t="s">
        <v>100</v>
      </c>
      <c r="BF36" s="211" t="s">
        <v>100</v>
      </c>
      <c r="BG36" s="211" t="s">
        <v>100</v>
      </c>
      <c r="BH36" s="211" t="s">
        <v>100</v>
      </c>
      <c r="BI36" s="211" t="s">
        <v>100</v>
      </c>
      <c r="BJ36" s="211" t="s">
        <v>100</v>
      </c>
      <c r="BK36" s="211" t="s">
        <v>100</v>
      </c>
      <c r="BL36" s="211" t="s">
        <v>100</v>
      </c>
      <c r="BM36" s="211" t="s">
        <v>100</v>
      </c>
      <c r="BN36" s="211" t="s">
        <v>100</v>
      </c>
      <c r="BO36" s="211" t="s">
        <v>100</v>
      </c>
      <c r="BP36" s="211" t="s">
        <v>100</v>
      </c>
      <c r="BQ36" s="211" t="s">
        <v>100</v>
      </c>
      <c r="BR36" s="211" t="s">
        <v>100</v>
      </c>
      <c r="BS36" s="211" t="s">
        <v>100</v>
      </c>
      <c r="BT36" s="211" t="s">
        <v>100</v>
      </c>
      <c r="BU36" s="211" t="s">
        <v>100</v>
      </c>
      <c r="BV36" s="211" t="s">
        <v>100</v>
      </c>
      <c r="BW36" s="211" t="s">
        <v>100</v>
      </c>
      <c r="BX36" s="211" t="s">
        <v>100</v>
      </c>
      <c r="BY36" s="211" t="s">
        <v>100</v>
      </c>
      <c r="BZ36" s="211" t="s">
        <v>100</v>
      </c>
      <c r="CA36" s="211" t="s">
        <v>100</v>
      </c>
      <c r="CB36" s="211" t="s">
        <v>100</v>
      </c>
      <c r="CC36" s="211" t="s">
        <v>100</v>
      </c>
      <c r="CD36" s="211" t="s">
        <v>100</v>
      </c>
      <c r="CE36" s="211" t="s">
        <v>100</v>
      </c>
      <c r="CF36" s="211" t="s">
        <v>100</v>
      </c>
      <c r="CG36" s="211" t="s">
        <v>100</v>
      </c>
      <c r="CH36" s="211" t="s">
        <v>100</v>
      </c>
      <c r="CI36" s="211" t="s">
        <v>100</v>
      </c>
      <c r="CJ36" s="211" t="s">
        <v>100</v>
      </c>
      <c r="CK36" s="211" t="s">
        <v>100</v>
      </c>
      <c r="CL36" s="211" t="s">
        <v>100</v>
      </c>
      <c r="CM36" s="211" t="s">
        <v>100</v>
      </c>
      <c r="CN36" s="211" t="s">
        <v>100</v>
      </c>
      <c r="CO36" s="211" t="s">
        <v>100</v>
      </c>
      <c r="CP36" s="211" t="s">
        <v>100</v>
      </c>
      <c r="CQ36" s="211" t="s">
        <v>100</v>
      </c>
      <c r="CR36" s="211" t="s">
        <v>100</v>
      </c>
      <c r="CS36" s="211" t="s">
        <v>100</v>
      </c>
      <c r="CT36" s="211" t="s">
        <v>100</v>
      </c>
      <c r="CU36" s="211" t="s">
        <v>100</v>
      </c>
      <c r="CV36" s="211" t="s">
        <v>100</v>
      </c>
      <c r="CW36" s="211" t="s">
        <v>100</v>
      </c>
      <c r="CX36" s="211" t="s">
        <v>100</v>
      </c>
      <c r="CY36" s="211" t="s">
        <v>100</v>
      </c>
      <c r="CZ36" s="211" t="s">
        <v>100</v>
      </c>
    </row>
    <row r="37" spans="1:104" x14ac:dyDescent="0.2">
      <c r="A37" s="16" t="s">
        <v>597</v>
      </c>
      <c r="B37" s="9" t="s">
        <v>180</v>
      </c>
      <c r="C37" s="15" t="s">
        <v>253</v>
      </c>
      <c r="D37" s="15" t="s">
        <v>2</v>
      </c>
      <c r="E37" s="86" t="s">
        <v>178</v>
      </c>
      <c r="F37" s="63" t="s">
        <v>178</v>
      </c>
      <c r="G37" s="63" t="s">
        <v>178</v>
      </c>
      <c r="H37" s="63" t="s">
        <v>178</v>
      </c>
      <c r="I37" s="63" t="s">
        <v>178</v>
      </c>
      <c r="J37" s="63" t="s">
        <v>178</v>
      </c>
      <c r="K37" s="63" t="s">
        <v>178</v>
      </c>
      <c r="L37" s="63" t="s">
        <v>178</v>
      </c>
      <c r="M37" s="63" t="s">
        <v>178</v>
      </c>
      <c r="N37" s="63" t="s">
        <v>178</v>
      </c>
      <c r="O37" s="63" t="s">
        <v>178</v>
      </c>
      <c r="P37" s="63" t="s">
        <v>178</v>
      </c>
      <c r="Q37" s="63" t="s">
        <v>178</v>
      </c>
      <c r="R37" s="63" t="s">
        <v>178</v>
      </c>
      <c r="S37" s="63" t="s">
        <v>178</v>
      </c>
      <c r="T37" s="63" t="s">
        <v>178</v>
      </c>
      <c r="U37" s="63" t="s">
        <v>178</v>
      </c>
      <c r="V37" s="63" t="s">
        <v>178</v>
      </c>
      <c r="W37" s="63" t="s">
        <v>178</v>
      </c>
      <c r="X37" s="63" t="s">
        <v>178</v>
      </c>
      <c r="Y37" s="63" t="s">
        <v>178</v>
      </c>
      <c r="Z37" s="63" t="s">
        <v>178</v>
      </c>
      <c r="AA37" s="63" t="s">
        <v>178</v>
      </c>
      <c r="AB37" s="63" t="s">
        <v>178</v>
      </c>
      <c r="AC37" s="63" t="s">
        <v>178</v>
      </c>
      <c r="AD37" s="63" t="s">
        <v>178</v>
      </c>
      <c r="AE37" s="63" t="s">
        <v>178</v>
      </c>
      <c r="AF37" s="63" t="s">
        <v>178</v>
      </c>
      <c r="AG37" s="63" t="s">
        <v>178</v>
      </c>
      <c r="AH37" s="63" t="s">
        <v>178</v>
      </c>
      <c r="AI37" s="63" t="s">
        <v>178</v>
      </c>
      <c r="AJ37" s="63" t="s">
        <v>178</v>
      </c>
      <c r="AK37" s="63" t="s">
        <v>178</v>
      </c>
      <c r="AL37" s="63" t="s">
        <v>178</v>
      </c>
      <c r="AM37" s="63" t="s">
        <v>178</v>
      </c>
      <c r="AN37" s="63" t="s">
        <v>178</v>
      </c>
      <c r="AO37" s="63" t="s">
        <v>178</v>
      </c>
      <c r="AP37" s="63" t="s">
        <v>178</v>
      </c>
      <c r="AQ37" s="63" t="s">
        <v>178</v>
      </c>
      <c r="AR37" s="63" t="s">
        <v>178</v>
      </c>
      <c r="AS37" s="63" t="s">
        <v>178</v>
      </c>
      <c r="AT37" s="63" t="s">
        <v>178</v>
      </c>
      <c r="AU37" s="63" t="s">
        <v>178</v>
      </c>
      <c r="AV37" s="63" t="s">
        <v>178</v>
      </c>
      <c r="AW37" s="63" t="s">
        <v>178</v>
      </c>
      <c r="AX37" s="63" t="s">
        <v>178</v>
      </c>
      <c r="AY37" s="63" t="s">
        <v>178</v>
      </c>
      <c r="AZ37" s="63" t="s">
        <v>178</v>
      </c>
      <c r="BA37" s="63" t="s">
        <v>178</v>
      </c>
      <c r="BB37" s="63" t="s">
        <v>178</v>
      </c>
      <c r="BC37" s="63" t="s">
        <v>178</v>
      </c>
      <c r="BD37" s="63" t="s">
        <v>178</v>
      </c>
      <c r="BE37" s="63" t="s">
        <v>178</v>
      </c>
      <c r="BF37" s="63" t="s">
        <v>178</v>
      </c>
      <c r="BG37" s="63" t="s">
        <v>178</v>
      </c>
      <c r="BH37" s="63" t="s">
        <v>178</v>
      </c>
      <c r="BI37" s="63" t="s">
        <v>178</v>
      </c>
      <c r="BJ37" s="63" t="s">
        <v>178</v>
      </c>
      <c r="BK37" s="63" t="s">
        <v>178</v>
      </c>
      <c r="BL37" s="63" t="s">
        <v>178</v>
      </c>
      <c r="BM37" s="63" t="s">
        <v>178</v>
      </c>
      <c r="BN37" s="63" t="s">
        <v>178</v>
      </c>
      <c r="BO37" s="63" t="s">
        <v>178</v>
      </c>
      <c r="BP37" s="63" t="s">
        <v>178</v>
      </c>
      <c r="BQ37" s="63" t="s">
        <v>178</v>
      </c>
      <c r="BR37" s="63" t="s">
        <v>178</v>
      </c>
      <c r="BS37" s="63" t="s">
        <v>178</v>
      </c>
      <c r="BT37" s="63" t="s">
        <v>178</v>
      </c>
      <c r="BU37" s="63" t="s">
        <v>178</v>
      </c>
      <c r="BV37" s="63" t="s">
        <v>178</v>
      </c>
      <c r="BW37" s="63" t="s">
        <v>178</v>
      </c>
      <c r="BX37" s="63" t="s">
        <v>178</v>
      </c>
      <c r="BY37" s="63" t="s">
        <v>178</v>
      </c>
      <c r="BZ37" s="63" t="s">
        <v>178</v>
      </c>
      <c r="CA37" s="63" t="s">
        <v>178</v>
      </c>
      <c r="CB37" s="63" t="s">
        <v>178</v>
      </c>
      <c r="CC37" s="63" t="s">
        <v>178</v>
      </c>
      <c r="CD37" s="63" t="s">
        <v>178</v>
      </c>
      <c r="CE37" s="63" t="s">
        <v>178</v>
      </c>
      <c r="CF37" s="63" t="s">
        <v>178</v>
      </c>
      <c r="CG37" s="63" t="s">
        <v>178</v>
      </c>
      <c r="CH37" s="63" t="s">
        <v>178</v>
      </c>
      <c r="CI37" s="63" t="s">
        <v>178</v>
      </c>
      <c r="CJ37" s="63" t="s">
        <v>178</v>
      </c>
      <c r="CK37" s="63" t="s">
        <v>178</v>
      </c>
      <c r="CL37" s="63" t="s">
        <v>178</v>
      </c>
      <c r="CM37" s="63" t="s">
        <v>178</v>
      </c>
      <c r="CN37" s="63" t="s">
        <v>178</v>
      </c>
      <c r="CO37" s="63" t="s">
        <v>178</v>
      </c>
      <c r="CP37" s="63" t="s">
        <v>178</v>
      </c>
      <c r="CQ37" s="63" t="s">
        <v>178</v>
      </c>
      <c r="CR37" s="63" t="s">
        <v>178</v>
      </c>
      <c r="CS37" s="63" t="s">
        <v>178</v>
      </c>
      <c r="CT37" s="63" t="s">
        <v>178</v>
      </c>
      <c r="CU37" s="63" t="s">
        <v>178</v>
      </c>
      <c r="CV37" s="63" t="s">
        <v>178</v>
      </c>
      <c r="CW37" s="63" t="s">
        <v>178</v>
      </c>
      <c r="CX37" s="63" t="s">
        <v>178</v>
      </c>
      <c r="CY37" s="63" t="s">
        <v>178</v>
      </c>
      <c r="CZ37" s="63" t="s">
        <v>178</v>
      </c>
    </row>
    <row r="38" spans="1:104" x14ac:dyDescent="0.2">
      <c r="A38" s="16" t="s">
        <v>598</v>
      </c>
      <c r="B38" s="9" t="s">
        <v>181</v>
      </c>
      <c r="C38" s="15" t="s">
        <v>253</v>
      </c>
      <c r="D38" s="15" t="s">
        <v>2</v>
      </c>
      <c r="E38" s="86" t="s">
        <v>178</v>
      </c>
      <c r="F38" s="63" t="s">
        <v>178</v>
      </c>
      <c r="G38" s="63" t="s">
        <v>178</v>
      </c>
      <c r="H38" s="63" t="s">
        <v>178</v>
      </c>
      <c r="I38" s="63" t="s">
        <v>178</v>
      </c>
      <c r="J38" s="63" t="s">
        <v>178</v>
      </c>
      <c r="K38" s="63" t="s">
        <v>178</v>
      </c>
      <c r="L38" s="63" t="s">
        <v>178</v>
      </c>
      <c r="M38" s="63" t="s">
        <v>178</v>
      </c>
      <c r="N38" s="63" t="s">
        <v>178</v>
      </c>
      <c r="O38" s="63" t="s">
        <v>178</v>
      </c>
      <c r="P38" s="63" t="s">
        <v>178</v>
      </c>
      <c r="Q38" s="63" t="s">
        <v>178</v>
      </c>
      <c r="R38" s="63" t="s">
        <v>178</v>
      </c>
      <c r="S38" s="63" t="s">
        <v>178</v>
      </c>
      <c r="T38" s="63" t="s">
        <v>178</v>
      </c>
      <c r="U38" s="63" t="s">
        <v>178</v>
      </c>
      <c r="V38" s="63" t="s">
        <v>178</v>
      </c>
      <c r="W38" s="63" t="s">
        <v>178</v>
      </c>
      <c r="X38" s="63" t="s">
        <v>178</v>
      </c>
      <c r="Y38" s="63" t="s">
        <v>178</v>
      </c>
      <c r="Z38" s="63" t="s">
        <v>178</v>
      </c>
      <c r="AA38" s="63" t="s">
        <v>178</v>
      </c>
      <c r="AB38" s="63" t="s">
        <v>178</v>
      </c>
      <c r="AC38" s="63" t="s">
        <v>178</v>
      </c>
      <c r="AD38" s="63" t="s">
        <v>178</v>
      </c>
      <c r="AE38" s="63" t="s">
        <v>178</v>
      </c>
      <c r="AF38" s="63" t="s">
        <v>178</v>
      </c>
      <c r="AG38" s="63" t="s">
        <v>178</v>
      </c>
      <c r="AH38" s="63" t="s">
        <v>178</v>
      </c>
      <c r="AI38" s="63" t="s">
        <v>178</v>
      </c>
      <c r="AJ38" s="63" t="s">
        <v>178</v>
      </c>
      <c r="AK38" s="63" t="s">
        <v>178</v>
      </c>
      <c r="AL38" s="63" t="s">
        <v>178</v>
      </c>
      <c r="AM38" s="63" t="s">
        <v>178</v>
      </c>
      <c r="AN38" s="63" t="s">
        <v>178</v>
      </c>
      <c r="AO38" s="63" t="s">
        <v>178</v>
      </c>
      <c r="AP38" s="63" t="s">
        <v>178</v>
      </c>
      <c r="AQ38" s="63" t="s">
        <v>178</v>
      </c>
      <c r="AR38" s="63" t="s">
        <v>178</v>
      </c>
      <c r="AS38" s="63" t="s">
        <v>178</v>
      </c>
      <c r="AT38" s="63" t="s">
        <v>178</v>
      </c>
      <c r="AU38" s="63" t="s">
        <v>178</v>
      </c>
      <c r="AV38" s="63" t="s">
        <v>178</v>
      </c>
      <c r="AW38" s="63" t="s">
        <v>178</v>
      </c>
      <c r="AX38" s="63" t="s">
        <v>178</v>
      </c>
      <c r="AY38" s="63" t="s">
        <v>178</v>
      </c>
      <c r="AZ38" s="63" t="s">
        <v>178</v>
      </c>
      <c r="BA38" s="63" t="s">
        <v>178</v>
      </c>
      <c r="BB38" s="63" t="s">
        <v>178</v>
      </c>
      <c r="BC38" s="63" t="s">
        <v>178</v>
      </c>
      <c r="BD38" s="63" t="s">
        <v>178</v>
      </c>
      <c r="BE38" s="63" t="s">
        <v>178</v>
      </c>
      <c r="BF38" s="63" t="s">
        <v>178</v>
      </c>
      <c r="BG38" s="63" t="s">
        <v>178</v>
      </c>
      <c r="BH38" s="63" t="s">
        <v>178</v>
      </c>
      <c r="BI38" s="63" t="s">
        <v>178</v>
      </c>
      <c r="BJ38" s="63" t="s">
        <v>178</v>
      </c>
      <c r="BK38" s="63" t="s">
        <v>178</v>
      </c>
      <c r="BL38" s="63" t="s">
        <v>178</v>
      </c>
      <c r="BM38" s="63" t="s">
        <v>178</v>
      </c>
      <c r="BN38" s="63" t="s">
        <v>178</v>
      </c>
      <c r="BO38" s="63" t="s">
        <v>178</v>
      </c>
      <c r="BP38" s="63" t="s">
        <v>178</v>
      </c>
      <c r="BQ38" s="63" t="s">
        <v>178</v>
      </c>
      <c r="BR38" s="63" t="s">
        <v>178</v>
      </c>
      <c r="BS38" s="63" t="s">
        <v>178</v>
      </c>
      <c r="BT38" s="63" t="s">
        <v>178</v>
      </c>
      <c r="BU38" s="63" t="s">
        <v>178</v>
      </c>
      <c r="BV38" s="63" t="s">
        <v>178</v>
      </c>
      <c r="BW38" s="63" t="s">
        <v>178</v>
      </c>
      <c r="BX38" s="63" t="s">
        <v>178</v>
      </c>
      <c r="BY38" s="63" t="s">
        <v>178</v>
      </c>
      <c r="BZ38" s="63" t="s">
        <v>178</v>
      </c>
      <c r="CA38" s="63" t="s">
        <v>178</v>
      </c>
      <c r="CB38" s="63" t="s">
        <v>178</v>
      </c>
      <c r="CC38" s="63" t="s">
        <v>178</v>
      </c>
      <c r="CD38" s="63" t="s">
        <v>178</v>
      </c>
      <c r="CE38" s="63" t="s">
        <v>178</v>
      </c>
      <c r="CF38" s="63" t="s">
        <v>178</v>
      </c>
      <c r="CG38" s="63" t="s">
        <v>178</v>
      </c>
      <c r="CH38" s="63" t="s">
        <v>178</v>
      </c>
      <c r="CI38" s="63" t="s">
        <v>178</v>
      </c>
      <c r="CJ38" s="63" t="s">
        <v>178</v>
      </c>
      <c r="CK38" s="63" t="s">
        <v>178</v>
      </c>
      <c r="CL38" s="63" t="s">
        <v>178</v>
      </c>
      <c r="CM38" s="63" t="s">
        <v>178</v>
      </c>
      <c r="CN38" s="63" t="s">
        <v>178</v>
      </c>
      <c r="CO38" s="63" t="s">
        <v>178</v>
      </c>
      <c r="CP38" s="63" t="s">
        <v>178</v>
      </c>
      <c r="CQ38" s="63" t="s">
        <v>178</v>
      </c>
      <c r="CR38" s="63" t="s">
        <v>178</v>
      </c>
      <c r="CS38" s="63" t="s">
        <v>178</v>
      </c>
      <c r="CT38" s="63" t="s">
        <v>178</v>
      </c>
      <c r="CU38" s="63" t="s">
        <v>178</v>
      </c>
      <c r="CV38" s="63" t="s">
        <v>178</v>
      </c>
      <c r="CW38" s="63" t="s">
        <v>178</v>
      </c>
      <c r="CX38" s="63" t="s">
        <v>178</v>
      </c>
      <c r="CY38" s="63" t="s">
        <v>178</v>
      </c>
      <c r="CZ38" s="63" t="s">
        <v>178</v>
      </c>
    </row>
    <row r="39" spans="1:104" x14ac:dyDescent="0.2">
      <c r="A39" s="16" t="s">
        <v>599</v>
      </c>
      <c r="B39" s="9" t="s">
        <v>182</v>
      </c>
      <c r="C39" s="15" t="s">
        <v>253</v>
      </c>
      <c r="D39" s="15" t="s">
        <v>2</v>
      </c>
      <c r="E39" s="86" t="s">
        <v>178</v>
      </c>
      <c r="F39" s="63" t="s">
        <v>178</v>
      </c>
      <c r="G39" s="63" t="s">
        <v>178</v>
      </c>
      <c r="H39" s="63" t="s">
        <v>178</v>
      </c>
      <c r="I39" s="63" t="s">
        <v>178</v>
      </c>
      <c r="J39" s="63" t="s">
        <v>178</v>
      </c>
      <c r="K39" s="63" t="s">
        <v>178</v>
      </c>
      <c r="L39" s="63" t="s">
        <v>178</v>
      </c>
      <c r="M39" s="63" t="s">
        <v>178</v>
      </c>
      <c r="N39" s="63" t="s">
        <v>178</v>
      </c>
      <c r="O39" s="63" t="s">
        <v>178</v>
      </c>
      <c r="P39" s="63" t="s">
        <v>178</v>
      </c>
      <c r="Q39" s="63" t="s">
        <v>178</v>
      </c>
      <c r="R39" s="63" t="s">
        <v>178</v>
      </c>
      <c r="S39" s="63" t="s">
        <v>178</v>
      </c>
      <c r="T39" s="63" t="s">
        <v>178</v>
      </c>
      <c r="U39" s="63" t="s">
        <v>178</v>
      </c>
      <c r="V39" s="63" t="s">
        <v>178</v>
      </c>
      <c r="W39" s="63" t="s">
        <v>178</v>
      </c>
      <c r="X39" s="63" t="s">
        <v>178</v>
      </c>
      <c r="Y39" s="63" t="s">
        <v>178</v>
      </c>
      <c r="Z39" s="63" t="s">
        <v>178</v>
      </c>
      <c r="AA39" s="63" t="s">
        <v>178</v>
      </c>
      <c r="AB39" s="63" t="s">
        <v>178</v>
      </c>
      <c r="AC39" s="63" t="s">
        <v>178</v>
      </c>
      <c r="AD39" s="63" t="s">
        <v>178</v>
      </c>
      <c r="AE39" s="63" t="s">
        <v>178</v>
      </c>
      <c r="AF39" s="63" t="s">
        <v>178</v>
      </c>
      <c r="AG39" s="63" t="s">
        <v>178</v>
      </c>
      <c r="AH39" s="63" t="s">
        <v>178</v>
      </c>
      <c r="AI39" s="63" t="s">
        <v>178</v>
      </c>
      <c r="AJ39" s="63" t="s">
        <v>178</v>
      </c>
      <c r="AK39" s="63" t="s">
        <v>178</v>
      </c>
      <c r="AL39" s="63" t="s">
        <v>178</v>
      </c>
      <c r="AM39" s="63" t="s">
        <v>178</v>
      </c>
      <c r="AN39" s="63" t="s">
        <v>178</v>
      </c>
      <c r="AO39" s="63" t="s">
        <v>178</v>
      </c>
      <c r="AP39" s="63" t="s">
        <v>178</v>
      </c>
      <c r="AQ39" s="63" t="s">
        <v>178</v>
      </c>
      <c r="AR39" s="63" t="s">
        <v>178</v>
      </c>
      <c r="AS39" s="63" t="s">
        <v>178</v>
      </c>
      <c r="AT39" s="63" t="s">
        <v>178</v>
      </c>
      <c r="AU39" s="63" t="s">
        <v>178</v>
      </c>
      <c r="AV39" s="63" t="s">
        <v>178</v>
      </c>
      <c r="AW39" s="63" t="s">
        <v>178</v>
      </c>
      <c r="AX39" s="63" t="s">
        <v>178</v>
      </c>
      <c r="AY39" s="63" t="s">
        <v>178</v>
      </c>
      <c r="AZ39" s="63" t="s">
        <v>178</v>
      </c>
      <c r="BA39" s="63" t="s">
        <v>178</v>
      </c>
      <c r="BB39" s="63" t="s">
        <v>178</v>
      </c>
      <c r="BC39" s="63" t="s">
        <v>178</v>
      </c>
      <c r="BD39" s="63" t="s">
        <v>178</v>
      </c>
      <c r="BE39" s="63" t="s">
        <v>178</v>
      </c>
      <c r="BF39" s="63" t="s">
        <v>178</v>
      </c>
      <c r="BG39" s="63" t="s">
        <v>178</v>
      </c>
      <c r="BH39" s="63" t="s">
        <v>178</v>
      </c>
      <c r="BI39" s="63" t="s">
        <v>178</v>
      </c>
      <c r="BJ39" s="63" t="s">
        <v>178</v>
      </c>
      <c r="BK39" s="63" t="s">
        <v>178</v>
      </c>
      <c r="BL39" s="63" t="s">
        <v>178</v>
      </c>
      <c r="BM39" s="63" t="s">
        <v>178</v>
      </c>
      <c r="BN39" s="63" t="s">
        <v>178</v>
      </c>
      <c r="BO39" s="63" t="s">
        <v>178</v>
      </c>
      <c r="BP39" s="63" t="s">
        <v>178</v>
      </c>
      <c r="BQ39" s="63" t="s">
        <v>178</v>
      </c>
      <c r="BR39" s="63" t="s">
        <v>178</v>
      </c>
      <c r="BS39" s="63" t="s">
        <v>178</v>
      </c>
      <c r="BT39" s="63" t="s">
        <v>178</v>
      </c>
      <c r="BU39" s="63" t="s">
        <v>178</v>
      </c>
      <c r="BV39" s="63" t="s">
        <v>178</v>
      </c>
      <c r="BW39" s="63" t="s">
        <v>178</v>
      </c>
      <c r="BX39" s="63" t="s">
        <v>178</v>
      </c>
      <c r="BY39" s="63" t="s">
        <v>178</v>
      </c>
      <c r="BZ39" s="63" t="s">
        <v>178</v>
      </c>
      <c r="CA39" s="63" t="s">
        <v>178</v>
      </c>
      <c r="CB39" s="63" t="s">
        <v>178</v>
      </c>
      <c r="CC39" s="63" t="s">
        <v>178</v>
      </c>
      <c r="CD39" s="63" t="s">
        <v>178</v>
      </c>
      <c r="CE39" s="63" t="s">
        <v>178</v>
      </c>
      <c r="CF39" s="63" t="s">
        <v>178</v>
      </c>
      <c r="CG39" s="63" t="s">
        <v>178</v>
      </c>
      <c r="CH39" s="63" t="s">
        <v>178</v>
      </c>
      <c r="CI39" s="63" t="s">
        <v>178</v>
      </c>
      <c r="CJ39" s="63" t="s">
        <v>178</v>
      </c>
      <c r="CK39" s="63" t="s">
        <v>178</v>
      </c>
      <c r="CL39" s="63" t="s">
        <v>178</v>
      </c>
      <c r="CM39" s="63" t="s">
        <v>178</v>
      </c>
      <c r="CN39" s="63" t="s">
        <v>178</v>
      </c>
      <c r="CO39" s="63" t="s">
        <v>178</v>
      </c>
      <c r="CP39" s="63" t="s">
        <v>178</v>
      </c>
      <c r="CQ39" s="63" t="s">
        <v>178</v>
      </c>
      <c r="CR39" s="63" t="s">
        <v>178</v>
      </c>
      <c r="CS39" s="63" t="s">
        <v>178</v>
      </c>
      <c r="CT39" s="63" t="s">
        <v>178</v>
      </c>
      <c r="CU39" s="63" t="s">
        <v>178</v>
      </c>
      <c r="CV39" s="63" t="s">
        <v>178</v>
      </c>
      <c r="CW39" s="63" t="s">
        <v>178</v>
      </c>
      <c r="CX39" s="63" t="s">
        <v>178</v>
      </c>
      <c r="CY39" s="63" t="s">
        <v>178</v>
      </c>
      <c r="CZ39" s="63" t="s">
        <v>178</v>
      </c>
    </row>
    <row r="40" spans="1:104" x14ac:dyDescent="0.2">
      <c r="A40" s="16" t="s">
        <v>600</v>
      </c>
      <c r="B40" s="9" t="s">
        <v>183</v>
      </c>
      <c r="C40" s="15" t="s">
        <v>253</v>
      </c>
      <c r="D40" s="15" t="s">
        <v>2</v>
      </c>
      <c r="E40" s="86" t="s">
        <v>178</v>
      </c>
      <c r="F40" s="63" t="s">
        <v>178</v>
      </c>
      <c r="G40" s="63" t="s">
        <v>178</v>
      </c>
      <c r="H40" s="63" t="s">
        <v>178</v>
      </c>
      <c r="I40" s="63" t="s">
        <v>178</v>
      </c>
      <c r="J40" s="63" t="s">
        <v>178</v>
      </c>
      <c r="K40" s="63" t="s">
        <v>178</v>
      </c>
      <c r="L40" s="63" t="s">
        <v>178</v>
      </c>
      <c r="M40" s="63" t="s">
        <v>178</v>
      </c>
      <c r="N40" s="63" t="s">
        <v>178</v>
      </c>
      <c r="O40" s="63" t="s">
        <v>178</v>
      </c>
      <c r="P40" s="63" t="s">
        <v>178</v>
      </c>
      <c r="Q40" s="63" t="s">
        <v>178</v>
      </c>
      <c r="R40" s="63" t="s">
        <v>178</v>
      </c>
      <c r="S40" s="63" t="s">
        <v>178</v>
      </c>
      <c r="T40" s="63" t="s">
        <v>178</v>
      </c>
      <c r="U40" s="63" t="s">
        <v>178</v>
      </c>
      <c r="V40" s="63" t="s">
        <v>178</v>
      </c>
      <c r="W40" s="63" t="s">
        <v>178</v>
      </c>
      <c r="X40" s="63" t="s">
        <v>178</v>
      </c>
      <c r="Y40" s="63" t="s">
        <v>178</v>
      </c>
      <c r="Z40" s="63" t="s">
        <v>178</v>
      </c>
      <c r="AA40" s="63" t="s">
        <v>178</v>
      </c>
      <c r="AB40" s="63" t="s">
        <v>178</v>
      </c>
      <c r="AC40" s="63" t="s">
        <v>178</v>
      </c>
      <c r="AD40" s="63" t="s">
        <v>178</v>
      </c>
      <c r="AE40" s="63" t="s">
        <v>178</v>
      </c>
      <c r="AF40" s="63" t="s">
        <v>178</v>
      </c>
      <c r="AG40" s="63" t="s">
        <v>178</v>
      </c>
      <c r="AH40" s="63" t="s">
        <v>178</v>
      </c>
      <c r="AI40" s="63" t="s">
        <v>178</v>
      </c>
      <c r="AJ40" s="63" t="s">
        <v>178</v>
      </c>
      <c r="AK40" s="63" t="s">
        <v>178</v>
      </c>
      <c r="AL40" s="63" t="s">
        <v>178</v>
      </c>
      <c r="AM40" s="63" t="s">
        <v>178</v>
      </c>
      <c r="AN40" s="63" t="s">
        <v>178</v>
      </c>
      <c r="AO40" s="63" t="s">
        <v>178</v>
      </c>
      <c r="AP40" s="63" t="s">
        <v>178</v>
      </c>
      <c r="AQ40" s="63" t="s">
        <v>178</v>
      </c>
      <c r="AR40" s="63" t="s">
        <v>178</v>
      </c>
      <c r="AS40" s="63" t="s">
        <v>178</v>
      </c>
      <c r="AT40" s="63" t="s">
        <v>178</v>
      </c>
      <c r="AU40" s="63" t="s">
        <v>178</v>
      </c>
      <c r="AV40" s="63" t="s">
        <v>178</v>
      </c>
      <c r="AW40" s="63" t="s">
        <v>178</v>
      </c>
      <c r="AX40" s="63" t="s">
        <v>178</v>
      </c>
      <c r="AY40" s="63" t="s">
        <v>178</v>
      </c>
      <c r="AZ40" s="63" t="s">
        <v>178</v>
      </c>
      <c r="BA40" s="63" t="s">
        <v>178</v>
      </c>
      <c r="BB40" s="63" t="s">
        <v>178</v>
      </c>
      <c r="BC40" s="63" t="s">
        <v>178</v>
      </c>
      <c r="BD40" s="63" t="s">
        <v>178</v>
      </c>
      <c r="BE40" s="63" t="s">
        <v>178</v>
      </c>
      <c r="BF40" s="63" t="s">
        <v>178</v>
      </c>
      <c r="BG40" s="63" t="s">
        <v>178</v>
      </c>
      <c r="BH40" s="63" t="s">
        <v>178</v>
      </c>
      <c r="BI40" s="63" t="s">
        <v>178</v>
      </c>
      <c r="BJ40" s="63" t="s">
        <v>178</v>
      </c>
      <c r="BK40" s="63" t="s">
        <v>178</v>
      </c>
      <c r="BL40" s="63" t="s">
        <v>178</v>
      </c>
      <c r="BM40" s="63" t="s">
        <v>178</v>
      </c>
      <c r="BN40" s="63" t="s">
        <v>178</v>
      </c>
      <c r="BO40" s="63" t="s">
        <v>178</v>
      </c>
      <c r="BP40" s="63" t="s">
        <v>178</v>
      </c>
      <c r="BQ40" s="63" t="s">
        <v>178</v>
      </c>
      <c r="BR40" s="63" t="s">
        <v>178</v>
      </c>
      <c r="BS40" s="63" t="s">
        <v>178</v>
      </c>
      <c r="BT40" s="63" t="s">
        <v>178</v>
      </c>
      <c r="BU40" s="63" t="s">
        <v>178</v>
      </c>
      <c r="BV40" s="63" t="s">
        <v>178</v>
      </c>
      <c r="BW40" s="63" t="s">
        <v>178</v>
      </c>
      <c r="BX40" s="63" t="s">
        <v>178</v>
      </c>
      <c r="BY40" s="63" t="s">
        <v>178</v>
      </c>
      <c r="BZ40" s="63" t="s">
        <v>178</v>
      </c>
      <c r="CA40" s="63" t="s">
        <v>178</v>
      </c>
      <c r="CB40" s="63" t="s">
        <v>178</v>
      </c>
      <c r="CC40" s="63" t="s">
        <v>178</v>
      </c>
      <c r="CD40" s="63" t="s">
        <v>178</v>
      </c>
      <c r="CE40" s="63" t="s">
        <v>178</v>
      </c>
      <c r="CF40" s="63" t="s">
        <v>178</v>
      </c>
      <c r="CG40" s="63" t="s">
        <v>178</v>
      </c>
      <c r="CH40" s="63" t="s">
        <v>178</v>
      </c>
      <c r="CI40" s="63" t="s">
        <v>178</v>
      </c>
      <c r="CJ40" s="63" t="s">
        <v>178</v>
      </c>
      <c r="CK40" s="63" t="s">
        <v>178</v>
      </c>
      <c r="CL40" s="63" t="s">
        <v>178</v>
      </c>
      <c r="CM40" s="63" t="s">
        <v>178</v>
      </c>
      <c r="CN40" s="63" t="s">
        <v>178</v>
      </c>
      <c r="CO40" s="63" t="s">
        <v>178</v>
      </c>
      <c r="CP40" s="63" t="s">
        <v>178</v>
      </c>
      <c r="CQ40" s="63" t="s">
        <v>178</v>
      </c>
      <c r="CR40" s="63" t="s">
        <v>178</v>
      </c>
      <c r="CS40" s="63" t="s">
        <v>178</v>
      </c>
      <c r="CT40" s="63" t="s">
        <v>178</v>
      </c>
      <c r="CU40" s="63" t="s">
        <v>178</v>
      </c>
      <c r="CV40" s="63" t="s">
        <v>178</v>
      </c>
      <c r="CW40" s="63" t="s">
        <v>178</v>
      </c>
      <c r="CX40" s="63" t="s">
        <v>178</v>
      </c>
      <c r="CY40" s="63" t="s">
        <v>178</v>
      </c>
      <c r="CZ40" s="63" t="s">
        <v>178</v>
      </c>
    </row>
    <row r="41" spans="1:104" ht="28.5" x14ac:dyDescent="0.2">
      <c r="A41" s="16" t="s">
        <v>601</v>
      </c>
      <c r="B41" s="9" t="s">
        <v>184</v>
      </c>
      <c r="C41" s="15" t="s">
        <v>256</v>
      </c>
      <c r="D41" s="15" t="s">
        <v>2</v>
      </c>
      <c r="E41" s="86"/>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row>
    <row r="42" spans="1:104" ht="28.5" x14ac:dyDescent="0.2">
      <c r="A42" s="16" t="s">
        <v>602</v>
      </c>
      <c r="B42" s="9" t="s">
        <v>185</v>
      </c>
      <c r="C42" s="15" t="s">
        <v>254</v>
      </c>
      <c r="D42" s="15" t="s">
        <v>68</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row>
    <row r="43" spans="1:104" ht="40.15" customHeight="1" x14ac:dyDescent="0.2">
      <c r="A43" s="16"/>
      <c r="B43" s="222" t="s">
        <v>553</v>
      </c>
      <c r="C43" s="15" t="s">
        <v>554</v>
      </c>
      <c r="D43" s="15" t="s">
        <v>243</v>
      </c>
      <c r="E43" s="210" t="s">
        <v>100</v>
      </c>
      <c r="F43" s="211" t="s">
        <v>100</v>
      </c>
      <c r="G43" s="211" t="s">
        <v>100</v>
      </c>
      <c r="H43" s="211" t="s">
        <v>100</v>
      </c>
      <c r="I43" s="211" t="s">
        <v>100</v>
      </c>
      <c r="J43" s="211" t="s">
        <v>100</v>
      </c>
      <c r="K43" s="211" t="s">
        <v>100</v>
      </c>
      <c r="L43" s="211" t="s">
        <v>100</v>
      </c>
      <c r="M43" s="211" t="s">
        <v>100</v>
      </c>
      <c r="N43" s="211" t="s">
        <v>100</v>
      </c>
      <c r="O43" s="211" t="s">
        <v>100</v>
      </c>
      <c r="P43" s="211" t="s">
        <v>100</v>
      </c>
      <c r="Q43" s="211" t="s">
        <v>100</v>
      </c>
      <c r="R43" s="211" t="s">
        <v>100</v>
      </c>
      <c r="S43" s="211" t="s">
        <v>100</v>
      </c>
      <c r="T43" s="211" t="s">
        <v>100</v>
      </c>
      <c r="U43" s="211" t="s">
        <v>100</v>
      </c>
      <c r="V43" s="211" t="s">
        <v>100</v>
      </c>
      <c r="W43" s="211" t="s">
        <v>100</v>
      </c>
      <c r="X43" s="211" t="s">
        <v>100</v>
      </c>
      <c r="Y43" s="211" t="s">
        <v>100</v>
      </c>
      <c r="Z43" s="211" t="s">
        <v>100</v>
      </c>
      <c r="AA43" s="211" t="s">
        <v>100</v>
      </c>
      <c r="AB43" s="211" t="s">
        <v>100</v>
      </c>
      <c r="AC43" s="211" t="s">
        <v>100</v>
      </c>
      <c r="AD43" s="211" t="s">
        <v>100</v>
      </c>
      <c r="AE43" s="211" t="s">
        <v>100</v>
      </c>
      <c r="AF43" s="211" t="s">
        <v>100</v>
      </c>
      <c r="AG43" s="211" t="s">
        <v>100</v>
      </c>
      <c r="AH43" s="211" t="s">
        <v>100</v>
      </c>
      <c r="AI43" s="211" t="s">
        <v>100</v>
      </c>
      <c r="AJ43" s="211" t="s">
        <v>100</v>
      </c>
      <c r="AK43" s="211" t="s">
        <v>100</v>
      </c>
      <c r="AL43" s="211" t="s">
        <v>100</v>
      </c>
      <c r="AM43" s="211" t="s">
        <v>100</v>
      </c>
      <c r="AN43" s="211" t="s">
        <v>100</v>
      </c>
      <c r="AO43" s="211" t="s">
        <v>100</v>
      </c>
      <c r="AP43" s="211" t="s">
        <v>100</v>
      </c>
      <c r="AQ43" s="211" t="s">
        <v>100</v>
      </c>
      <c r="AR43" s="211" t="s">
        <v>100</v>
      </c>
      <c r="AS43" s="211" t="s">
        <v>100</v>
      </c>
      <c r="AT43" s="211" t="s">
        <v>100</v>
      </c>
      <c r="AU43" s="211" t="s">
        <v>100</v>
      </c>
      <c r="AV43" s="211" t="s">
        <v>100</v>
      </c>
      <c r="AW43" s="211" t="s">
        <v>100</v>
      </c>
      <c r="AX43" s="211" t="s">
        <v>100</v>
      </c>
      <c r="AY43" s="211" t="s">
        <v>100</v>
      </c>
      <c r="AZ43" s="211" t="s">
        <v>100</v>
      </c>
      <c r="BA43" s="211" t="s">
        <v>100</v>
      </c>
      <c r="BB43" s="211" t="s">
        <v>100</v>
      </c>
      <c r="BC43" s="211" t="s">
        <v>100</v>
      </c>
      <c r="BD43" s="211" t="s">
        <v>100</v>
      </c>
      <c r="BE43" s="211" t="s">
        <v>100</v>
      </c>
      <c r="BF43" s="211" t="s">
        <v>100</v>
      </c>
      <c r="BG43" s="211" t="s">
        <v>100</v>
      </c>
      <c r="BH43" s="211" t="s">
        <v>100</v>
      </c>
      <c r="BI43" s="211" t="s">
        <v>100</v>
      </c>
      <c r="BJ43" s="211" t="s">
        <v>100</v>
      </c>
      <c r="BK43" s="211" t="s">
        <v>100</v>
      </c>
      <c r="BL43" s="211" t="s">
        <v>100</v>
      </c>
      <c r="BM43" s="211" t="s">
        <v>100</v>
      </c>
      <c r="BN43" s="211" t="s">
        <v>100</v>
      </c>
      <c r="BO43" s="211" t="s">
        <v>100</v>
      </c>
      <c r="BP43" s="211" t="s">
        <v>100</v>
      </c>
      <c r="BQ43" s="211" t="s">
        <v>100</v>
      </c>
      <c r="BR43" s="211" t="s">
        <v>100</v>
      </c>
      <c r="BS43" s="211" t="s">
        <v>100</v>
      </c>
      <c r="BT43" s="211" t="s">
        <v>100</v>
      </c>
      <c r="BU43" s="211" t="s">
        <v>100</v>
      </c>
      <c r="BV43" s="211" t="s">
        <v>100</v>
      </c>
      <c r="BW43" s="211" t="s">
        <v>100</v>
      </c>
      <c r="BX43" s="211" t="s">
        <v>100</v>
      </c>
      <c r="BY43" s="211" t="s">
        <v>100</v>
      </c>
      <c r="BZ43" s="211" t="s">
        <v>100</v>
      </c>
      <c r="CA43" s="211" t="s">
        <v>100</v>
      </c>
      <c r="CB43" s="211" t="s">
        <v>100</v>
      </c>
      <c r="CC43" s="211" t="s">
        <v>100</v>
      </c>
      <c r="CD43" s="211" t="s">
        <v>100</v>
      </c>
      <c r="CE43" s="211" t="s">
        <v>100</v>
      </c>
      <c r="CF43" s="211" t="s">
        <v>100</v>
      </c>
      <c r="CG43" s="211" t="s">
        <v>100</v>
      </c>
      <c r="CH43" s="211" t="s">
        <v>100</v>
      </c>
      <c r="CI43" s="211" t="s">
        <v>100</v>
      </c>
      <c r="CJ43" s="211" t="s">
        <v>100</v>
      </c>
      <c r="CK43" s="211" t="s">
        <v>100</v>
      </c>
      <c r="CL43" s="211" t="s">
        <v>100</v>
      </c>
      <c r="CM43" s="211" t="s">
        <v>100</v>
      </c>
      <c r="CN43" s="211" t="s">
        <v>100</v>
      </c>
      <c r="CO43" s="211" t="s">
        <v>100</v>
      </c>
      <c r="CP43" s="211" t="s">
        <v>100</v>
      </c>
      <c r="CQ43" s="211" t="s">
        <v>100</v>
      </c>
      <c r="CR43" s="211" t="s">
        <v>100</v>
      </c>
      <c r="CS43" s="211" t="s">
        <v>100</v>
      </c>
      <c r="CT43" s="211" t="s">
        <v>100</v>
      </c>
      <c r="CU43" s="211" t="s">
        <v>100</v>
      </c>
      <c r="CV43" s="211" t="s">
        <v>100</v>
      </c>
      <c r="CW43" s="211" t="s">
        <v>100</v>
      </c>
      <c r="CX43" s="211" t="s">
        <v>100</v>
      </c>
      <c r="CY43" s="211" t="s">
        <v>100</v>
      </c>
      <c r="CZ43" s="211" t="s">
        <v>100</v>
      </c>
    </row>
    <row r="44" spans="1:104" x14ac:dyDescent="0.2">
      <c r="A44" s="16" t="s">
        <v>603</v>
      </c>
      <c r="B44" s="9" t="s">
        <v>180</v>
      </c>
      <c r="C44" s="15" t="s">
        <v>253</v>
      </c>
      <c r="D44" s="15" t="s">
        <v>2</v>
      </c>
      <c r="E44" s="86" t="s">
        <v>178</v>
      </c>
      <c r="F44" s="63" t="s">
        <v>178</v>
      </c>
      <c r="G44" s="63" t="s">
        <v>178</v>
      </c>
      <c r="H44" s="63" t="s">
        <v>178</v>
      </c>
      <c r="I44" s="63" t="s">
        <v>178</v>
      </c>
      <c r="J44" s="63" t="s">
        <v>178</v>
      </c>
      <c r="K44" s="63" t="s">
        <v>178</v>
      </c>
      <c r="L44" s="63" t="s">
        <v>178</v>
      </c>
      <c r="M44" s="63" t="s">
        <v>178</v>
      </c>
      <c r="N44" s="63" t="s">
        <v>178</v>
      </c>
      <c r="O44" s="63" t="s">
        <v>178</v>
      </c>
      <c r="P44" s="63" t="s">
        <v>178</v>
      </c>
      <c r="Q44" s="63" t="s">
        <v>178</v>
      </c>
      <c r="R44" s="63" t="s">
        <v>178</v>
      </c>
      <c r="S44" s="63" t="s">
        <v>178</v>
      </c>
      <c r="T44" s="63" t="s">
        <v>178</v>
      </c>
      <c r="U44" s="63" t="s">
        <v>178</v>
      </c>
      <c r="V44" s="63" t="s">
        <v>178</v>
      </c>
      <c r="W44" s="63" t="s">
        <v>178</v>
      </c>
      <c r="X44" s="63" t="s">
        <v>178</v>
      </c>
      <c r="Y44" s="63" t="s">
        <v>178</v>
      </c>
      <c r="Z44" s="63" t="s">
        <v>178</v>
      </c>
      <c r="AA44" s="63" t="s">
        <v>178</v>
      </c>
      <c r="AB44" s="63" t="s">
        <v>178</v>
      </c>
      <c r="AC44" s="63" t="s">
        <v>178</v>
      </c>
      <c r="AD44" s="63" t="s">
        <v>178</v>
      </c>
      <c r="AE44" s="63" t="s">
        <v>178</v>
      </c>
      <c r="AF44" s="63" t="s">
        <v>178</v>
      </c>
      <c r="AG44" s="63" t="s">
        <v>178</v>
      </c>
      <c r="AH44" s="63" t="s">
        <v>178</v>
      </c>
      <c r="AI44" s="63" t="s">
        <v>178</v>
      </c>
      <c r="AJ44" s="63" t="s">
        <v>178</v>
      </c>
      <c r="AK44" s="63" t="s">
        <v>178</v>
      </c>
      <c r="AL44" s="63" t="s">
        <v>178</v>
      </c>
      <c r="AM44" s="63" t="s">
        <v>178</v>
      </c>
      <c r="AN44" s="63" t="s">
        <v>178</v>
      </c>
      <c r="AO44" s="63" t="s">
        <v>178</v>
      </c>
      <c r="AP44" s="63" t="s">
        <v>178</v>
      </c>
      <c r="AQ44" s="63" t="s">
        <v>178</v>
      </c>
      <c r="AR44" s="63" t="s">
        <v>178</v>
      </c>
      <c r="AS44" s="63" t="s">
        <v>178</v>
      </c>
      <c r="AT44" s="63" t="s">
        <v>178</v>
      </c>
      <c r="AU44" s="63" t="s">
        <v>178</v>
      </c>
      <c r="AV44" s="63" t="s">
        <v>178</v>
      </c>
      <c r="AW44" s="63" t="s">
        <v>178</v>
      </c>
      <c r="AX44" s="63" t="s">
        <v>178</v>
      </c>
      <c r="AY44" s="63" t="s">
        <v>178</v>
      </c>
      <c r="AZ44" s="63" t="s">
        <v>178</v>
      </c>
      <c r="BA44" s="63" t="s">
        <v>178</v>
      </c>
      <c r="BB44" s="63" t="s">
        <v>178</v>
      </c>
      <c r="BC44" s="63" t="s">
        <v>178</v>
      </c>
      <c r="BD44" s="63" t="s">
        <v>178</v>
      </c>
      <c r="BE44" s="63" t="s">
        <v>178</v>
      </c>
      <c r="BF44" s="63" t="s">
        <v>178</v>
      </c>
      <c r="BG44" s="63" t="s">
        <v>178</v>
      </c>
      <c r="BH44" s="63" t="s">
        <v>178</v>
      </c>
      <c r="BI44" s="63" t="s">
        <v>178</v>
      </c>
      <c r="BJ44" s="63" t="s">
        <v>178</v>
      </c>
      <c r="BK44" s="63" t="s">
        <v>178</v>
      </c>
      <c r="BL44" s="63" t="s">
        <v>178</v>
      </c>
      <c r="BM44" s="63" t="s">
        <v>178</v>
      </c>
      <c r="BN44" s="63" t="s">
        <v>178</v>
      </c>
      <c r="BO44" s="63" t="s">
        <v>178</v>
      </c>
      <c r="BP44" s="63" t="s">
        <v>178</v>
      </c>
      <c r="BQ44" s="63" t="s">
        <v>178</v>
      </c>
      <c r="BR44" s="63" t="s">
        <v>178</v>
      </c>
      <c r="BS44" s="63" t="s">
        <v>178</v>
      </c>
      <c r="BT44" s="63" t="s">
        <v>178</v>
      </c>
      <c r="BU44" s="63" t="s">
        <v>178</v>
      </c>
      <c r="BV44" s="63" t="s">
        <v>178</v>
      </c>
      <c r="BW44" s="63" t="s">
        <v>178</v>
      </c>
      <c r="BX44" s="63" t="s">
        <v>178</v>
      </c>
      <c r="BY44" s="63" t="s">
        <v>178</v>
      </c>
      <c r="BZ44" s="63" t="s">
        <v>178</v>
      </c>
      <c r="CA44" s="63" t="s">
        <v>178</v>
      </c>
      <c r="CB44" s="63" t="s">
        <v>178</v>
      </c>
      <c r="CC44" s="63" t="s">
        <v>178</v>
      </c>
      <c r="CD44" s="63" t="s">
        <v>178</v>
      </c>
      <c r="CE44" s="63" t="s">
        <v>178</v>
      </c>
      <c r="CF44" s="63" t="s">
        <v>178</v>
      </c>
      <c r="CG44" s="63" t="s">
        <v>178</v>
      </c>
      <c r="CH44" s="63" t="s">
        <v>178</v>
      </c>
      <c r="CI44" s="63" t="s">
        <v>178</v>
      </c>
      <c r="CJ44" s="63" t="s">
        <v>178</v>
      </c>
      <c r="CK44" s="63" t="s">
        <v>178</v>
      </c>
      <c r="CL44" s="63" t="s">
        <v>178</v>
      </c>
      <c r="CM44" s="63" t="s">
        <v>178</v>
      </c>
      <c r="CN44" s="63" t="s">
        <v>178</v>
      </c>
      <c r="CO44" s="63" t="s">
        <v>178</v>
      </c>
      <c r="CP44" s="63" t="s">
        <v>178</v>
      </c>
      <c r="CQ44" s="63" t="s">
        <v>178</v>
      </c>
      <c r="CR44" s="63" t="s">
        <v>178</v>
      </c>
      <c r="CS44" s="63" t="s">
        <v>178</v>
      </c>
      <c r="CT44" s="63" t="s">
        <v>178</v>
      </c>
      <c r="CU44" s="63" t="s">
        <v>178</v>
      </c>
      <c r="CV44" s="63" t="s">
        <v>178</v>
      </c>
      <c r="CW44" s="63" t="s">
        <v>178</v>
      </c>
      <c r="CX44" s="63" t="s">
        <v>178</v>
      </c>
      <c r="CY44" s="63" t="s">
        <v>178</v>
      </c>
      <c r="CZ44" s="63" t="s">
        <v>178</v>
      </c>
    </row>
    <row r="45" spans="1:104" x14ac:dyDescent="0.2">
      <c r="A45" s="16" t="s">
        <v>604</v>
      </c>
      <c r="B45" s="9" t="s">
        <v>181</v>
      </c>
      <c r="C45" s="15" t="s">
        <v>253</v>
      </c>
      <c r="D45" s="15" t="s">
        <v>2</v>
      </c>
      <c r="E45" s="86" t="s">
        <v>178</v>
      </c>
      <c r="F45" s="63" t="s">
        <v>178</v>
      </c>
      <c r="G45" s="63" t="s">
        <v>178</v>
      </c>
      <c r="H45" s="63" t="s">
        <v>178</v>
      </c>
      <c r="I45" s="63" t="s">
        <v>178</v>
      </c>
      <c r="J45" s="63" t="s">
        <v>178</v>
      </c>
      <c r="K45" s="63" t="s">
        <v>178</v>
      </c>
      <c r="L45" s="63" t="s">
        <v>178</v>
      </c>
      <c r="M45" s="63" t="s">
        <v>178</v>
      </c>
      <c r="N45" s="63" t="s">
        <v>178</v>
      </c>
      <c r="O45" s="63" t="s">
        <v>178</v>
      </c>
      <c r="P45" s="63" t="s">
        <v>178</v>
      </c>
      <c r="Q45" s="63" t="s">
        <v>178</v>
      </c>
      <c r="R45" s="63" t="s">
        <v>178</v>
      </c>
      <c r="S45" s="63" t="s">
        <v>178</v>
      </c>
      <c r="T45" s="63" t="s">
        <v>178</v>
      </c>
      <c r="U45" s="63" t="s">
        <v>178</v>
      </c>
      <c r="V45" s="63" t="s">
        <v>178</v>
      </c>
      <c r="W45" s="63" t="s">
        <v>178</v>
      </c>
      <c r="X45" s="63" t="s">
        <v>178</v>
      </c>
      <c r="Y45" s="63" t="s">
        <v>178</v>
      </c>
      <c r="Z45" s="63" t="s">
        <v>178</v>
      </c>
      <c r="AA45" s="63" t="s">
        <v>178</v>
      </c>
      <c r="AB45" s="63" t="s">
        <v>178</v>
      </c>
      <c r="AC45" s="63" t="s">
        <v>178</v>
      </c>
      <c r="AD45" s="63" t="s">
        <v>178</v>
      </c>
      <c r="AE45" s="63" t="s">
        <v>178</v>
      </c>
      <c r="AF45" s="63" t="s">
        <v>178</v>
      </c>
      <c r="AG45" s="63" t="s">
        <v>178</v>
      </c>
      <c r="AH45" s="63" t="s">
        <v>178</v>
      </c>
      <c r="AI45" s="63" t="s">
        <v>178</v>
      </c>
      <c r="AJ45" s="63" t="s">
        <v>178</v>
      </c>
      <c r="AK45" s="63" t="s">
        <v>178</v>
      </c>
      <c r="AL45" s="63" t="s">
        <v>178</v>
      </c>
      <c r="AM45" s="63" t="s">
        <v>178</v>
      </c>
      <c r="AN45" s="63" t="s">
        <v>178</v>
      </c>
      <c r="AO45" s="63" t="s">
        <v>178</v>
      </c>
      <c r="AP45" s="63" t="s">
        <v>178</v>
      </c>
      <c r="AQ45" s="63" t="s">
        <v>178</v>
      </c>
      <c r="AR45" s="63" t="s">
        <v>178</v>
      </c>
      <c r="AS45" s="63" t="s">
        <v>178</v>
      </c>
      <c r="AT45" s="63" t="s">
        <v>178</v>
      </c>
      <c r="AU45" s="63" t="s">
        <v>178</v>
      </c>
      <c r="AV45" s="63" t="s">
        <v>178</v>
      </c>
      <c r="AW45" s="63" t="s">
        <v>178</v>
      </c>
      <c r="AX45" s="63" t="s">
        <v>178</v>
      </c>
      <c r="AY45" s="63" t="s">
        <v>178</v>
      </c>
      <c r="AZ45" s="63" t="s">
        <v>178</v>
      </c>
      <c r="BA45" s="63" t="s">
        <v>178</v>
      </c>
      <c r="BB45" s="63" t="s">
        <v>178</v>
      </c>
      <c r="BC45" s="63" t="s">
        <v>178</v>
      </c>
      <c r="BD45" s="63" t="s">
        <v>178</v>
      </c>
      <c r="BE45" s="63" t="s">
        <v>178</v>
      </c>
      <c r="BF45" s="63" t="s">
        <v>178</v>
      </c>
      <c r="BG45" s="63" t="s">
        <v>178</v>
      </c>
      <c r="BH45" s="63" t="s">
        <v>178</v>
      </c>
      <c r="BI45" s="63" t="s">
        <v>178</v>
      </c>
      <c r="BJ45" s="63" t="s">
        <v>178</v>
      </c>
      <c r="BK45" s="63" t="s">
        <v>178</v>
      </c>
      <c r="BL45" s="63" t="s">
        <v>178</v>
      </c>
      <c r="BM45" s="63" t="s">
        <v>178</v>
      </c>
      <c r="BN45" s="63" t="s">
        <v>178</v>
      </c>
      <c r="BO45" s="63" t="s">
        <v>178</v>
      </c>
      <c r="BP45" s="63" t="s">
        <v>178</v>
      </c>
      <c r="BQ45" s="63" t="s">
        <v>178</v>
      </c>
      <c r="BR45" s="63" t="s">
        <v>178</v>
      </c>
      <c r="BS45" s="63" t="s">
        <v>178</v>
      </c>
      <c r="BT45" s="63" t="s">
        <v>178</v>
      </c>
      <c r="BU45" s="63" t="s">
        <v>178</v>
      </c>
      <c r="BV45" s="63" t="s">
        <v>178</v>
      </c>
      <c r="BW45" s="63" t="s">
        <v>178</v>
      </c>
      <c r="BX45" s="63" t="s">
        <v>178</v>
      </c>
      <c r="BY45" s="63" t="s">
        <v>178</v>
      </c>
      <c r="BZ45" s="63" t="s">
        <v>178</v>
      </c>
      <c r="CA45" s="63" t="s">
        <v>178</v>
      </c>
      <c r="CB45" s="63" t="s">
        <v>178</v>
      </c>
      <c r="CC45" s="63" t="s">
        <v>178</v>
      </c>
      <c r="CD45" s="63" t="s">
        <v>178</v>
      </c>
      <c r="CE45" s="63" t="s">
        <v>178</v>
      </c>
      <c r="CF45" s="63" t="s">
        <v>178</v>
      </c>
      <c r="CG45" s="63" t="s">
        <v>178</v>
      </c>
      <c r="CH45" s="63" t="s">
        <v>178</v>
      </c>
      <c r="CI45" s="63" t="s">
        <v>178</v>
      </c>
      <c r="CJ45" s="63" t="s">
        <v>178</v>
      </c>
      <c r="CK45" s="63" t="s">
        <v>178</v>
      </c>
      <c r="CL45" s="63" t="s">
        <v>178</v>
      </c>
      <c r="CM45" s="63" t="s">
        <v>178</v>
      </c>
      <c r="CN45" s="63" t="s">
        <v>178</v>
      </c>
      <c r="CO45" s="63" t="s">
        <v>178</v>
      </c>
      <c r="CP45" s="63" t="s">
        <v>178</v>
      </c>
      <c r="CQ45" s="63" t="s">
        <v>178</v>
      </c>
      <c r="CR45" s="63" t="s">
        <v>178</v>
      </c>
      <c r="CS45" s="63" t="s">
        <v>178</v>
      </c>
      <c r="CT45" s="63" t="s">
        <v>178</v>
      </c>
      <c r="CU45" s="63" t="s">
        <v>178</v>
      </c>
      <c r="CV45" s="63" t="s">
        <v>178</v>
      </c>
      <c r="CW45" s="63" t="s">
        <v>178</v>
      </c>
      <c r="CX45" s="63" t="s">
        <v>178</v>
      </c>
      <c r="CY45" s="63" t="s">
        <v>178</v>
      </c>
      <c r="CZ45" s="63" t="s">
        <v>178</v>
      </c>
    </row>
    <row r="46" spans="1:104" x14ac:dyDescent="0.2">
      <c r="A46" s="16" t="s">
        <v>596</v>
      </c>
      <c r="B46" s="9" t="s">
        <v>182</v>
      </c>
      <c r="C46" s="15" t="s">
        <v>253</v>
      </c>
      <c r="D46" s="15" t="s">
        <v>2</v>
      </c>
      <c r="E46" s="86" t="s">
        <v>178</v>
      </c>
      <c r="F46" s="63" t="s">
        <v>178</v>
      </c>
      <c r="G46" s="63" t="s">
        <v>178</v>
      </c>
      <c r="H46" s="63" t="s">
        <v>178</v>
      </c>
      <c r="I46" s="63" t="s">
        <v>178</v>
      </c>
      <c r="J46" s="63" t="s">
        <v>178</v>
      </c>
      <c r="K46" s="63" t="s">
        <v>178</v>
      </c>
      <c r="L46" s="63" t="s">
        <v>178</v>
      </c>
      <c r="M46" s="63" t="s">
        <v>178</v>
      </c>
      <c r="N46" s="63" t="s">
        <v>178</v>
      </c>
      <c r="O46" s="63" t="s">
        <v>178</v>
      </c>
      <c r="P46" s="63" t="s">
        <v>178</v>
      </c>
      <c r="Q46" s="63" t="s">
        <v>178</v>
      </c>
      <c r="R46" s="63" t="s">
        <v>178</v>
      </c>
      <c r="S46" s="63" t="s">
        <v>178</v>
      </c>
      <c r="T46" s="63" t="s">
        <v>178</v>
      </c>
      <c r="U46" s="63" t="s">
        <v>178</v>
      </c>
      <c r="V46" s="63" t="s">
        <v>178</v>
      </c>
      <c r="W46" s="63" t="s">
        <v>178</v>
      </c>
      <c r="X46" s="63" t="s">
        <v>178</v>
      </c>
      <c r="Y46" s="63" t="s">
        <v>178</v>
      </c>
      <c r="Z46" s="63" t="s">
        <v>178</v>
      </c>
      <c r="AA46" s="63" t="s">
        <v>178</v>
      </c>
      <c r="AB46" s="63" t="s">
        <v>178</v>
      </c>
      <c r="AC46" s="63" t="s">
        <v>178</v>
      </c>
      <c r="AD46" s="63" t="s">
        <v>178</v>
      </c>
      <c r="AE46" s="63" t="s">
        <v>178</v>
      </c>
      <c r="AF46" s="63" t="s">
        <v>178</v>
      </c>
      <c r="AG46" s="63" t="s">
        <v>178</v>
      </c>
      <c r="AH46" s="63" t="s">
        <v>178</v>
      </c>
      <c r="AI46" s="63" t="s">
        <v>178</v>
      </c>
      <c r="AJ46" s="63" t="s">
        <v>178</v>
      </c>
      <c r="AK46" s="63" t="s">
        <v>178</v>
      </c>
      <c r="AL46" s="63" t="s">
        <v>178</v>
      </c>
      <c r="AM46" s="63" t="s">
        <v>178</v>
      </c>
      <c r="AN46" s="63" t="s">
        <v>178</v>
      </c>
      <c r="AO46" s="63" t="s">
        <v>178</v>
      </c>
      <c r="AP46" s="63" t="s">
        <v>178</v>
      </c>
      <c r="AQ46" s="63" t="s">
        <v>178</v>
      </c>
      <c r="AR46" s="63" t="s">
        <v>178</v>
      </c>
      <c r="AS46" s="63" t="s">
        <v>178</v>
      </c>
      <c r="AT46" s="63" t="s">
        <v>178</v>
      </c>
      <c r="AU46" s="63" t="s">
        <v>178</v>
      </c>
      <c r="AV46" s="63" t="s">
        <v>178</v>
      </c>
      <c r="AW46" s="63" t="s">
        <v>178</v>
      </c>
      <c r="AX46" s="63" t="s">
        <v>178</v>
      </c>
      <c r="AY46" s="63" t="s">
        <v>178</v>
      </c>
      <c r="AZ46" s="63" t="s">
        <v>178</v>
      </c>
      <c r="BA46" s="63" t="s">
        <v>178</v>
      </c>
      <c r="BB46" s="63" t="s">
        <v>178</v>
      </c>
      <c r="BC46" s="63" t="s">
        <v>178</v>
      </c>
      <c r="BD46" s="63" t="s">
        <v>178</v>
      </c>
      <c r="BE46" s="63" t="s">
        <v>178</v>
      </c>
      <c r="BF46" s="63" t="s">
        <v>178</v>
      </c>
      <c r="BG46" s="63" t="s">
        <v>178</v>
      </c>
      <c r="BH46" s="63" t="s">
        <v>178</v>
      </c>
      <c r="BI46" s="63" t="s">
        <v>178</v>
      </c>
      <c r="BJ46" s="63" t="s">
        <v>178</v>
      </c>
      <c r="BK46" s="63" t="s">
        <v>178</v>
      </c>
      <c r="BL46" s="63" t="s">
        <v>178</v>
      </c>
      <c r="BM46" s="63" t="s">
        <v>178</v>
      </c>
      <c r="BN46" s="63" t="s">
        <v>178</v>
      </c>
      <c r="BO46" s="63" t="s">
        <v>178</v>
      </c>
      <c r="BP46" s="63" t="s">
        <v>178</v>
      </c>
      <c r="BQ46" s="63" t="s">
        <v>178</v>
      </c>
      <c r="BR46" s="63" t="s">
        <v>178</v>
      </c>
      <c r="BS46" s="63" t="s">
        <v>178</v>
      </c>
      <c r="BT46" s="63" t="s">
        <v>178</v>
      </c>
      <c r="BU46" s="63" t="s">
        <v>178</v>
      </c>
      <c r="BV46" s="63" t="s">
        <v>178</v>
      </c>
      <c r="BW46" s="63" t="s">
        <v>178</v>
      </c>
      <c r="BX46" s="63" t="s">
        <v>178</v>
      </c>
      <c r="BY46" s="63" t="s">
        <v>178</v>
      </c>
      <c r="BZ46" s="63" t="s">
        <v>178</v>
      </c>
      <c r="CA46" s="63" t="s">
        <v>178</v>
      </c>
      <c r="CB46" s="63" t="s">
        <v>178</v>
      </c>
      <c r="CC46" s="63" t="s">
        <v>178</v>
      </c>
      <c r="CD46" s="63" t="s">
        <v>178</v>
      </c>
      <c r="CE46" s="63" t="s">
        <v>178</v>
      </c>
      <c r="CF46" s="63" t="s">
        <v>178</v>
      </c>
      <c r="CG46" s="63" t="s">
        <v>178</v>
      </c>
      <c r="CH46" s="63" t="s">
        <v>178</v>
      </c>
      <c r="CI46" s="63" t="s">
        <v>178</v>
      </c>
      <c r="CJ46" s="63" t="s">
        <v>178</v>
      </c>
      <c r="CK46" s="63" t="s">
        <v>178</v>
      </c>
      <c r="CL46" s="63" t="s">
        <v>178</v>
      </c>
      <c r="CM46" s="63" t="s">
        <v>178</v>
      </c>
      <c r="CN46" s="63" t="s">
        <v>178</v>
      </c>
      <c r="CO46" s="63" t="s">
        <v>178</v>
      </c>
      <c r="CP46" s="63" t="s">
        <v>178</v>
      </c>
      <c r="CQ46" s="63" t="s">
        <v>178</v>
      </c>
      <c r="CR46" s="63" t="s">
        <v>178</v>
      </c>
      <c r="CS46" s="63" t="s">
        <v>178</v>
      </c>
      <c r="CT46" s="63" t="s">
        <v>178</v>
      </c>
      <c r="CU46" s="63" t="s">
        <v>178</v>
      </c>
      <c r="CV46" s="63" t="s">
        <v>178</v>
      </c>
      <c r="CW46" s="63" t="s">
        <v>178</v>
      </c>
      <c r="CX46" s="63" t="s">
        <v>178</v>
      </c>
      <c r="CY46" s="63" t="s">
        <v>178</v>
      </c>
      <c r="CZ46" s="63" t="s">
        <v>178</v>
      </c>
    </row>
    <row r="47" spans="1:104" x14ac:dyDescent="0.2">
      <c r="A47" s="16" t="s">
        <v>605</v>
      </c>
      <c r="B47" s="9" t="s">
        <v>183</v>
      </c>
      <c r="C47" s="15" t="s">
        <v>253</v>
      </c>
      <c r="D47" s="15" t="s">
        <v>2</v>
      </c>
      <c r="E47" s="86" t="s">
        <v>178</v>
      </c>
      <c r="F47" s="63" t="s">
        <v>178</v>
      </c>
      <c r="G47" s="63" t="s">
        <v>178</v>
      </c>
      <c r="H47" s="63" t="s">
        <v>178</v>
      </c>
      <c r="I47" s="63" t="s">
        <v>178</v>
      </c>
      <c r="J47" s="63" t="s">
        <v>178</v>
      </c>
      <c r="K47" s="63" t="s">
        <v>178</v>
      </c>
      <c r="L47" s="63" t="s">
        <v>178</v>
      </c>
      <c r="M47" s="63" t="s">
        <v>178</v>
      </c>
      <c r="N47" s="63" t="s">
        <v>178</v>
      </c>
      <c r="O47" s="63" t="s">
        <v>178</v>
      </c>
      <c r="P47" s="63" t="s">
        <v>178</v>
      </c>
      <c r="Q47" s="63" t="s">
        <v>178</v>
      </c>
      <c r="R47" s="63" t="s">
        <v>178</v>
      </c>
      <c r="S47" s="63" t="s">
        <v>178</v>
      </c>
      <c r="T47" s="63" t="s">
        <v>178</v>
      </c>
      <c r="U47" s="63" t="s">
        <v>178</v>
      </c>
      <c r="V47" s="63" t="s">
        <v>178</v>
      </c>
      <c r="W47" s="63" t="s">
        <v>178</v>
      </c>
      <c r="X47" s="63" t="s">
        <v>178</v>
      </c>
      <c r="Y47" s="63" t="s">
        <v>178</v>
      </c>
      <c r="Z47" s="63" t="s">
        <v>178</v>
      </c>
      <c r="AA47" s="63" t="s">
        <v>178</v>
      </c>
      <c r="AB47" s="63" t="s">
        <v>178</v>
      </c>
      <c r="AC47" s="63" t="s">
        <v>178</v>
      </c>
      <c r="AD47" s="63" t="s">
        <v>178</v>
      </c>
      <c r="AE47" s="63" t="s">
        <v>178</v>
      </c>
      <c r="AF47" s="63" t="s">
        <v>178</v>
      </c>
      <c r="AG47" s="63" t="s">
        <v>178</v>
      </c>
      <c r="AH47" s="63" t="s">
        <v>178</v>
      </c>
      <c r="AI47" s="63" t="s">
        <v>178</v>
      </c>
      <c r="AJ47" s="63" t="s">
        <v>178</v>
      </c>
      <c r="AK47" s="63" t="s">
        <v>178</v>
      </c>
      <c r="AL47" s="63" t="s">
        <v>178</v>
      </c>
      <c r="AM47" s="63" t="s">
        <v>178</v>
      </c>
      <c r="AN47" s="63" t="s">
        <v>178</v>
      </c>
      <c r="AO47" s="63" t="s">
        <v>178</v>
      </c>
      <c r="AP47" s="63" t="s">
        <v>178</v>
      </c>
      <c r="AQ47" s="63" t="s">
        <v>178</v>
      </c>
      <c r="AR47" s="63" t="s">
        <v>178</v>
      </c>
      <c r="AS47" s="63" t="s">
        <v>178</v>
      </c>
      <c r="AT47" s="63" t="s">
        <v>178</v>
      </c>
      <c r="AU47" s="63" t="s">
        <v>178</v>
      </c>
      <c r="AV47" s="63" t="s">
        <v>178</v>
      </c>
      <c r="AW47" s="63" t="s">
        <v>178</v>
      </c>
      <c r="AX47" s="63" t="s">
        <v>178</v>
      </c>
      <c r="AY47" s="63" t="s">
        <v>178</v>
      </c>
      <c r="AZ47" s="63" t="s">
        <v>178</v>
      </c>
      <c r="BA47" s="63" t="s">
        <v>178</v>
      </c>
      <c r="BB47" s="63" t="s">
        <v>178</v>
      </c>
      <c r="BC47" s="63" t="s">
        <v>178</v>
      </c>
      <c r="BD47" s="63" t="s">
        <v>178</v>
      </c>
      <c r="BE47" s="63" t="s">
        <v>178</v>
      </c>
      <c r="BF47" s="63" t="s">
        <v>178</v>
      </c>
      <c r="BG47" s="63" t="s">
        <v>178</v>
      </c>
      <c r="BH47" s="63" t="s">
        <v>178</v>
      </c>
      <c r="BI47" s="63" t="s">
        <v>178</v>
      </c>
      <c r="BJ47" s="63" t="s">
        <v>178</v>
      </c>
      <c r="BK47" s="63" t="s">
        <v>178</v>
      </c>
      <c r="BL47" s="63" t="s">
        <v>178</v>
      </c>
      <c r="BM47" s="63" t="s">
        <v>178</v>
      </c>
      <c r="BN47" s="63" t="s">
        <v>178</v>
      </c>
      <c r="BO47" s="63" t="s">
        <v>178</v>
      </c>
      <c r="BP47" s="63" t="s">
        <v>178</v>
      </c>
      <c r="BQ47" s="63" t="s">
        <v>178</v>
      </c>
      <c r="BR47" s="63" t="s">
        <v>178</v>
      </c>
      <c r="BS47" s="63" t="s">
        <v>178</v>
      </c>
      <c r="BT47" s="63" t="s">
        <v>178</v>
      </c>
      <c r="BU47" s="63" t="s">
        <v>178</v>
      </c>
      <c r="BV47" s="63" t="s">
        <v>178</v>
      </c>
      <c r="BW47" s="63" t="s">
        <v>178</v>
      </c>
      <c r="BX47" s="63" t="s">
        <v>178</v>
      </c>
      <c r="BY47" s="63" t="s">
        <v>178</v>
      </c>
      <c r="BZ47" s="63" t="s">
        <v>178</v>
      </c>
      <c r="CA47" s="63" t="s">
        <v>178</v>
      </c>
      <c r="CB47" s="63" t="s">
        <v>178</v>
      </c>
      <c r="CC47" s="63" t="s">
        <v>178</v>
      </c>
      <c r="CD47" s="63" t="s">
        <v>178</v>
      </c>
      <c r="CE47" s="63" t="s">
        <v>178</v>
      </c>
      <c r="CF47" s="63" t="s">
        <v>178</v>
      </c>
      <c r="CG47" s="63" t="s">
        <v>178</v>
      </c>
      <c r="CH47" s="63" t="s">
        <v>178</v>
      </c>
      <c r="CI47" s="63" t="s">
        <v>178</v>
      </c>
      <c r="CJ47" s="63" t="s">
        <v>178</v>
      </c>
      <c r="CK47" s="63" t="s">
        <v>178</v>
      </c>
      <c r="CL47" s="63" t="s">
        <v>178</v>
      </c>
      <c r="CM47" s="63" t="s">
        <v>178</v>
      </c>
      <c r="CN47" s="63" t="s">
        <v>178</v>
      </c>
      <c r="CO47" s="63" t="s">
        <v>178</v>
      </c>
      <c r="CP47" s="63" t="s">
        <v>178</v>
      </c>
      <c r="CQ47" s="63" t="s">
        <v>178</v>
      </c>
      <c r="CR47" s="63" t="s">
        <v>178</v>
      </c>
      <c r="CS47" s="63" t="s">
        <v>178</v>
      </c>
      <c r="CT47" s="63" t="s">
        <v>178</v>
      </c>
      <c r="CU47" s="63" t="s">
        <v>178</v>
      </c>
      <c r="CV47" s="63" t="s">
        <v>178</v>
      </c>
      <c r="CW47" s="63" t="s">
        <v>178</v>
      </c>
      <c r="CX47" s="63" t="s">
        <v>178</v>
      </c>
      <c r="CY47" s="63" t="s">
        <v>178</v>
      </c>
      <c r="CZ47" s="63" t="s">
        <v>178</v>
      </c>
    </row>
    <row r="48" spans="1:104" ht="28.5" x14ac:dyDescent="0.2">
      <c r="A48" s="16" t="s">
        <v>606</v>
      </c>
      <c r="B48" s="9" t="s">
        <v>184</v>
      </c>
      <c r="C48" s="15" t="s">
        <v>256</v>
      </c>
      <c r="D48" s="15" t="s">
        <v>2</v>
      </c>
      <c r="E48" s="86"/>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row>
    <row r="49" spans="1:104" ht="28.5" x14ac:dyDescent="0.2">
      <c r="A49" s="16" t="s">
        <v>607</v>
      </c>
      <c r="B49" s="9" t="s">
        <v>185</v>
      </c>
      <c r="C49" s="15" t="s">
        <v>254</v>
      </c>
      <c r="D49" s="15" t="s">
        <v>68</v>
      </c>
      <c r="E49" s="91"/>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row>
    <row r="50" spans="1:104" ht="106.5" hidden="1" customHeight="1" thickBot="1" x14ac:dyDescent="0.25">
      <c r="A50" s="26" t="s">
        <v>123</v>
      </c>
      <c r="B50" s="27" t="s">
        <v>122</v>
      </c>
      <c r="C50" s="27" t="s">
        <v>124</v>
      </c>
      <c r="D50" s="28" t="s">
        <v>68</v>
      </c>
      <c r="E50" s="212"/>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row>
    <row r="51" spans="1:104" ht="21" customHeight="1" x14ac:dyDescent="0.3">
      <c r="A51" s="66"/>
      <c r="B51" s="66" t="s">
        <v>127</v>
      </c>
      <c r="E51" s="71"/>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row>
    <row r="52" spans="1:104" ht="40.15" customHeight="1" x14ac:dyDescent="0.2">
      <c r="A52" s="234"/>
      <c r="B52" s="222" t="s">
        <v>278</v>
      </c>
      <c r="C52" s="15" t="s">
        <v>555</v>
      </c>
      <c r="D52" s="15" t="s">
        <v>243</v>
      </c>
      <c r="E52" s="210" t="s">
        <v>100</v>
      </c>
      <c r="F52" s="211" t="s">
        <v>100</v>
      </c>
      <c r="G52" s="211" t="s">
        <v>100</v>
      </c>
      <c r="H52" s="211" t="s">
        <v>100</v>
      </c>
      <c r="I52" s="211" t="s">
        <v>100</v>
      </c>
      <c r="J52" s="211" t="s">
        <v>100</v>
      </c>
      <c r="K52" s="211" t="s">
        <v>100</v>
      </c>
      <c r="L52" s="211" t="s">
        <v>100</v>
      </c>
      <c r="M52" s="211" t="s">
        <v>100</v>
      </c>
      <c r="N52" s="211" t="s">
        <v>100</v>
      </c>
      <c r="O52" s="211" t="s">
        <v>100</v>
      </c>
      <c r="P52" s="211" t="s">
        <v>100</v>
      </c>
      <c r="Q52" s="211" t="s">
        <v>100</v>
      </c>
      <c r="R52" s="211" t="s">
        <v>100</v>
      </c>
      <c r="S52" s="211" t="s">
        <v>100</v>
      </c>
      <c r="T52" s="211" t="s">
        <v>100</v>
      </c>
      <c r="U52" s="211" t="s">
        <v>100</v>
      </c>
      <c r="V52" s="211" t="s">
        <v>100</v>
      </c>
      <c r="W52" s="211" t="s">
        <v>100</v>
      </c>
      <c r="X52" s="211" t="s">
        <v>100</v>
      </c>
      <c r="Y52" s="211" t="s">
        <v>100</v>
      </c>
      <c r="Z52" s="211" t="s">
        <v>100</v>
      </c>
      <c r="AA52" s="211" t="s">
        <v>100</v>
      </c>
      <c r="AB52" s="211" t="s">
        <v>100</v>
      </c>
      <c r="AC52" s="211" t="s">
        <v>100</v>
      </c>
      <c r="AD52" s="211" t="s">
        <v>100</v>
      </c>
      <c r="AE52" s="211" t="s">
        <v>100</v>
      </c>
      <c r="AF52" s="211" t="s">
        <v>100</v>
      </c>
      <c r="AG52" s="211" t="s">
        <v>100</v>
      </c>
      <c r="AH52" s="211" t="s">
        <v>100</v>
      </c>
      <c r="AI52" s="211" t="s">
        <v>100</v>
      </c>
      <c r="AJ52" s="211" t="s">
        <v>100</v>
      </c>
      <c r="AK52" s="211" t="s">
        <v>100</v>
      </c>
      <c r="AL52" s="211" t="s">
        <v>100</v>
      </c>
      <c r="AM52" s="211" t="s">
        <v>100</v>
      </c>
      <c r="AN52" s="211" t="s">
        <v>100</v>
      </c>
      <c r="AO52" s="211" t="s">
        <v>100</v>
      </c>
      <c r="AP52" s="211" t="s">
        <v>100</v>
      </c>
      <c r="AQ52" s="211" t="s">
        <v>100</v>
      </c>
      <c r="AR52" s="211" t="s">
        <v>100</v>
      </c>
      <c r="AS52" s="211" t="s">
        <v>100</v>
      </c>
      <c r="AT52" s="211" t="s">
        <v>100</v>
      </c>
      <c r="AU52" s="211" t="s">
        <v>100</v>
      </c>
      <c r="AV52" s="211" t="s">
        <v>100</v>
      </c>
      <c r="AW52" s="211" t="s">
        <v>100</v>
      </c>
      <c r="AX52" s="211" t="s">
        <v>100</v>
      </c>
      <c r="AY52" s="211" t="s">
        <v>100</v>
      </c>
      <c r="AZ52" s="211" t="s">
        <v>100</v>
      </c>
      <c r="BA52" s="211" t="s">
        <v>100</v>
      </c>
      <c r="BB52" s="211" t="s">
        <v>100</v>
      </c>
      <c r="BC52" s="211" t="s">
        <v>100</v>
      </c>
      <c r="BD52" s="211" t="s">
        <v>100</v>
      </c>
      <c r="BE52" s="211" t="s">
        <v>100</v>
      </c>
      <c r="BF52" s="211" t="s">
        <v>100</v>
      </c>
      <c r="BG52" s="211" t="s">
        <v>100</v>
      </c>
      <c r="BH52" s="211" t="s">
        <v>100</v>
      </c>
      <c r="BI52" s="211" t="s">
        <v>100</v>
      </c>
      <c r="BJ52" s="211" t="s">
        <v>100</v>
      </c>
      <c r="BK52" s="211" t="s">
        <v>100</v>
      </c>
      <c r="BL52" s="211" t="s">
        <v>100</v>
      </c>
      <c r="BM52" s="211" t="s">
        <v>100</v>
      </c>
      <c r="BN52" s="211" t="s">
        <v>100</v>
      </c>
      <c r="BO52" s="211" t="s">
        <v>100</v>
      </c>
      <c r="BP52" s="211" t="s">
        <v>100</v>
      </c>
      <c r="BQ52" s="211" t="s">
        <v>100</v>
      </c>
      <c r="BR52" s="211" t="s">
        <v>100</v>
      </c>
      <c r="BS52" s="211" t="s">
        <v>100</v>
      </c>
      <c r="BT52" s="211" t="s">
        <v>100</v>
      </c>
      <c r="BU52" s="211" t="s">
        <v>100</v>
      </c>
      <c r="BV52" s="211" t="s">
        <v>100</v>
      </c>
      <c r="BW52" s="211" t="s">
        <v>100</v>
      </c>
      <c r="BX52" s="211" t="s">
        <v>100</v>
      </c>
      <c r="BY52" s="211" t="s">
        <v>100</v>
      </c>
      <c r="BZ52" s="211" t="s">
        <v>100</v>
      </c>
      <c r="CA52" s="211" t="s">
        <v>100</v>
      </c>
      <c r="CB52" s="211" t="s">
        <v>100</v>
      </c>
      <c r="CC52" s="211" t="s">
        <v>100</v>
      </c>
      <c r="CD52" s="211" t="s">
        <v>100</v>
      </c>
      <c r="CE52" s="211" t="s">
        <v>100</v>
      </c>
      <c r="CF52" s="211" t="s">
        <v>100</v>
      </c>
      <c r="CG52" s="211" t="s">
        <v>100</v>
      </c>
      <c r="CH52" s="211" t="s">
        <v>100</v>
      </c>
      <c r="CI52" s="211" t="s">
        <v>100</v>
      </c>
      <c r="CJ52" s="211" t="s">
        <v>100</v>
      </c>
      <c r="CK52" s="211" t="s">
        <v>100</v>
      </c>
      <c r="CL52" s="211" t="s">
        <v>100</v>
      </c>
      <c r="CM52" s="211" t="s">
        <v>100</v>
      </c>
      <c r="CN52" s="211" t="s">
        <v>100</v>
      </c>
      <c r="CO52" s="211" t="s">
        <v>100</v>
      </c>
      <c r="CP52" s="211" t="s">
        <v>100</v>
      </c>
      <c r="CQ52" s="211" t="s">
        <v>100</v>
      </c>
      <c r="CR52" s="211" t="s">
        <v>100</v>
      </c>
      <c r="CS52" s="211" t="s">
        <v>100</v>
      </c>
      <c r="CT52" s="211" t="s">
        <v>100</v>
      </c>
      <c r="CU52" s="211" t="s">
        <v>100</v>
      </c>
      <c r="CV52" s="211" t="s">
        <v>100</v>
      </c>
      <c r="CW52" s="211" t="s">
        <v>100</v>
      </c>
      <c r="CX52" s="211" t="s">
        <v>100</v>
      </c>
      <c r="CY52" s="211" t="s">
        <v>100</v>
      </c>
      <c r="CZ52" s="211" t="s">
        <v>100</v>
      </c>
    </row>
    <row r="53" spans="1:104" x14ac:dyDescent="0.2">
      <c r="A53" s="16" t="s">
        <v>608</v>
      </c>
      <c r="B53" s="9" t="s">
        <v>180</v>
      </c>
      <c r="C53" s="15" t="s">
        <v>253</v>
      </c>
      <c r="D53" s="15" t="s">
        <v>2</v>
      </c>
      <c r="E53" s="86" t="s">
        <v>178</v>
      </c>
      <c r="F53" s="63" t="s">
        <v>178</v>
      </c>
      <c r="G53" s="63" t="s">
        <v>178</v>
      </c>
      <c r="H53" s="63" t="s">
        <v>178</v>
      </c>
      <c r="I53" s="63" t="s">
        <v>178</v>
      </c>
      <c r="J53" s="63" t="s">
        <v>178</v>
      </c>
      <c r="K53" s="63" t="s">
        <v>178</v>
      </c>
      <c r="L53" s="63" t="s">
        <v>178</v>
      </c>
      <c r="M53" s="63" t="s">
        <v>178</v>
      </c>
      <c r="N53" s="63" t="s">
        <v>178</v>
      </c>
      <c r="O53" s="63" t="s">
        <v>178</v>
      </c>
      <c r="P53" s="63" t="s">
        <v>178</v>
      </c>
      <c r="Q53" s="63" t="s">
        <v>178</v>
      </c>
      <c r="R53" s="63" t="s">
        <v>178</v>
      </c>
      <c r="S53" s="63" t="s">
        <v>178</v>
      </c>
      <c r="T53" s="63" t="s">
        <v>178</v>
      </c>
      <c r="U53" s="63" t="s">
        <v>178</v>
      </c>
      <c r="V53" s="63" t="s">
        <v>178</v>
      </c>
      <c r="W53" s="63" t="s">
        <v>178</v>
      </c>
      <c r="X53" s="63" t="s">
        <v>178</v>
      </c>
      <c r="Y53" s="63" t="s">
        <v>178</v>
      </c>
      <c r="Z53" s="63" t="s">
        <v>178</v>
      </c>
      <c r="AA53" s="63" t="s">
        <v>178</v>
      </c>
      <c r="AB53" s="63" t="s">
        <v>178</v>
      </c>
      <c r="AC53" s="63" t="s">
        <v>178</v>
      </c>
      <c r="AD53" s="63" t="s">
        <v>178</v>
      </c>
      <c r="AE53" s="63" t="s">
        <v>178</v>
      </c>
      <c r="AF53" s="63" t="s">
        <v>178</v>
      </c>
      <c r="AG53" s="63" t="s">
        <v>178</v>
      </c>
      <c r="AH53" s="63" t="s">
        <v>178</v>
      </c>
      <c r="AI53" s="63" t="s">
        <v>178</v>
      </c>
      <c r="AJ53" s="63" t="s">
        <v>178</v>
      </c>
      <c r="AK53" s="63" t="s">
        <v>178</v>
      </c>
      <c r="AL53" s="63" t="s">
        <v>178</v>
      </c>
      <c r="AM53" s="63" t="s">
        <v>178</v>
      </c>
      <c r="AN53" s="63" t="s">
        <v>178</v>
      </c>
      <c r="AO53" s="63" t="s">
        <v>178</v>
      </c>
      <c r="AP53" s="63" t="s">
        <v>178</v>
      </c>
      <c r="AQ53" s="63" t="s">
        <v>178</v>
      </c>
      <c r="AR53" s="63" t="s">
        <v>178</v>
      </c>
      <c r="AS53" s="63" t="s">
        <v>178</v>
      </c>
      <c r="AT53" s="63" t="s">
        <v>178</v>
      </c>
      <c r="AU53" s="63" t="s">
        <v>178</v>
      </c>
      <c r="AV53" s="63" t="s">
        <v>178</v>
      </c>
      <c r="AW53" s="63" t="s">
        <v>178</v>
      </c>
      <c r="AX53" s="63" t="s">
        <v>178</v>
      </c>
      <c r="AY53" s="63" t="s">
        <v>178</v>
      </c>
      <c r="AZ53" s="63" t="s">
        <v>178</v>
      </c>
      <c r="BA53" s="63" t="s">
        <v>178</v>
      </c>
      <c r="BB53" s="63" t="s">
        <v>178</v>
      </c>
      <c r="BC53" s="63" t="s">
        <v>178</v>
      </c>
      <c r="BD53" s="63" t="s">
        <v>178</v>
      </c>
      <c r="BE53" s="63" t="s">
        <v>178</v>
      </c>
      <c r="BF53" s="63" t="s">
        <v>178</v>
      </c>
      <c r="BG53" s="63" t="s">
        <v>178</v>
      </c>
      <c r="BH53" s="63" t="s">
        <v>178</v>
      </c>
      <c r="BI53" s="63" t="s">
        <v>178</v>
      </c>
      <c r="BJ53" s="63" t="s">
        <v>178</v>
      </c>
      <c r="BK53" s="63" t="s">
        <v>178</v>
      </c>
      <c r="BL53" s="63" t="s">
        <v>178</v>
      </c>
      <c r="BM53" s="63" t="s">
        <v>178</v>
      </c>
      <c r="BN53" s="63" t="s">
        <v>178</v>
      </c>
      <c r="BO53" s="63" t="s">
        <v>178</v>
      </c>
      <c r="BP53" s="63" t="s">
        <v>178</v>
      </c>
      <c r="BQ53" s="63" t="s">
        <v>178</v>
      </c>
      <c r="BR53" s="63" t="s">
        <v>178</v>
      </c>
      <c r="BS53" s="63" t="s">
        <v>178</v>
      </c>
      <c r="BT53" s="63" t="s">
        <v>178</v>
      </c>
      <c r="BU53" s="63" t="s">
        <v>178</v>
      </c>
      <c r="BV53" s="63" t="s">
        <v>178</v>
      </c>
      <c r="BW53" s="63" t="s">
        <v>178</v>
      </c>
      <c r="BX53" s="63" t="s">
        <v>178</v>
      </c>
      <c r="BY53" s="63" t="s">
        <v>178</v>
      </c>
      <c r="BZ53" s="63" t="s">
        <v>178</v>
      </c>
      <c r="CA53" s="63" t="s">
        <v>178</v>
      </c>
      <c r="CB53" s="63" t="s">
        <v>178</v>
      </c>
      <c r="CC53" s="63" t="s">
        <v>178</v>
      </c>
      <c r="CD53" s="63" t="s">
        <v>178</v>
      </c>
      <c r="CE53" s="63" t="s">
        <v>178</v>
      </c>
      <c r="CF53" s="63" t="s">
        <v>178</v>
      </c>
      <c r="CG53" s="63" t="s">
        <v>178</v>
      </c>
      <c r="CH53" s="63" t="s">
        <v>178</v>
      </c>
      <c r="CI53" s="63" t="s">
        <v>178</v>
      </c>
      <c r="CJ53" s="63" t="s">
        <v>178</v>
      </c>
      <c r="CK53" s="63" t="s">
        <v>178</v>
      </c>
      <c r="CL53" s="63" t="s">
        <v>178</v>
      </c>
      <c r="CM53" s="63" t="s">
        <v>178</v>
      </c>
      <c r="CN53" s="63" t="s">
        <v>178</v>
      </c>
      <c r="CO53" s="63" t="s">
        <v>178</v>
      </c>
      <c r="CP53" s="63" t="s">
        <v>178</v>
      </c>
      <c r="CQ53" s="63" t="s">
        <v>178</v>
      </c>
      <c r="CR53" s="63" t="s">
        <v>178</v>
      </c>
      <c r="CS53" s="63" t="s">
        <v>178</v>
      </c>
      <c r="CT53" s="63" t="s">
        <v>178</v>
      </c>
      <c r="CU53" s="63" t="s">
        <v>178</v>
      </c>
      <c r="CV53" s="63" t="s">
        <v>178</v>
      </c>
      <c r="CW53" s="63" t="s">
        <v>178</v>
      </c>
      <c r="CX53" s="63" t="s">
        <v>178</v>
      </c>
      <c r="CY53" s="63" t="s">
        <v>178</v>
      </c>
      <c r="CZ53" s="63" t="s">
        <v>178</v>
      </c>
    </row>
    <row r="54" spans="1:104" x14ac:dyDescent="0.2">
      <c r="A54" s="16" t="s">
        <v>609</v>
      </c>
      <c r="B54" s="9" t="s">
        <v>181</v>
      </c>
      <c r="C54" s="15" t="s">
        <v>253</v>
      </c>
      <c r="D54" s="15" t="s">
        <v>2</v>
      </c>
      <c r="E54" s="86" t="s">
        <v>178</v>
      </c>
      <c r="F54" s="63" t="s">
        <v>178</v>
      </c>
      <c r="G54" s="63" t="s">
        <v>178</v>
      </c>
      <c r="H54" s="63" t="s">
        <v>178</v>
      </c>
      <c r="I54" s="63" t="s">
        <v>178</v>
      </c>
      <c r="J54" s="63" t="s">
        <v>178</v>
      </c>
      <c r="K54" s="63" t="s">
        <v>178</v>
      </c>
      <c r="L54" s="63" t="s">
        <v>178</v>
      </c>
      <c r="M54" s="63" t="s">
        <v>178</v>
      </c>
      <c r="N54" s="63" t="s">
        <v>178</v>
      </c>
      <c r="O54" s="63" t="s">
        <v>178</v>
      </c>
      <c r="P54" s="63" t="s">
        <v>178</v>
      </c>
      <c r="Q54" s="63" t="s">
        <v>178</v>
      </c>
      <c r="R54" s="63" t="s">
        <v>178</v>
      </c>
      <c r="S54" s="63" t="s">
        <v>178</v>
      </c>
      <c r="T54" s="63" t="s">
        <v>178</v>
      </c>
      <c r="U54" s="63" t="s">
        <v>178</v>
      </c>
      <c r="V54" s="63" t="s">
        <v>178</v>
      </c>
      <c r="W54" s="63" t="s">
        <v>178</v>
      </c>
      <c r="X54" s="63" t="s">
        <v>178</v>
      </c>
      <c r="Y54" s="63" t="s">
        <v>178</v>
      </c>
      <c r="Z54" s="63" t="s">
        <v>178</v>
      </c>
      <c r="AA54" s="63" t="s">
        <v>178</v>
      </c>
      <c r="AB54" s="63" t="s">
        <v>178</v>
      </c>
      <c r="AC54" s="63" t="s">
        <v>178</v>
      </c>
      <c r="AD54" s="63" t="s">
        <v>178</v>
      </c>
      <c r="AE54" s="63" t="s">
        <v>178</v>
      </c>
      <c r="AF54" s="63" t="s">
        <v>178</v>
      </c>
      <c r="AG54" s="63" t="s">
        <v>178</v>
      </c>
      <c r="AH54" s="63" t="s">
        <v>178</v>
      </c>
      <c r="AI54" s="63" t="s">
        <v>178</v>
      </c>
      <c r="AJ54" s="63" t="s">
        <v>178</v>
      </c>
      <c r="AK54" s="63" t="s">
        <v>178</v>
      </c>
      <c r="AL54" s="63" t="s">
        <v>178</v>
      </c>
      <c r="AM54" s="63" t="s">
        <v>178</v>
      </c>
      <c r="AN54" s="63" t="s">
        <v>178</v>
      </c>
      <c r="AO54" s="63" t="s">
        <v>178</v>
      </c>
      <c r="AP54" s="63" t="s">
        <v>178</v>
      </c>
      <c r="AQ54" s="63" t="s">
        <v>178</v>
      </c>
      <c r="AR54" s="63" t="s">
        <v>178</v>
      </c>
      <c r="AS54" s="63" t="s">
        <v>178</v>
      </c>
      <c r="AT54" s="63" t="s">
        <v>178</v>
      </c>
      <c r="AU54" s="63" t="s">
        <v>178</v>
      </c>
      <c r="AV54" s="63" t="s">
        <v>178</v>
      </c>
      <c r="AW54" s="63" t="s">
        <v>178</v>
      </c>
      <c r="AX54" s="63" t="s">
        <v>178</v>
      </c>
      <c r="AY54" s="63" t="s">
        <v>178</v>
      </c>
      <c r="AZ54" s="63" t="s">
        <v>178</v>
      </c>
      <c r="BA54" s="63" t="s">
        <v>178</v>
      </c>
      <c r="BB54" s="63" t="s">
        <v>178</v>
      </c>
      <c r="BC54" s="63" t="s">
        <v>178</v>
      </c>
      <c r="BD54" s="63" t="s">
        <v>178</v>
      </c>
      <c r="BE54" s="63" t="s">
        <v>178</v>
      </c>
      <c r="BF54" s="63" t="s">
        <v>178</v>
      </c>
      <c r="BG54" s="63" t="s">
        <v>178</v>
      </c>
      <c r="BH54" s="63" t="s">
        <v>178</v>
      </c>
      <c r="BI54" s="63" t="s">
        <v>178</v>
      </c>
      <c r="BJ54" s="63" t="s">
        <v>178</v>
      </c>
      <c r="BK54" s="63" t="s">
        <v>178</v>
      </c>
      <c r="BL54" s="63" t="s">
        <v>178</v>
      </c>
      <c r="BM54" s="63" t="s">
        <v>178</v>
      </c>
      <c r="BN54" s="63" t="s">
        <v>178</v>
      </c>
      <c r="BO54" s="63" t="s">
        <v>178</v>
      </c>
      <c r="BP54" s="63" t="s">
        <v>178</v>
      </c>
      <c r="BQ54" s="63" t="s">
        <v>178</v>
      </c>
      <c r="BR54" s="63" t="s">
        <v>178</v>
      </c>
      <c r="BS54" s="63" t="s">
        <v>178</v>
      </c>
      <c r="BT54" s="63" t="s">
        <v>178</v>
      </c>
      <c r="BU54" s="63" t="s">
        <v>178</v>
      </c>
      <c r="BV54" s="63" t="s">
        <v>178</v>
      </c>
      <c r="BW54" s="63" t="s">
        <v>178</v>
      </c>
      <c r="BX54" s="63" t="s">
        <v>178</v>
      </c>
      <c r="BY54" s="63" t="s">
        <v>178</v>
      </c>
      <c r="BZ54" s="63" t="s">
        <v>178</v>
      </c>
      <c r="CA54" s="63" t="s">
        <v>178</v>
      </c>
      <c r="CB54" s="63" t="s">
        <v>178</v>
      </c>
      <c r="CC54" s="63" t="s">
        <v>178</v>
      </c>
      <c r="CD54" s="63" t="s">
        <v>178</v>
      </c>
      <c r="CE54" s="63" t="s">
        <v>178</v>
      </c>
      <c r="CF54" s="63" t="s">
        <v>178</v>
      </c>
      <c r="CG54" s="63" t="s">
        <v>178</v>
      </c>
      <c r="CH54" s="63" t="s">
        <v>178</v>
      </c>
      <c r="CI54" s="63" t="s">
        <v>178</v>
      </c>
      <c r="CJ54" s="63" t="s">
        <v>178</v>
      </c>
      <c r="CK54" s="63" t="s">
        <v>178</v>
      </c>
      <c r="CL54" s="63" t="s">
        <v>178</v>
      </c>
      <c r="CM54" s="63" t="s">
        <v>178</v>
      </c>
      <c r="CN54" s="63" t="s">
        <v>178</v>
      </c>
      <c r="CO54" s="63" t="s">
        <v>178</v>
      </c>
      <c r="CP54" s="63" t="s">
        <v>178</v>
      </c>
      <c r="CQ54" s="63" t="s">
        <v>178</v>
      </c>
      <c r="CR54" s="63" t="s">
        <v>178</v>
      </c>
      <c r="CS54" s="63" t="s">
        <v>178</v>
      </c>
      <c r="CT54" s="63" t="s">
        <v>178</v>
      </c>
      <c r="CU54" s="63" t="s">
        <v>178</v>
      </c>
      <c r="CV54" s="63" t="s">
        <v>178</v>
      </c>
      <c r="CW54" s="63" t="s">
        <v>178</v>
      </c>
      <c r="CX54" s="63" t="s">
        <v>178</v>
      </c>
      <c r="CY54" s="63" t="s">
        <v>178</v>
      </c>
      <c r="CZ54" s="63" t="s">
        <v>178</v>
      </c>
    </row>
    <row r="55" spans="1:104" x14ac:dyDescent="0.2">
      <c r="A55" s="16" t="s">
        <v>610</v>
      </c>
      <c r="B55" s="9" t="s">
        <v>182</v>
      </c>
      <c r="C55" s="15" t="s">
        <v>253</v>
      </c>
      <c r="D55" s="15" t="s">
        <v>2</v>
      </c>
      <c r="E55" s="86" t="s">
        <v>178</v>
      </c>
      <c r="F55" s="63" t="s">
        <v>178</v>
      </c>
      <c r="G55" s="63" t="s">
        <v>178</v>
      </c>
      <c r="H55" s="63" t="s">
        <v>178</v>
      </c>
      <c r="I55" s="63" t="s">
        <v>178</v>
      </c>
      <c r="J55" s="63" t="s">
        <v>178</v>
      </c>
      <c r="K55" s="63" t="s">
        <v>178</v>
      </c>
      <c r="L55" s="63" t="s">
        <v>178</v>
      </c>
      <c r="M55" s="63" t="s">
        <v>178</v>
      </c>
      <c r="N55" s="63" t="s">
        <v>178</v>
      </c>
      <c r="O55" s="63" t="s">
        <v>178</v>
      </c>
      <c r="P55" s="63" t="s">
        <v>178</v>
      </c>
      <c r="Q55" s="63" t="s">
        <v>178</v>
      </c>
      <c r="R55" s="63" t="s">
        <v>178</v>
      </c>
      <c r="S55" s="63" t="s">
        <v>178</v>
      </c>
      <c r="T55" s="63" t="s">
        <v>178</v>
      </c>
      <c r="U55" s="63" t="s">
        <v>178</v>
      </c>
      <c r="V55" s="63" t="s">
        <v>178</v>
      </c>
      <c r="W55" s="63" t="s">
        <v>178</v>
      </c>
      <c r="X55" s="63" t="s">
        <v>178</v>
      </c>
      <c r="Y55" s="63" t="s">
        <v>178</v>
      </c>
      <c r="Z55" s="63" t="s">
        <v>178</v>
      </c>
      <c r="AA55" s="63" t="s">
        <v>178</v>
      </c>
      <c r="AB55" s="63" t="s">
        <v>178</v>
      </c>
      <c r="AC55" s="63" t="s">
        <v>178</v>
      </c>
      <c r="AD55" s="63" t="s">
        <v>178</v>
      </c>
      <c r="AE55" s="63" t="s">
        <v>178</v>
      </c>
      <c r="AF55" s="63" t="s">
        <v>178</v>
      </c>
      <c r="AG55" s="63" t="s">
        <v>178</v>
      </c>
      <c r="AH55" s="63" t="s">
        <v>178</v>
      </c>
      <c r="AI55" s="63" t="s">
        <v>178</v>
      </c>
      <c r="AJ55" s="63" t="s">
        <v>178</v>
      </c>
      <c r="AK55" s="63" t="s">
        <v>178</v>
      </c>
      <c r="AL55" s="63" t="s">
        <v>178</v>
      </c>
      <c r="AM55" s="63" t="s">
        <v>178</v>
      </c>
      <c r="AN55" s="63" t="s">
        <v>178</v>
      </c>
      <c r="AO55" s="63" t="s">
        <v>178</v>
      </c>
      <c r="AP55" s="63" t="s">
        <v>178</v>
      </c>
      <c r="AQ55" s="63" t="s">
        <v>178</v>
      </c>
      <c r="AR55" s="63" t="s">
        <v>178</v>
      </c>
      <c r="AS55" s="63" t="s">
        <v>178</v>
      </c>
      <c r="AT55" s="63" t="s">
        <v>178</v>
      </c>
      <c r="AU55" s="63" t="s">
        <v>178</v>
      </c>
      <c r="AV55" s="63" t="s">
        <v>178</v>
      </c>
      <c r="AW55" s="63" t="s">
        <v>178</v>
      </c>
      <c r="AX55" s="63" t="s">
        <v>178</v>
      </c>
      <c r="AY55" s="63" t="s">
        <v>178</v>
      </c>
      <c r="AZ55" s="63" t="s">
        <v>178</v>
      </c>
      <c r="BA55" s="63" t="s">
        <v>178</v>
      </c>
      <c r="BB55" s="63" t="s">
        <v>178</v>
      </c>
      <c r="BC55" s="63" t="s">
        <v>178</v>
      </c>
      <c r="BD55" s="63" t="s">
        <v>178</v>
      </c>
      <c r="BE55" s="63" t="s">
        <v>178</v>
      </c>
      <c r="BF55" s="63" t="s">
        <v>178</v>
      </c>
      <c r="BG55" s="63" t="s">
        <v>178</v>
      </c>
      <c r="BH55" s="63" t="s">
        <v>178</v>
      </c>
      <c r="BI55" s="63" t="s">
        <v>178</v>
      </c>
      <c r="BJ55" s="63" t="s">
        <v>178</v>
      </c>
      <c r="BK55" s="63" t="s">
        <v>178</v>
      </c>
      <c r="BL55" s="63" t="s">
        <v>178</v>
      </c>
      <c r="BM55" s="63" t="s">
        <v>178</v>
      </c>
      <c r="BN55" s="63" t="s">
        <v>178</v>
      </c>
      <c r="BO55" s="63" t="s">
        <v>178</v>
      </c>
      <c r="BP55" s="63" t="s">
        <v>178</v>
      </c>
      <c r="BQ55" s="63" t="s">
        <v>178</v>
      </c>
      <c r="BR55" s="63" t="s">
        <v>178</v>
      </c>
      <c r="BS55" s="63" t="s">
        <v>178</v>
      </c>
      <c r="BT55" s="63" t="s">
        <v>178</v>
      </c>
      <c r="BU55" s="63" t="s">
        <v>178</v>
      </c>
      <c r="BV55" s="63" t="s">
        <v>178</v>
      </c>
      <c r="BW55" s="63" t="s">
        <v>178</v>
      </c>
      <c r="BX55" s="63" t="s">
        <v>178</v>
      </c>
      <c r="BY55" s="63" t="s">
        <v>178</v>
      </c>
      <c r="BZ55" s="63" t="s">
        <v>178</v>
      </c>
      <c r="CA55" s="63" t="s">
        <v>178</v>
      </c>
      <c r="CB55" s="63" t="s">
        <v>178</v>
      </c>
      <c r="CC55" s="63" t="s">
        <v>178</v>
      </c>
      <c r="CD55" s="63" t="s">
        <v>178</v>
      </c>
      <c r="CE55" s="63" t="s">
        <v>178</v>
      </c>
      <c r="CF55" s="63" t="s">
        <v>178</v>
      </c>
      <c r="CG55" s="63" t="s">
        <v>178</v>
      </c>
      <c r="CH55" s="63" t="s">
        <v>178</v>
      </c>
      <c r="CI55" s="63" t="s">
        <v>178</v>
      </c>
      <c r="CJ55" s="63" t="s">
        <v>178</v>
      </c>
      <c r="CK55" s="63" t="s">
        <v>178</v>
      </c>
      <c r="CL55" s="63" t="s">
        <v>178</v>
      </c>
      <c r="CM55" s="63" t="s">
        <v>178</v>
      </c>
      <c r="CN55" s="63" t="s">
        <v>178</v>
      </c>
      <c r="CO55" s="63" t="s">
        <v>178</v>
      </c>
      <c r="CP55" s="63" t="s">
        <v>178</v>
      </c>
      <c r="CQ55" s="63" t="s">
        <v>178</v>
      </c>
      <c r="CR55" s="63" t="s">
        <v>178</v>
      </c>
      <c r="CS55" s="63" t="s">
        <v>178</v>
      </c>
      <c r="CT55" s="63" t="s">
        <v>178</v>
      </c>
      <c r="CU55" s="63" t="s">
        <v>178</v>
      </c>
      <c r="CV55" s="63" t="s">
        <v>178</v>
      </c>
      <c r="CW55" s="63" t="s">
        <v>178</v>
      </c>
      <c r="CX55" s="63" t="s">
        <v>178</v>
      </c>
      <c r="CY55" s="63" t="s">
        <v>178</v>
      </c>
      <c r="CZ55" s="63" t="s">
        <v>178</v>
      </c>
    </row>
    <row r="56" spans="1:104" x14ac:dyDescent="0.2">
      <c r="A56" s="16" t="s">
        <v>611</v>
      </c>
      <c r="B56" s="9" t="s">
        <v>183</v>
      </c>
      <c r="C56" s="15" t="s">
        <v>253</v>
      </c>
      <c r="D56" s="15" t="s">
        <v>2</v>
      </c>
      <c r="E56" s="86" t="s">
        <v>178</v>
      </c>
      <c r="F56" s="63" t="s">
        <v>178</v>
      </c>
      <c r="G56" s="63" t="s">
        <v>178</v>
      </c>
      <c r="H56" s="63" t="s">
        <v>178</v>
      </c>
      <c r="I56" s="63" t="s">
        <v>178</v>
      </c>
      <c r="J56" s="63" t="s">
        <v>178</v>
      </c>
      <c r="K56" s="63" t="s">
        <v>178</v>
      </c>
      <c r="L56" s="63" t="s">
        <v>178</v>
      </c>
      <c r="M56" s="63" t="s">
        <v>178</v>
      </c>
      <c r="N56" s="63" t="s">
        <v>178</v>
      </c>
      <c r="O56" s="63" t="s">
        <v>178</v>
      </c>
      <c r="P56" s="63" t="s">
        <v>178</v>
      </c>
      <c r="Q56" s="63" t="s">
        <v>178</v>
      </c>
      <c r="R56" s="63" t="s">
        <v>178</v>
      </c>
      <c r="S56" s="63" t="s">
        <v>178</v>
      </c>
      <c r="T56" s="63" t="s">
        <v>178</v>
      </c>
      <c r="U56" s="63" t="s">
        <v>178</v>
      </c>
      <c r="V56" s="63" t="s">
        <v>178</v>
      </c>
      <c r="W56" s="63" t="s">
        <v>178</v>
      </c>
      <c r="X56" s="63" t="s">
        <v>178</v>
      </c>
      <c r="Y56" s="63" t="s">
        <v>178</v>
      </c>
      <c r="Z56" s="63" t="s">
        <v>178</v>
      </c>
      <c r="AA56" s="63" t="s">
        <v>178</v>
      </c>
      <c r="AB56" s="63" t="s">
        <v>178</v>
      </c>
      <c r="AC56" s="63" t="s">
        <v>178</v>
      </c>
      <c r="AD56" s="63" t="s">
        <v>178</v>
      </c>
      <c r="AE56" s="63" t="s">
        <v>178</v>
      </c>
      <c r="AF56" s="63" t="s">
        <v>178</v>
      </c>
      <c r="AG56" s="63" t="s">
        <v>178</v>
      </c>
      <c r="AH56" s="63" t="s">
        <v>178</v>
      </c>
      <c r="AI56" s="63" t="s">
        <v>178</v>
      </c>
      <c r="AJ56" s="63" t="s">
        <v>178</v>
      </c>
      <c r="AK56" s="63" t="s">
        <v>178</v>
      </c>
      <c r="AL56" s="63" t="s">
        <v>178</v>
      </c>
      <c r="AM56" s="63" t="s">
        <v>178</v>
      </c>
      <c r="AN56" s="63" t="s">
        <v>178</v>
      </c>
      <c r="AO56" s="63" t="s">
        <v>178</v>
      </c>
      <c r="AP56" s="63" t="s">
        <v>178</v>
      </c>
      <c r="AQ56" s="63" t="s">
        <v>178</v>
      </c>
      <c r="AR56" s="63" t="s">
        <v>178</v>
      </c>
      <c r="AS56" s="63" t="s">
        <v>178</v>
      </c>
      <c r="AT56" s="63" t="s">
        <v>178</v>
      </c>
      <c r="AU56" s="63" t="s">
        <v>178</v>
      </c>
      <c r="AV56" s="63" t="s">
        <v>178</v>
      </c>
      <c r="AW56" s="63" t="s">
        <v>178</v>
      </c>
      <c r="AX56" s="63" t="s">
        <v>178</v>
      </c>
      <c r="AY56" s="63" t="s">
        <v>178</v>
      </c>
      <c r="AZ56" s="63" t="s">
        <v>178</v>
      </c>
      <c r="BA56" s="63" t="s">
        <v>178</v>
      </c>
      <c r="BB56" s="63" t="s">
        <v>178</v>
      </c>
      <c r="BC56" s="63" t="s">
        <v>178</v>
      </c>
      <c r="BD56" s="63" t="s">
        <v>178</v>
      </c>
      <c r="BE56" s="63" t="s">
        <v>178</v>
      </c>
      <c r="BF56" s="63" t="s">
        <v>178</v>
      </c>
      <c r="BG56" s="63" t="s">
        <v>178</v>
      </c>
      <c r="BH56" s="63" t="s">
        <v>178</v>
      </c>
      <c r="BI56" s="63" t="s">
        <v>178</v>
      </c>
      <c r="BJ56" s="63" t="s">
        <v>178</v>
      </c>
      <c r="BK56" s="63" t="s">
        <v>178</v>
      </c>
      <c r="BL56" s="63" t="s">
        <v>178</v>
      </c>
      <c r="BM56" s="63" t="s">
        <v>178</v>
      </c>
      <c r="BN56" s="63" t="s">
        <v>178</v>
      </c>
      <c r="BO56" s="63" t="s">
        <v>178</v>
      </c>
      <c r="BP56" s="63" t="s">
        <v>178</v>
      </c>
      <c r="BQ56" s="63" t="s">
        <v>178</v>
      </c>
      <c r="BR56" s="63" t="s">
        <v>178</v>
      </c>
      <c r="BS56" s="63" t="s">
        <v>178</v>
      </c>
      <c r="BT56" s="63" t="s">
        <v>178</v>
      </c>
      <c r="BU56" s="63" t="s">
        <v>178</v>
      </c>
      <c r="BV56" s="63" t="s">
        <v>178</v>
      </c>
      <c r="BW56" s="63" t="s">
        <v>178</v>
      </c>
      <c r="BX56" s="63" t="s">
        <v>178</v>
      </c>
      <c r="BY56" s="63" t="s">
        <v>178</v>
      </c>
      <c r="BZ56" s="63" t="s">
        <v>178</v>
      </c>
      <c r="CA56" s="63" t="s">
        <v>178</v>
      </c>
      <c r="CB56" s="63" t="s">
        <v>178</v>
      </c>
      <c r="CC56" s="63" t="s">
        <v>178</v>
      </c>
      <c r="CD56" s="63" t="s">
        <v>178</v>
      </c>
      <c r="CE56" s="63" t="s">
        <v>178</v>
      </c>
      <c r="CF56" s="63" t="s">
        <v>178</v>
      </c>
      <c r="CG56" s="63" t="s">
        <v>178</v>
      </c>
      <c r="CH56" s="63" t="s">
        <v>178</v>
      </c>
      <c r="CI56" s="63" t="s">
        <v>178</v>
      </c>
      <c r="CJ56" s="63" t="s">
        <v>178</v>
      </c>
      <c r="CK56" s="63" t="s">
        <v>178</v>
      </c>
      <c r="CL56" s="63" t="s">
        <v>178</v>
      </c>
      <c r="CM56" s="63" t="s">
        <v>178</v>
      </c>
      <c r="CN56" s="63" t="s">
        <v>178</v>
      </c>
      <c r="CO56" s="63" t="s">
        <v>178</v>
      </c>
      <c r="CP56" s="63" t="s">
        <v>178</v>
      </c>
      <c r="CQ56" s="63" t="s">
        <v>178</v>
      </c>
      <c r="CR56" s="63" t="s">
        <v>178</v>
      </c>
      <c r="CS56" s="63" t="s">
        <v>178</v>
      </c>
      <c r="CT56" s="63" t="s">
        <v>178</v>
      </c>
      <c r="CU56" s="63" t="s">
        <v>178</v>
      </c>
      <c r="CV56" s="63" t="s">
        <v>178</v>
      </c>
      <c r="CW56" s="63" t="s">
        <v>178</v>
      </c>
      <c r="CX56" s="63" t="s">
        <v>178</v>
      </c>
      <c r="CY56" s="63" t="s">
        <v>178</v>
      </c>
      <c r="CZ56" s="63" t="s">
        <v>178</v>
      </c>
    </row>
    <row r="57" spans="1:104" ht="28.5" x14ac:dyDescent="0.2">
      <c r="A57" s="16" t="s">
        <v>612</v>
      </c>
      <c r="B57" s="9" t="s">
        <v>184</v>
      </c>
      <c r="C57" s="15" t="s">
        <v>256</v>
      </c>
      <c r="D57" s="15" t="s">
        <v>2</v>
      </c>
      <c r="E57" s="86"/>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row>
    <row r="58" spans="1:104" ht="28.5" x14ac:dyDescent="0.2">
      <c r="A58" s="16" t="s">
        <v>613</v>
      </c>
      <c r="B58" s="9" t="s">
        <v>185</v>
      </c>
      <c r="C58" s="15" t="s">
        <v>254</v>
      </c>
      <c r="D58" s="15" t="s">
        <v>68</v>
      </c>
      <c r="E58" s="91"/>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row>
    <row r="59" spans="1:104" ht="40.15" customHeight="1" x14ac:dyDescent="0.2">
      <c r="A59" s="222"/>
      <c r="B59" s="222" t="s">
        <v>277</v>
      </c>
      <c r="C59" s="15" t="s">
        <v>280</v>
      </c>
      <c r="D59" s="15" t="s">
        <v>243</v>
      </c>
      <c r="E59" s="210" t="s">
        <v>100</v>
      </c>
      <c r="F59" s="211" t="s">
        <v>100</v>
      </c>
      <c r="G59" s="211" t="s">
        <v>100</v>
      </c>
      <c r="H59" s="211" t="s">
        <v>100</v>
      </c>
      <c r="I59" s="211" t="s">
        <v>100</v>
      </c>
      <c r="J59" s="211" t="s">
        <v>100</v>
      </c>
      <c r="K59" s="211" t="s">
        <v>100</v>
      </c>
      <c r="L59" s="211" t="s">
        <v>100</v>
      </c>
      <c r="M59" s="211" t="s">
        <v>100</v>
      </c>
      <c r="N59" s="211" t="s">
        <v>100</v>
      </c>
      <c r="O59" s="211" t="s">
        <v>100</v>
      </c>
      <c r="P59" s="211" t="s">
        <v>100</v>
      </c>
      <c r="Q59" s="211" t="s">
        <v>100</v>
      </c>
      <c r="R59" s="211" t="s">
        <v>100</v>
      </c>
      <c r="S59" s="211" t="s">
        <v>100</v>
      </c>
      <c r="T59" s="211" t="s">
        <v>100</v>
      </c>
      <c r="U59" s="211" t="s">
        <v>100</v>
      </c>
      <c r="V59" s="211" t="s">
        <v>100</v>
      </c>
      <c r="W59" s="211" t="s">
        <v>100</v>
      </c>
      <c r="X59" s="211" t="s">
        <v>100</v>
      </c>
      <c r="Y59" s="211" t="s">
        <v>100</v>
      </c>
      <c r="Z59" s="211" t="s">
        <v>100</v>
      </c>
      <c r="AA59" s="211" t="s">
        <v>100</v>
      </c>
      <c r="AB59" s="211" t="s">
        <v>100</v>
      </c>
      <c r="AC59" s="211" t="s">
        <v>100</v>
      </c>
      <c r="AD59" s="211" t="s">
        <v>100</v>
      </c>
      <c r="AE59" s="211" t="s">
        <v>100</v>
      </c>
      <c r="AF59" s="211" t="s">
        <v>100</v>
      </c>
      <c r="AG59" s="211" t="s">
        <v>100</v>
      </c>
      <c r="AH59" s="211" t="s">
        <v>100</v>
      </c>
      <c r="AI59" s="211" t="s">
        <v>100</v>
      </c>
      <c r="AJ59" s="211" t="s">
        <v>100</v>
      </c>
      <c r="AK59" s="211" t="s">
        <v>100</v>
      </c>
      <c r="AL59" s="211" t="s">
        <v>100</v>
      </c>
      <c r="AM59" s="211" t="s">
        <v>100</v>
      </c>
      <c r="AN59" s="211" t="s">
        <v>100</v>
      </c>
      <c r="AO59" s="211" t="s">
        <v>100</v>
      </c>
      <c r="AP59" s="211" t="s">
        <v>100</v>
      </c>
      <c r="AQ59" s="211" t="s">
        <v>100</v>
      </c>
      <c r="AR59" s="211" t="s">
        <v>100</v>
      </c>
      <c r="AS59" s="211" t="s">
        <v>100</v>
      </c>
      <c r="AT59" s="211" t="s">
        <v>100</v>
      </c>
      <c r="AU59" s="211" t="s">
        <v>100</v>
      </c>
      <c r="AV59" s="211" t="s">
        <v>100</v>
      </c>
      <c r="AW59" s="211" t="s">
        <v>100</v>
      </c>
      <c r="AX59" s="211" t="s">
        <v>100</v>
      </c>
      <c r="AY59" s="211" t="s">
        <v>100</v>
      </c>
      <c r="AZ59" s="211" t="s">
        <v>100</v>
      </c>
      <c r="BA59" s="211" t="s">
        <v>100</v>
      </c>
      <c r="BB59" s="211" t="s">
        <v>100</v>
      </c>
      <c r="BC59" s="211" t="s">
        <v>100</v>
      </c>
      <c r="BD59" s="211" t="s">
        <v>100</v>
      </c>
      <c r="BE59" s="211" t="s">
        <v>100</v>
      </c>
      <c r="BF59" s="211" t="s">
        <v>100</v>
      </c>
      <c r="BG59" s="211" t="s">
        <v>100</v>
      </c>
      <c r="BH59" s="211" t="s">
        <v>100</v>
      </c>
      <c r="BI59" s="211" t="s">
        <v>100</v>
      </c>
      <c r="BJ59" s="211" t="s">
        <v>100</v>
      </c>
      <c r="BK59" s="211" t="s">
        <v>100</v>
      </c>
      <c r="BL59" s="211" t="s">
        <v>100</v>
      </c>
      <c r="BM59" s="211" t="s">
        <v>100</v>
      </c>
      <c r="BN59" s="211" t="s">
        <v>100</v>
      </c>
      <c r="BO59" s="211" t="s">
        <v>100</v>
      </c>
      <c r="BP59" s="211" t="s">
        <v>100</v>
      </c>
      <c r="BQ59" s="211" t="s">
        <v>100</v>
      </c>
      <c r="BR59" s="211" t="s">
        <v>100</v>
      </c>
      <c r="BS59" s="211" t="s">
        <v>100</v>
      </c>
      <c r="BT59" s="211" t="s">
        <v>100</v>
      </c>
      <c r="BU59" s="211" t="s">
        <v>100</v>
      </c>
      <c r="BV59" s="211" t="s">
        <v>100</v>
      </c>
      <c r="BW59" s="211" t="s">
        <v>100</v>
      </c>
      <c r="BX59" s="211" t="s">
        <v>100</v>
      </c>
      <c r="BY59" s="211" t="s">
        <v>100</v>
      </c>
      <c r="BZ59" s="211" t="s">
        <v>100</v>
      </c>
      <c r="CA59" s="211" t="s">
        <v>100</v>
      </c>
      <c r="CB59" s="211" t="s">
        <v>100</v>
      </c>
      <c r="CC59" s="211" t="s">
        <v>100</v>
      </c>
      <c r="CD59" s="211" t="s">
        <v>100</v>
      </c>
      <c r="CE59" s="211" t="s">
        <v>100</v>
      </c>
      <c r="CF59" s="211" t="s">
        <v>100</v>
      </c>
      <c r="CG59" s="211" t="s">
        <v>100</v>
      </c>
      <c r="CH59" s="211" t="s">
        <v>100</v>
      </c>
      <c r="CI59" s="211" t="s">
        <v>100</v>
      </c>
      <c r="CJ59" s="211" t="s">
        <v>100</v>
      </c>
      <c r="CK59" s="211" t="s">
        <v>100</v>
      </c>
      <c r="CL59" s="211" t="s">
        <v>100</v>
      </c>
      <c r="CM59" s="211" t="s">
        <v>100</v>
      </c>
      <c r="CN59" s="211" t="s">
        <v>100</v>
      </c>
      <c r="CO59" s="211" t="s">
        <v>100</v>
      </c>
      <c r="CP59" s="211" t="s">
        <v>100</v>
      </c>
      <c r="CQ59" s="211" t="s">
        <v>100</v>
      </c>
      <c r="CR59" s="211" t="s">
        <v>100</v>
      </c>
      <c r="CS59" s="211" t="s">
        <v>100</v>
      </c>
      <c r="CT59" s="211" t="s">
        <v>100</v>
      </c>
      <c r="CU59" s="211" t="s">
        <v>100</v>
      </c>
      <c r="CV59" s="211" t="s">
        <v>100</v>
      </c>
      <c r="CW59" s="211" t="s">
        <v>100</v>
      </c>
      <c r="CX59" s="211" t="s">
        <v>100</v>
      </c>
      <c r="CY59" s="211" t="s">
        <v>100</v>
      </c>
      <c r="CZ59" s="211" t="s">
        <v>100</v>
      </c>
    </row>
    <row r="60" spans="1:104" x14ac:dyDescent="0.2">
      <c r="A60" s="16" t="s">
        <v>635</v>
      </c>
      <c r="B60" s="9" t="s">
        <v>180</v>
      </c>
      <c r="C60" s="15" t="s">
        <v>253</v>
      </c>
      <c r="D60" s="15" t="s">
        <v>2</v>
      </c>
      <c r="E60" s="86" t="s">
        <v>178</v>
      </c>
      <c r="F60" s="63" t="s">
        <v>178</v>
      </c>
      <c r="G60" s="63" t="s">
        <v>178</v>
      </c>
      <c r="H60" s="63" t="s">
        <v>178</v>
      </c>
      <c r="I60" s="63" t="s">
        <v>178</v>
      </c>
      <c r="J60" s="63" t="s">
        <v>178</v>
      </c>
      <c r="K60" s="63" t="s">
        <v>178</v>
      </c>
      <c r="L60" s="63" t="s">
        <v>178</v>
      </c>
      <c r="M60" s="63" t="s">
        <v>178</v>
      </c>
      <c r="N60" s="63" t="s">
        <v>178</v>
      </c>
      <c r="O60" s="63" t="s">
        <v>178</v>
      </c>
      <c r="P60" s="63" t="s">
        <v>178</v>
      </c>
      <c r="Q60" s="63" t="s">
        <v>178</v>
      </c>
      <c r="R60" s="63" t="s">
        <v>178</v>
      </c>
      <c r="S60" s="63" t="s">
        <v>178</v>
      </c>
      <c r="T60" s="63" t="s">
        <v>178</v>
      </c>
      <c r="U60" s="63" t="s">
        <v>178</v>
      </c>
      <c r="V60" s="63" t="s">
        <v>178</v>
      </c>
      <c r="W60" s="63" t="s">
        <v>178</v>
      </c>
      <c r="X60" s="63" t="s">
        <v>178</v>
      </c>
      <c r="Y60" s="63" t="s">
        <v>178</v>
      </c>
      <c r="Z60" s="63" t="s">
        <v>178</v>
      </c>
      <c r="AA60" s="63" t="s">
        <v>178</v>
      </c>
      <c r="AB60" s="63" t="s">
        <v>178</v>
      </c>
      <c r="AC60" s="63" t="s">
        <v>178</v>
      </c>
      <c r="AD60" s="63" t="s">
        <v>178</v>
      </c>
      <c r="AE60" s="63" t="s">
        <v>178</v>
      </c>
      <c r="AF60" s="63" t="s">
        <v>178</v>
      </c>
      <c r="AG60" s="63" t="s">
        <v>178</v>
      </c>
      <c r="AH60" s="63" t="s">
        <v>178</v>
      </c>
      <c r="AI60" s="63" t="s">
        <v>178</v>
      </c>
      <c r="AJ60" s="63" t="s">
        <v>178</v>
      </c>
      <c r="AK60" s="63" t="s">
        <v>178</v>
      </c>
      <c r="AL60" s="63" t="s">
        <v>178</v>
      </c>
      <c r="AM60" s="63" t="s">
        <v>178</v>
      </c>
      <c r="AN60" s="63" t="s">
        <v>178</v>
      </c>
      <c r="AO60" s="63" t="s">
        <v>178</v>
      </c>
      <c r="AP60" s="63" t="s">
        <v>178</v>
      </c>
      <c r="AQ60" s="63" t="s">
        <v>178</v>
      </c>
      <c r="AR60" s="63" t="s">
        <v>178</v>
      </c>
      <c r="AS60" s="63" t="s">
        <v>178</v>
      </c>
      <c r="AT60" s="63" t="s">
        <v>178</v>
      </c>
      <c r="AU60" s="63" t="s">
        <v>178</v>
      </c>
      <c r="AV60" s="63" t="s">
        <v>178</v>
      </c>
      <c r="AW60" s="63" t="s">
        <v>178</v>
      </c>
      <c r="AX60" s="63" t="s">
        <v>178</v>
      </c>
      <c r="AY60" s="63" t="s">
        <v>178</v>
      </c>
      <c r="AZ60" s="63" t="s">
        <v>178</v>
      </c>
      <c r="BA60" s="63" t="s">
        <v>178</v>
      </c>
      <c r="BB60" s="63" t="s">
        <v>178</v>
      </c>
      <c r="BC60" s="63" t="s">
        <v>178</v>
      </c>
      <c r="BD60" s="63" t="s">
        <v>178</v>
      </c>
      <c r="BE60" s="63" t="s">
        <v>178</v>
      </c>
      <c r="BF60" s="63" t="s">
        <v>178</v>
      </c>
      <c r="BG60" s="63" t="s">
        <v>178</v>
      </c>
      <c r="BH60" s="63" t="s">
        <v>178</v>
      </c>
      <c r="BI60" s="63" t="s">
        <v>178</v>
      </c>
      <c r="BJ60" s="63" t="s">
        <v>178</v>
      </c>
      <c r="BK60" s="63" t="s">
        <v>178</v>
      </c>
      <c r="BL60" s="63" t="s">
        <v>178</v>
      </c>
      <c r="BM60" s="63" t="s">
        <v>178</v>
      </c>
      <c r="BN60" s="63" t="s">
        <v>178</v>
      </c>
      <c r="BO60" s="63" t="s">
        <v>178</v>
      </c>
      <c r="BP60" s="63" t="s">
        <v>178</v>
      </c>
      <c r="BQ60" s="63" t="s">
        <v>178</v>
      </c>
      <c r="BR60" s="63" t="s">
        <v>178</v>
      </c>
      <c r="BS60" s="63" t="s">
        <v>178</v>
      </c>
      <c r="BT60" s="63" t="s">
        <v>178</v>
      </c>
      <c r="BU60" s="63" t="s">
        <v>178</v>
      </c>
      <c r="BV60" s="63" t="s">
        <v>178</v>
      </c>
      <c r="BW60" s="63" t="s">
        <v>178</v>
      </c>
      <c r="BX60" s="63" t="s">
        <v>178</v>
      </c>
      <c r="BY60" s="63" t="s">
        <v>178</v>
      </c>
      <c r="BZ60" s="63" t="s">
        <v>178</v>
      </c>
      <c r="CA60" s="63" t="s">
        <v>178</v>
      </c>
      <c r="CB60" s="63" t="s">
        <v>178</v>
      </c>
      <c r="CC60" s="63" t="s">
        <v>178</v>
      </c>
      <c r="CD60" s="63" t="s">
        <v>178</v>
      </c>
      <c r="CE60" s="63" t="s">
        <v>178</v>
      </c>
      <c r="CF60" s="63" t="s">
        <v>178</v>
      </c>
      <c r="CG60" s="63" t="s">
        <v>178</v>
      </c>
      <c r="CH60" s="63" t="s">
        <v>178</v>
      </c>
      <c r="CI60" s="63" t="s">
        <v>178</v>
      </c>
      <c r="CJ60" s="63" t="s">
        <v>178</v>
      </c>
      <c r="CK60" s="63" t="s">
        <v>178</v>
      </c>
      <c r="CL60" s="63" t="s">
        <v>178</v>
      </c>
      <c r="CM60" s="63" t="s">
        <v>178</v>
      </c>
      <c r="CN60" s="63" t="s">
        <v>178</v>
      </c>
      <c r="CO60" s="63" t="s">
        <v>178</v>
      </c>
      <c r="CP60" s="63" t="s">
        <v>178</v>
      </c>
      <c r="CQ60" s="63" t="s">
        <v>178</v>
      </c>
      <c r="CR60" s="63" t="s">
        <v>178</v>
      </c>
      <c r="CS60" s="63" t="s">
        <v>178</v>
      </c>
      <c r="CT60" s="63" t="s">
        <v>178</v>
      </c>
      <c r="CU60" s="63" t="s">
        <v>178</v>
      </c>
      <c r="CV60" s="63" t="s">
        <v>178</v>
      </c>
      <c r="CW60" s="63" t="s">
        <v>178</v>
      </c>
      <c r="CX60" s="63" t="s">
        <v>178</v>
      </c>
      <c r="CY60" s="63" t="s">
        <v>178</v>
      </c>
      <c r="CZ60" s="63" t="s">
        <v>178</v>
      </c>
    </row>
    <row r="61" spans="1:104" x14ac:dyDescent="0.2">
      <c r="A61" s="16" t="s">
        <v>634</v>
      </c>
      <c r="B61" s="9" t="s">
        <v>181</v>
      </c>
      <c r="C61" s="15" t="s">
        <v>253</v>
      </c>
      <c r="D61" s="15" t="s">
        <v>2</v>
      </c>
      <c r="E61" s="86" t="s">
        <v>178</v>
      </c>
      <c r="F61" s="63" t="s">
        <v>178</v>
      </c>
      <c r="G61" s="63" t="s">
        <v>178</v>
      </c>
      <c r="H61" s="63" t="s">
        <v>178</v>
      </c>
      <c r="I61" s="63" t="s">
        <v>178</v>
      </c>
      <c r="J61" s="63" t="s">
        <v>178</v>
      </c>
      <c r="K61" s="63" t="s">
        <v>178</v>
      </c>
      <c r="L61" s="63" t="s">
        <v>178</v>
      </c>
      <c r="M61" s="63" t="s">
        <v>178</v>
      </c>
      <c r="N61" s="63" t="s">
        <v>178</v>
      </c>
      <c r="O61" s="63" t="s">
        <v>178</v>
      </c>
      <c r="P61" s="63" t="s">
        <v>178</v>
      </c>
      <c r="Q61" s="63" t="s">
        <v>178</v>
      </c>
      <c r="R61" s="63" t="s">
        <v>178</v>
      </c>
      <c r="S61" s="63" t="s">
        <v>178</v>
      </c>
      <c r="T61" s="63" t="s">
        <v>178</v>
      </c>
      <c r="U61" s="63" t="s">
        <v>178</v>
      </c>
      <c r="V61" s="63" t="s">
        <v>178</v>
      </c>
      <c r="W61" s="63" t="s">
        <v>178</v>
      </c>
      <c r="X61" s="63" t="s">
        <v>178</v>
      </c>
      <c r="Y61" s="63" t="s">
        <v>178</v>
      </c>
      <c r="Z61" s="63" t="s">
        <v>178</v>
      </c>
      <c r="AA61" s="63" t="s">
        <v>178</v>
      </c>
      <c r="AB61" s="63" t="s">
        <v>178</v>
      </c>
      <c r="AC61" s="63" t="s">
        <v>178</v>
      </c>
      <c r="AD61" s="63" t="s">
        <v>178</v>
      </c>
      <c r="AE61" s="63" t="s">
        <v>178</v>
      </c>
      <c r="AF61" s="63" t="s">
        <v>178</v>
      </c>
      <c r="AG61" s="63" t="s">
        <v>178</v>
      </c>
      <c r="AH61" s="63" t="s">
        <v>178</v>
      </c>
      <c r="AI61" s="63" t="s">
        <v>178</v>
      </c>
      <c r="AJ61" s="63" t="s">
        <v>178</v>
      </c>
      <c r="AK61" s="63" t="s">
        <v>178</v>
      </c>
      <c r="AL61" s="63" t="s">
        <v>178</v>
      </c>
      <c r="AM61" s="63" t="s">
        <v>178</v>
      </c>
      <c r="AN61" s="63" t="s">
        <v>178</v>
      </c>
      <c r="AO61" s="63" t="s">
        <v>178</v>
      </c>
      <c r="AP61" s="63" t="s">
        <v>178</v>
      </c>
      <c r="AQ61" s="63" t="s">
        <v>178</v>
      </c>
      <c r="AR61" s="63" t="s">
        <v>178</v>
      </c>
      <c r="AS61" s="63" t="s">
        <v>178</v>
      </c>
      <c r="AT61" s="63" t="s">
        <v>178</v>
      </c>
      <c r="AU61" s="63" t="s">
        <v>178</v>
      </c>
      <c r="AV61" s="63" t="s">
        <v>178</v>
      </c>
      <c r="AW61" s="63" t="s">
        <v>178</v>
      </c>
      <c r="AX61" s="63" t="s">
        <v>178</v>
      </c>
      <c r="AY61" s="63" t="s">
        <v>178</v>
      </c>
      <c r="AZ61" s="63" t="s">
        <v>178</v>
      </c>
      <c r="BA61" s="63" t="s">
        <v>178</v>
      </c>
      <c r="BB61" s="63" t="s">
        <v>178</v>
      </c>
      <c r="BC61" s="63" t="s">
        <v>178</v>
      </c>
      <c r="BD61" s="63" t="s">
        <v>178</v>
      </c>
      <c r="BE61" s="63" t="s">
        <v>178</v>
      </c>
      <c r="BF61" s="63" t="s">
        <v>178</v>
      </c>
      <c r="BG61" s="63" t="s">
        <v>178</v>
      </c>
      <c r="BH61" s="63" t="s">
        <v>178</v>
      </c>
      <c r="BI61" s="63" t="s">
        <v>178</v>
      </c>
      <c r="BJ61" s="63" t="s">
        <v>178</v>
      </c>
      <c r="BK61" s="63" t="s">
        <v>178</v>
      </c>
      <c r="BL61" s="63" t="s">
        <v>178</v>
      </c>
      <c r="BM61" s="63" t="s">
        <v>178</v>
      </c>
      <c r="BN61" s="63" t="s">
        <v>178</v>
      </c>
      <c r="BO61" s="63" t="s">
        <v>178</v>
      </c>
      <c r="BP61" s="63" t="s">
        <v>178</v>
      </c>
      <c r="BQ61" s="63" t="s">
        <v>178</v>
      </c>
      <c r="BR61" s="63" t="s">
        <v>178</v>
      </c>
      <c r="BS61" s="63" t="s">
        <v>178</v>
      </c>
      <c r="BT61" s="63" t="s">
        <v>178</v>
      </c>
      <c r="BU61" s="63" t="s">
        <v>178</v>
      </c>
      <c r="BV61" s="63" t="s">
        <v>178</v>
      </c>
      <c r="BW61" s="63" t="s">
        <v>178</v>
      </c>
      <c r="BX61" s="63" t="s">
        <v>178</v>
      </c>
      <c r="BY61" s="63" t="s">
        <v>178</v>
      </c>
      <c r="BZ61" s="63" t="s">
        <v>178</v>
      </c>
      <c r="CA61" s="63" t="s">
        <v>178</v>
      </c>
      <c r="CB61" s="63" t="s">
        <v>178</v>
      </c>
      <c r="CC61" s="63" t="s">
        <v>178</v>
      </c>
      <c r="CD61" s="63" t="s">
        <v>178</v>
      </c>
      <c r="CE61" s="63" t="s">
        <v>178</v>
      </c>
      <c r="CF61" s="63" t="s">
        <v>178</v>
      </c>
      <c r="CG61" s="63" t="s">
        <v>178</v>
      </c>
      <c r="CH61" s="63" t="s">
        <v>178</v>
      </c>
      <c r="CI61" s="63" t="s">
        <v>178</v>
      </c>
      <c r="CJ61" s="63" t="s">
        <v>178</v>
      </c>
      <c r="CK61" s="63" t="s">
        <v>178</v>
      </c>
      <c r="CL61" s="63" t="s">
        <v>178</v>
      </c>
      <c r="CM61" s="63" t="s">
        <v>178</v>
      </c>
      <c r="CN61" s="63" t="s">
        <v>178</v>
      </c>
      <c r="CO61" s="63" t="s">
        <v>178</v>
      </c>
      <c r="CP61" s="63" t="s">
        <v>178</v>
      </c>
      <c r="CQ61" s="63" t="s">
        <v>178</v>
      </c>
      <c r="CR61" s="63" t="s">
        <v>178</v>
      </c>
      <c r="CS61" s="63" t="s">
        <v>178</v>
      </c>
      <c r="CT61" s="63" t="s">
        <v>178</v>
      </c>
      <c r="CU61" s="63" t="s">
        <v>178</v>
      </c>
      <c r="CV61" s="63" t="s">
        <v>178</v>
      </c>
      <c r="CW61" s="63" t="s">
        <v>178</v>
      </c>
      <c r="CX61" s="63" t="s">
        <v>178</v>
      </c>
      <c r="CY61" s="63" t="s">
        <v>178</v>
      </c>
      <c r="CZ61" s="63" t="s">
        <v>178</v>
      </c>
    </row>
    <row r="62" spans="1:104" x14ac:dyDescent="0.2">
      <c r="A62" s="16" t="s">
        <v>636</v>
      </c>
      <c r="B62" s="9" t="s">
        <v>182</v>
      </c>
      <c r="C62" s="15" t="s">
        <v>253</v>
      </c>
      <c r="D62" s="15" t="s">
        <v>2</v>
      </c>
      <c r="E62" s="86" t="s">
        <v>178</v>
      </c>
      <c r="F62" s="63" t="s">
        <v>178</v>
      </c>
      <c r="G62" s="63" t="s">
        <v>178</v>
      </c>
      <c r="H62" s="63" t="s">
        <v>178</v>
      </c>
      <c r="I62" s="63" t="s">
        <v>178</v>
      </c>
      <c r="J62" s="63" t="s">
        <v>178</v>
      </c>
      <c r="K62" s="63" t="s">
        <v>178</v>
      </c>
      <c r="L62" s="63" t="s">
        <v>178</v>
      </c>
      <c r="M62" s="63" t="s">
        <v>178</v>
      </c>
      <c r="N62" s="63" t="s">
        <v>178</v>
      </c>
      <c r="O62" s="63" t="s">
        <v>178</v>
      </c>
      <c r="P62" s="63" t="s">
        <v>178</v>
      </c>
      <c r="Q62" s="63" t="s">
        <v>178</v>
      </c>
      <c r="R62" s="63" t="s">
        <v>178</v>
      </c>
      <c r="S62" s="63" t="s">
        <v>178</v>
      </c>
      <c r="T62" s="63" t="s">
        <v>178</v>
      </c>
      <c r="U62" s="63" t="s">
        <v>178</v>
      </c>
      <c r="V62" s="63" t="s">
        <v>178</v>
      </c>
      <c r="W62" s="63" t="s">
        <v>178</v>
      </c>
      <c r="X62" s="63" t="s">
        <v>178</v>
      </c>
      <c r="Y62" s="63" t="s">
        <v>178</v>
      </c>
      <c r="Z62" s="63" t="s">
        <v>178</v>
      </c>
      <c r="AA62" s="63" t="s">
        <v>178</v>
      </c>
      <c r="AB62" s="63" t="s">
        <v>178</v>
      </c>
      <c r="AC62" s="63" t="s">
        <v>178</v>
      </c>
      <c r="AD62" s="63" t="s">
        <v>178</v>
      </c>
      <c r="AE62" s="63" t="s">
        <v>178</v>
      </c>
      <c r="AF62" s="63" t="s">
        <v>178</v>
      </c>
      <c r="AG62" s="63" t="s">
        <v>178</v>
      </c>
      <c r="AH62" s="63" t="s">
        <v>178</v>
      </c>
      <c r="AI62" s="63" t="s">
        <v>178</v>
      </c>
      <c r="AJ62" s="63" t="s">
        <v>178</v>
      </c>
      <c r="AK62" s="63" t="s">
        <v>178</v>
      </c>
      <c r="AL62" s="63" t="s">
        <v>178</v>
      </c>
      <c r="AM62" s="63" t="s">
        <v>178</v>
      </c>
      <c r="AN62" s="63" t="s">
        <v>178</v>
      </c>
      <c r="AO62" s="63" t="s">
        <v>178</v>
      </c>
      <c r="AP62" s="63" t="s">
        <v>178</v>
      </c>
      <c r="AQ62" s="63" t="s">
        <v>178</v>
      </c>
      <c r="AR62" s="63" t="s">
        <v>178</v>
      </c>
      <c r="AS62" s="63" t="s">
        <v>178</v>
      </c>
      <c r="AT62" s="63" t="s">
        <v>178</v>
      </c>
      <c r="AU62" s="63" t="s">
        <v>178</v>
      </c>
      <c r="AV62" s="63" t="s">
        <v>178</v>
      </c>
      <c r="AW62" s="63" t="s">
        <v>178</v>
      </c>
      <c r="AX62" s="63" t="s">
        <v>178</v>
      </c>
      <c r="AY62" s="63" t="s">
        <v>178</v>
      </c>
      <c r="AZ62" s="63" t="s">
        <v>178</v>
      </c>
      <c r="BA62" s="63" t="s">
        <v>178</v>
      </c>
      <c r="BB62" s="63" t="s">
        <v>178</v>
      </c>
      <c r="BC62" s="63" t="s">
        <v>178</v>
      </c>
      <c r="BD62" s="63" t="s">
        <v>178</v>
      </c>
      <c r="BE62" s="63" t="s">
        <v>178</v>
      </c>
      <c r="BF62" s="63" t="s">
        <v>178</v>
      </c>
      <c r="BG62" s="63" t="s">
        <v>178</v>
      </c>
      <c r="BH62" s="63" t="s">
        <v>178</v>
      </c>
      <c r="BI62" s="63" t="s">
        <v>178</v>
      </c>
      <c r="BJ62" s="63" t="s">
        <v>178</v>
      </c>
      <c r="BK62" s="63" t="s">
        <v>178</v>
      </c>
      <c r="BL62" s="63" t="s">
        <v>178</v>
      </c>
      <c r="BM62" s="63" t="s">
        <v>178</v>
      </c>
      <c r="BN62" s="63" t="s">
        <v>178</v>
      </c>
      <c r="BO62" s="63" t="s">
        <v>178</v>
      </c>
      <c r="BP62" s="63" t="s">
        <v>178</v>
      </c>
      <c r="BQ62" s="63" t="s">
        <v>178</v>
      </c>
      <c r="BR62" s="63" t="s">
        <v>178</v>
      </c>
      <c r="BS62" s="63" t="s">
        <v>178</v>
      </c>
      <c r="BT62" s="63" t="s">
        <v>178</v>
      </c>
      <c r="BU62" s="63" t="s">
        <v>178</v>
      </c>
      <c r="BV62" s="63" t="s">
        <v>178</v>
      </c>
      <c r="BW62" s="63" t="s">
        <v>178</v>
      </c>
      <c r="BX62" s="63" t="s">
        <v>178</v>
      </c>
      <c r="BY62" s="63" t="s">
        <v>178</v>
      </c>
      <c r="BZ62" s="63" t="s">
        <v>178</v>
      </c>
      <c r="CA62" s="63" t="s">
        <v>178</v>
      </c>
      <c r="CB62" s="63" t="s">
        <v>178</v>
      </c>
      <c r="CC62" s="63" t="s">
        <v>178</v>
      </c>
      <c r="CD62" s="63" t="s">
        <v>178</v>
      </c>
      <c r="CE62" s="63" t="s">
        <v>178</v>
      </c>
      <c r="CF62" s="63" t="s">
        <v>178</v>
      </c>
      <c r="CG62" s="63" t="s">
        <v>178</v>
      </c>
      <c r="CH62" s="63" t="s">
        <v>178</v>
      </c>
      <c r="CI62" s="63" t="s">
        <v>178</v>
      </c>
      <c r="CJ62" s="63" t="s">
        <v>178</v>
      </c>
      <c r="CK62" s="63" t="s">
        <v>178</v>
      </c>
      <c r="CL62" s="63" t="s">
        <v>178</v>
      </c>
      <c r="CM62" s="63" t="s">
        <v>178</v>
      </c>
      <c r="CN62" s="63" t="s">
        <v>178</v>
      </c>
      <c r="CO62" s="63" t="s">
        <v>178</v>
      </c>
      <c r="CP62" s="63" t="s">
        <v>178</v>
      </c>
      <c r="CQ62" s="63" t="s">
        <v>178</v>
      </c>
      <c r="CR62" s="63" t="s">
        <v>178</v>
      </c>
      <c r="CS62" s="63" t="s">
        <v>178</v>
      </c>
      <c r="CT62" s="63" t="s">
        <v>178</v>
      </c>
      <c r="CU62" s="63" t="s">
        <v>178</v>
      </c>
      <c r="CV62" s="63" t="s">
        <v>178</v>
      </c>
      <c r="CW62" s="63" t="s">
        <v>178</v>
      </c>
      <c r="CX62" s="63" t="s">
        <v>178</v>
      </c>
      <c r="CY62" s="63" t="s">
        <v>178</v>
      </c>
      <c r="CZ62" s="63" t="s">
        <v>178</v>
      </c>
    </row>
    <row r="63" spans="1:104" x14ac:dyDescent="0.2">
      <c r="A63" s="16" t="s">
        <v>637</v>
      </c>
      <c r="B63" s="9" t="s">
        <v>183</v>
      </c>
      <c r="C63" s="15" t="s">
        <v>253</v>
      </c>
      <c r="D63" s="15" t="s">
        <v>2</v>
      </c>
      <c r="E63" s="86" t="s">
        <v>178</v>
      </c>
      <c r="F63" s="63" t="s">
        <v>178</v>
      </c>
      <c r="G63" s="63" t="s">
        <v>178</v>
      </c>
      <c r="H63" s="63" t="s">
        <v>178</v>
      </c>
      <c r="I63" s="63" t="s">
        <v>178</v>
      </c>
      <c r="J63" s="63" t="s">
        <v>178</v>
      </c>
      <c r="K63" s="63" t="s">
        <v>178</v>
      </c>
      <c r="L63" s="63" t="s">
        <v>178</v>
      </c>
      <c r="M63" s="63" t="s">
        <v>178</v>
      </c>
      <c r="N63" s="63" t="s">
        <v>178</v>
      </c>
      <c r="O63" s="63" t="s">
        <v>178</v>
      </c>
      <c r="P63" s="63" t="s">
        <v>178</v>
      </c>
      <c r="Q63" s="63" t="s">
        <v>178</v>
      </c>
      <c r="R63" s="63" t="s">
        <v>178</v>
      </c>
      <c r="S63" s="63" t="s">
        <v>178</v>
      </c>
      <c r="T63" s="63" t="s">
        <v>178</v>
      </c>
      <c r="U63" s="63" t="s">
        <v>178</v>
      </c>
      <c r="V63" s="63" t="s">
        <v>178</v>
      </c>
      <c r="W63" s="63" t="s">
        <v>178</v>
      </c>
      <c r="X63" s="63" t="s">
        <v>178</v>
      </c>
      <c r="Y63" s="63" t="s">
        <v>178</v>
      </c>
      <c r="Z63" s="63" t="s">
        <v>178</v>
      </c>
      <c r="AA63" s="63" t="s">
        <v>178</v>
      </c>
      <c r="AB63" s="63" t="s">
        <v>178</v>
      </c>
      <c r="AC63" s="63" t="s">
        <v>178</v>
      </c>
      <c r="AD63" s="63" t="s">
        <v>178</v>
      </c>
      <c r="AE63" s="63" t="s">
        <v>178</v>
      </c>
      <c r="AF63" s="63" t="s">
        <v>178</v>
      </c>
      <c r="AG63" s="63" t="s">
        <v>178</v>
      </c>
      <c r="AH63" s="63" t="s">
        <v>178</v>
      </c>
      <c r="AI63" s="63" t="s">
        <v>178</v>
      </c>
      <c r="AJ63" s="63" t="s">
        <v>178</v>
      </c>
      <c r="AK63" s="63" t="s">
        <v>178</v>
      </c>
      <c r="AL63" s="63" t="s">
        <v>178</v>
      </c>
      <c r="AM63" s="63" t="s">
        <v>178</v>
      </c>
      <c r="AN63" s="63" t="s">
        <v>178</v>
      </c>
      <c r="AO63" s="63" t="s">
        <v>178</v>
      </c>
      <c r="AP63" s="63" t="s">
        <v>178</v>
      </c>
      <c r="AQ63" s="63" t="s">
        <v>178</v>
      </c>
      <c r="AR63" s="63" t="s">
        <v>178</v>
      </c>
      <c r="AS63" s="63" t="s">
        <v>178</v>
      </c>
      <c r="AT63" s="63" t="s">
        <v>178</v>
      </c>
      <c r="AU63" s="63" t="s">
        <v>178</v>
      </c>
      <c r="AV63" s="63" t="s">
        <v>178</v>
      </c>
      <c r="AW63" s="63" t="s">
        <v>178</v>
      </c>
      <c r="AX63" s="63" t="s">
        <v>178</v>
      </c>
      <c r="AY63" s="63" t="s">
        <v>178</v>
      </c>
      <c r="AZ63" s="63" t="s">
        <v>178</v>
      </c>
      <c r="BA63" s="63" t="s">
        <v>178</v>
      </c>
      <c r="BB63" s="63" t="s">
        <v>178</v>
      </c>
      <c r="BC63" s="63" t="s">
        <v>178</v>
      </c>
      <c r="BD63" s="63" t="s">
        <v>178</v>
      </c>
      <c r="BE63" s="63" t="s">
        <v>178</v>
      </c>
      <c r="BF63" s="63" t="s">
        <v>178</v>
      </c>
      <c r="BG63" s="63" t="s">
        <v>178</v>
      </c>
      <c r="BH63" s="63" t="s">
        <v>178</v>
      </c>
      <c r="BI63" s="63" t="s">
        <v>178</v>
      </c>
      <c r="BJ63" s="63" t="s">
        <v>178</v>
      </c>
      <c r="BK63" s="63" t="s">
        <v>178</v>
      </c>
      <c r="BL63" s="63" t="s">
        <v>178</v>
      </c>
      <c r="BM63" s="63" t="s">
        <v>178</v>
      </c>
      <c r="BN63" s="63" t="s">
        <v>178</v>
      </c>
      <c r="BO63" s="63" t="s">
        <v>178</v>
      </c>
      <c r="BP63" s="63" t="s">
        <v>178</v>
      </c>
      <c r="BQ63" s="63" t="s">
        <v>178</v>
      </c>
      <c r="BR63" s="63" t="s">
        <v>178</v>
      </c>
      <c r="BS63" s="63" t="s">
        <v>178</v>
      </c>
      <c r="BT63" s="63" t="s">
        <v>178</v>
      </c>
      <c r="BU63" s="63" t="s">
        <v>178</v>
      </c>
      <c r="BV63" s="63" t="s">
        <v>178</v>
      </c>
      <c r="BW63" s="63" t="s">
        <v>178</v>
      </c>
      <c r="BX63" s="63" t="s">
        <v>178</v>
      </c>
      <c r="BY63" s="63" t="s">
        <v>178</v>
      </c>
      <c r="BZ63" s="63" t="s">
        <v>178</v>
      </c>
      <c r="CA63" s="63" t="s">
        <v>178</v>
      </c>
      <c r="CB63" s="63" t="s">
        <v>178</v>
      </c>
      <c r="CC63" s="63" t="s">
        <v>178</v>
      </c>
      <c r="CD63" s="63" t="s">
        <v>178</v>
      </c>
      <c r="CE63" s="63" t="s">
        <v>178</v>
      </c>
      <c r="CF63" s="63" t="s">
        <v>178</v>
      </c>
      <c r="CG63" s="63" t="s">
        <v>178</v>
      </c>
      <c r="CH63" s="63" t="s">
        <v>178</v>
      </c>
      <c r="CI63" s="63" t="s">
        <v>178</v>
      </c>
      <c r="CJ63" s="63" t="s">
        <v>178</v>
      </c>
      <c r="CK63" s="63" t="s">
        <v>178</v>
      </c>
      <c r="CL63" s="63" t="s">
        <v>178</v>
      </c>
      <c r="CM63" s="63" t="s">
        <v>178</v>
      </c>
      <c r="CN63" s="63" t="s">
        <v>178</v>
      </c>
      <c r="CO63" s="63" t="s">
        <v>178</v>
      </c>
      <c r="CP63" s="63" t="s">
        <v>178</v>
      </c>
      <c r="CQ63" s="63" t="s">
        <v>178</v>
      </c>
      <c r="CR63" s="63" t="s">
        <v>178</v>
      </c>
      <c r="CS63" s="63" t="s">
        <v>178</v>
      </c>
      <c r="CT63" s="63" t="s">
        <v>178</v>
      </c>
      <c r="CU63" s="63" t="s">
        <v>178</v>
      </c>
      <c r="CV63" s="63" t="s">
        <v>178</v>
      </c>
      <c r="CW63" s="63" t="s">
        <v>178</v>
      </c>
      <c r="CX63" s="63" t="s">
        <v>178</v>
      </c>
      <c r="CY63" s="63" t="s">
        <v>178</v>
      </c>
      <c r="CZ63" s="63" t="s">
        <v>178</v>
      </c>
    </row>
    <row r="64" spans="1:104" ht="28.5" x14ac:dyDescent="0.2">
      <c r="A64" s="16" t="s">
        <v>638</v>
      </c>
      <c r="B64" s="9" t="s">
        <v>184</v>
      </c>
      <c r="C64" s="15" t="s">
        <v>281</v>
      </c>
      <c r="D64" s="15" t="s">
        <v>2</v>
      </c>
      <c r="E64" s="86"/>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row>
    <row r="65" spans="1:104" ht="28.5" x14ac:dyDescent="0.2">
      <c r="A65" s="16" t="s">
        <v>639</v>
      </c>
      <c r="B65" s="9" t="s">
        <v>185</v>
      </c>
      <c r="C65" s="15" t="s">
        <v>254</v>
      </c>
      <c r="D65" s="15" t="s">
        <v>68</v>
      </c>
      <c r="E65" s="91"/>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row>
    <row r="66" spans="1:104" ht="23.45" customHeight="1" x14ac:dyDescent="0.3">
      <c r="A66" s="66"/>
      <c r="B66" s="66" t="s">
        <v>106</v>
      </c>
      <c r="E66" s="71"/>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row>
    <row r="67" spans="1:104" ht="40.15" customHeight="1" x14ac:dyDescent="0.2">
      <c r="A67" s="222"/>
      <c r="B67" s="222" t="s">
        <v>279</v>
      </c>
      <c r="C67" s="15" t="s">
        <v>556</v>
      </c>
      <c r="D67" s="15" t="s">
        <v>243</v>
      </c>
      <c r="E67" s="210" t="s">
        <v>100</v>
      </c>
      <c r="F67" s="211" t="s">
        <v>100</v>
      </c>
      <c r="G67" s="211" t="s">
        <v>100</v>
      </c>
      <c r="H67" s="211" t="s">
        <v>100</v>
      </c>
      <c r="I67" s="211" t="s">
        <v>100</v>
      </c>
      <c r="J67" s="211" t="s">
        <v>100</v>
      </c>
      <c r="K67" s="211" t="s">
        <v>100</v>
      </c>
      <c r="L67" s="211" t="s">
        <v>100</v>
      </c>
      <c r="M67" s="211" t="s">
        <v>100</v>
      </c>
      <c r="N67" s="211" t="s">
        <v>100</v>
      </c>
      <c r="O67" s="211" t="s">
        <v>100</v>
      </c>
      <c r="P67" s="211" t="s">
        <v>100</v>
      </c>
      <c r="Q67" s="211" t="s">
        <v>100</v>
      </c>
      <c r="R67" s="211" t="s">
        <v>100</v>
      </c>
      <c r="S67" s="211" t="s">
        <v>100</v>
      </c>
      <c r="T67" s="211" t="s">
        <v>100</v>
      </c>
      <c r="U67" s="211" t="s">
        <v>100</v>
      </c>
      <c r="V67" s="211" t="s">
        <v>100</v>
      </c>
      <c r="W67" s="211" t="s">
        <v>100</v>
      </c>
      <c r="X67" s="211" t="s">
        <v>100</v>
      </c>
      <c r="Y67" s="211" t="s">
        <v>100</v>
      </c>
      <c r="Z67" s="211" t="s">
        <v>100</v>
      </c>
      <c r="AA67" s="211" t="s">
        <v>100</v>
      </c>
      <c r="AB67" s="211" t="s">
        <v>100</v>
      </c>
      <c r="AC67" s="211" t="s">
        <v>100</v>
      </c>
      <c r="AD67" s="211" t="s">
        <v>100</v>
      </c>
      <c r="AE67" s="211" t="s">
        <v>100</v>
      </c>
      <c r="AF67" s="211" t="s">
        <v>100</v>
      </c>
      <c r="AG67" s="211" t="s">
        <v>100</v>
      </c>
      <c r="AH67" s="211" t="s">
        <v>100</v>
      </c>
      <c r="AI67" s="211" t="s">
        <v>100</v>
      </c>
      <c r="AJ67" s="211" t="s">
        <v>100</v>
      </c>
      <c r="AK67" s="211" t="s">
        <v>100</v>
      </c>
      <c r="AL67" s="211" t="s">
        <v>100</v>
      </c>
      <c r="AM67" s="211" t="s">
        <v>100</v>
      </c>
      <c r="AN67" s="211" t="s">
        <v>100</v>
      </c>
      <c r="AO67" s="211" t="s">
        <v>100</v>
      </c>
      <c r="AP67" s="211" t="s">
        <v>100</v>
      </c>
      <c r="AQ67" s="211" t="s">
        <v>100</v>
      </c>
      <c r="AR67" s="211" t="s">
        <v>100</v>
      </c>
      <c r="AS67" s="211" t="s">
        <v>100</v>
      </c>
      <c r="AT67" s="211" t="s">
        <v>100</v>
      </c>
      <c r="AU67" s="211" t="s">
        <v>100</v>
      </c>
      <c r="AV67" s="211" t="s">
        <v>100</v>
      </c>
      <c r="AW67" s="211" t="s">
        <v>100</v>
      </c>
      <c r="AX67" s="211" t="s">
        <v>100</v>
      </c>
      <c r="AY67" s="211" t="s">
        <v>100</v>
      </c>
      <c r="AZ67" s="211" t="s">
        <v>100</v>
      </c>
      <c r="BA67" s="211" t="s">
        <v>100</v>
      </c>
      <c r="BB67" s="211" t="s">
        <v>100</v>
      </c>
      <c r="BC67" s="211" t="s">
        <v>100</v>
      </c>
      <c r="BD67" s="211" t="s">
        <v>100</v>
      </c>
      <c r="BE67" s="211" t="s">
        <v>100</v>
      </c>
      <c r="BF67" s="211" t="s">
        <v>100</v>
      </c>
      <c r="BG67" s="211" t="s">
        <v>100</v>
      </c>
      <c r="BH67" s="211" t="s">
        <v>100</v>
      </c>
      <c r="BI67" s="211" t="s">
        <v>100</v>
      </c>
      <c r="BJ67" s="211" t="s">
        <v>100</v>
      </c>
      <c r="BK67" s="211" t="s">
        <v>100</v>
      </c>
      <c r="BL67" s="211" t="s">
        <v>100</v>
      </c>
      <c r="BM67" s="211" t="s">
        <v>100</v>
      </c>
      <c r="BN67" s="211" t="s">
        <v>100</v>
      </c>
      <c r="BO67" s="211" t="s">
        <v>100</v>
      </c>
      <c r="BP67" s="211" t="s">
        <v>100</v>
      </c>
      <c r="BQ67" s="211" t="s">
        <v>100</v>
      </c>
      <c r="BR67" s="211" t="s">
        <v>100</v>
      </c>
      <c r="BS67" s="211" t="s">
        <v>100</v>
      </c>
      <c r="BT67" s="211" t="s">
        <v>100</v>
      </c>
      <c r="BU67" s="211" t="s">
        <v>100</v>
      </c>
      <c r="BV67" s="211" t="s">
        <v>100</v>
      </c>
      <c r="BW67" s="211" t="s">
        <v>100</v>
      </c>
      <c r="BX67" s="211" t="s">
        <v>100</v>
      </c>
      <c r="BY67" s="211" t="s">
        <v>100</v>
      </c>
      <c r="BZ67" s="211" t="s">
        <v>100</v>
      </c>
      <c r="CA67" s="211" t="s">
        <v>100</v>
      </c>
      <c r="CB67" s="211" t="s">
        <v>100</v>
      </c>
      <c r="CC67" s="211" t="s">
        <v>100</v>
      </c>
      <c r="CD67" s="211" t="s">
        <v>100</v>
      </c>
      <c r="CE67" s="211" t="s">
        <v>100</v>
      </c>
      <c r="CF67" s="211" t="s">
        <v>100</v>
      </c>
      <c r="CG67" s="211" t="s">
        <v>100</v>
      </c>
      <c r="CH67" s="211" t="s">
        <v>100</v>
      </c>
      <c r="CI67" s="211" t="s">
        <v>100</v>
      </c>
      <c r="CJ67" s="211" t="s">
        <v>100</v>
      </c>
      <c r="CK67" s="211" t="s">
        <v>100</v>
      </c>
      <c r="CL67" s="211" t="s">
        <v>100</v>
      </c>
      <c r="CM67" s="211" t="s">
        <v>100</v>
      </c>
      <c r="CN67" s="211" t="s">
        <v>100</v>
      </c>
      <c r="CO67" s="211" t="s">
        <v>100</v>
      </c>
      <c r="CP67" s="211" t="s">
        <v>100</v>
      </c>
      <c r="CQ67" s="211" t="s">
        <v>100</v>
      </c>
      <c r="CR67" s="211" t="s">
        <v>100</v>
      </c>
      <c r="CS67" s="211" t="s">
        <v>100</v>
      </c>
      <c r="CT67" s="211" t="s">
        <v>100</v>
      </c>
      <c r="CU67" s="211" t="s">
        <v>100</v>
      </c>
      <c r="CV67" s="211" t="s">
        <v>100</v>
      </c>
      <c r="CW67" s="211" t="s">
        <v>100</v>
      </c>
      <c r="CX67" s="211" t="s">
        <v>100</v>
      </c>
      <c r="CY67" s="211" t="s">
        <v>100</v>
      </c>
      <c r="CZ67" s="211" t="s">
        <v>100</v>
      </c>
    </row>
    <row r="68" spans="1:104" x14ac:dyDescent="0.2">
      <c r="A68" s="16" t="s">
        <v>614</v>
      </c>
      <c r="B68" s="9" t="s">
        <v>180</v>
      </c>
      <c r="C68" s="15" t="s">
        <v>253</v>
      </c>
      <c r="D68" s="15" t="s">
        <v>2</v>
      </c>
      <c r="E68" s="86" t="s">
        <v>178</v>
      </c>
      <c r="F68" s="63" t="s">
        <v>178</v>
      </c>
      <c r="G68" s="63" t="s">
        <v>178</v>
      </c>
      <c r="H68" s="63" t="s">
        <v>178</v>
      </c>
      <c r="I68" s="63" t="s">
        <v>178</v>
      </c>
      <c r="J68" s="63" t="s">
        <v>178</v>
      </c>
      <c r="K68" s="63" t="s">
        <v>178</v>
      </c>
      <c r="L68" s="63" t="s">
        <v>178</v>
      </c>
      <c r="M68" s="63" t="s">
        <v>178</v>
      </c>
      <c r="N68" s="63" t="s">
        <v>178</v>
      </c>
      <c r="O68" s="63" t="s">
        <v>178</v>
      </c>
      <c r="P68" s="63" t="s">
        <v>178</v>
      </c>
      <c r="Q68" s="63" t="s">
        <v>178</v>
      </c>
      <c r="R68" s="63" t="s">
        <v>178</v>
      </c>
      <c r="S68" s="63" t="s">
        <v>178</v>
      </c>
      <c r="T68" s="63" t="s">
        <v>178</v>
      </c>
      <c r="U68" s="63" t="s">
        <v>178</v>
      </c>
      <c r="V68" s="63" t="s">
        <v>178</v>
      </c>
      <c r="W68" s="63" t="s">
        <v>178</v>
      </c>
      <c r="X68" s="63" t="s">
        <v>178</v>
      </c>
      <c r="Y68" s="63" t="s">
        <v>178</v>
      </c>
      <c r="Z68" s="63" t="s">
        <v>178</v>
      </c>
      <c r="AA68" s="63" t="s">
        <v>178</v>
      </c>
      <c r="AB68" s="63" t="s">
        <v>178</v>
      </c>
      <c r="AC68" s="63" t="s">
        <v>178</v>
      </c>
      <c r="AD68" s="63" t="s">
        <v>178</v>
      </c>
      <c r="AE68" s="63" t="s">
        <v>178</v>
      </c>
      <c r="AF68" s="63" t="s">
        <v>178</v>
      </c>
      <c r="AG68" s="63" t="s">
        <v>178</v>
      </c>
      <c r="AH68" s="63" t="s">
        <v>178</v>
      </c>
      <c r="AI68" s="63" t="s">
        <v>178</v>
      </c>
      <c r="AJ68" s="63" t="s">
        <v>178</v>
      </c>
      <c r="AK68" s="63" t="s">
        <v>178</v>
      </c>
      <c r="AL68" s="63" t="s">
        <v>178</v>
      </c>
      <c r="AM68" s="63" t="s">
        <v>178</v>
      </c>
      <c r="AN68" s="63" t="s">
        <v>178</v>
      </c>
      <c r="AO68" s="63" t="s">
        <v>178</v>
      </c>
      <c r="AP68" s="63" t="s">
        <v>178</v>
      </c>
      <c r="AQ68" s="63" t="s">
        <v>178</v>
      </c>
      <c r="AR68" s="63" t="s">
        <v>178</v>
      </c>
      <c r="AS68" s="63" t="s">
        <v>178</v>
      </c>
      <c r="AT68" s="63" t="s">
        <v>178</v>
      </c>
      <c r="AU68" s="63" t="s">
        <v>178</v>
      </c>
      <c r="AV68" s="63" t="s">
        <v>178</v>
      </c>
      <c r="AW68" s="63" t="s">
        <v>178</v>
      </c>
      <c r="AX68" s="63" t="s">
        <v>178</v>
      </c>
      <c r="AY68" s="63" t="s">
        <v>178</v>
      </c>
      <c r="AZ68" s="63" t="s">
        <v>178</v>
      </c>
      <c r="BA68" s="63" t="s">
        <v>178</v>
      </c>
      <c r="BB68" s="63" t="s">
        <v>178</v>
      </c>
      <c r="BC68" s="63" t="s">
        <v>178</v>
      </c>
      <c r="BD68" s="63" t="s">
        <v>178</v>
      </c>
      <c r="BE68" s="63" t="s">
        <v>178</v>
      </c>
      <c r="BF68" s="63" t="s">
        <v>178</v>
      </c>
      <c r="BG68" s="63" t="s">
        <v>178</v>
      </c>
      <c r="BH68" s="63" t="s">
        <v>178</v>
      </c>
      <c r="BI68" s="63" t="s">
        <v>178</v>
      </c>
      <c r="BJ68" s="63" t="s">
        <v>178</v>
      </c>
      <c r="BK68" s="63" t="s">
        <v>178</v>
      </c>
      <c r="BL68" s="63" t="s">
        <v>178</v>
      </c>
      <c r="BM68" s="63" t="s">
        <v>178</v>
      </c>
      <c r="BN68" s="63" t="s">
        <v>178</v>
      </c>
      <c r="BO68" s="63" t="s">
        <v>178</v>
      </c>
      <c r="BP68" s="63" t="s">
        <v>178</v>
      </c>
      <c r="BQ68" s="63" t="s">
        <v>178</v>
      </c>
      <c r="BR68" s="63" t="s">
        <v>178</v>
      </c>
      <c r="BS68" s="63" t="s">
        <v>178</v>
      </c>
      <c r="BT68" s="63" t="s">
        <v>178</v>
      </c>
      <c r="BU68" s="63" t="s">
        <v>178</v>
      </c>
      <c r="BV68" s="63" t="s">
        <v>178</v>
      </c>
      <c r="BW68" s="63" t="s">
        <v>178</v>
      </c>
      <c r="BX68" s="63" t="s">
        <v>178</v>
      </c>
      <c r="BY68" s="63" t="s">
        <v>178</v>
      </c>
      <c r="BZ68" s="63" t="s">
        <v>178</v>
      </c>
      <c r="CA68" s="63" t="s">
        <v>178</v>
      </c>
      <c r="CB68" s="63" t="s">
        <v>178</v>
      </c>
      <c r="CC68" s="63" t="s">
        <v>178</v>
      </c>
      <c r="CD68" s="63" t="s">
        <v>178</v>
      </c>
      <c r="CE68" s="63" t="s">
        <v>178</v>
      </c>
      <c r="CF68" s="63" t="s">
        <v>178</v>
      </c>
      <c r="CG68" s="63" t="s">
        <v>178</v>
      </c>
      <c r="CH68" s="63" t="s">
        <v>178</v>
      </c>
      <c r="CI68" s="63" t="s">
        <v>178</v>
      </c>
      <c r="CJ68" s="63" t="s">
        <v>178</v>
      </c>
      <c r="CK68" s="63" t="s">
        <v>178</v>
      </c>
      <c r="CL68" s="63" t="s">
        <v>178</v>
      </c>
      <c r="CM68" s="63" t="s">
        <v>178</v>
      </c>
      <c r="CN68" s="63" t="s">
        <v>178</v>
      </c>
      <c r="CO68" s="63" t="s">
        <v>178</v>
      </c>
      <c r="CP68" s="63" t="s">
        <v>178</v>
      </c>
      <c r="CQ68" s="63" t="s">
        <v>178</v>
      </c>
      <c r="CR68" s="63" t="s">
        <v>178</v>
      </c>
      <c r="CS68" s="63" t="s">
        <v>178</v>
      </c>
      <c r="CT68" s="63" t="s">
        <v>178</v>
      </c>
      <c r="CU68" s="63" t="s">
        <v>178</v>
      </c>
      <c r="CV68" s="63" t="s">
        <v>178</v>
      </c>
      <c r="CW68" s="63" t="s">
        <v>178</v>
      </c>
      <c r="CX68" s="63" t="s">
        <v>178</v>
      </c>
      <c r="CY68" s="63" t="s">
        <v>178</v>
      </c>
      <c r="CZ68" s="63" t="s">
        <v>178</v>
      </c>
    </row>
    <row r="69" spans="1:104" x14ac:dyDescent="0.2">
      <c r="A69" s="16" t="s">
        <v>615</v>
      </c>
      <c r="B69" s="9" t="s">
        <v>181</v>
      </c>
      <c r="C69" s="15" t="s">
        <v>253</v>
      </c>
      <c r="D69" s="15" t="s">
        <v>2</v>
      </c>
      <c r="E69" s="86" t="s">
        <v>178</v>
      </c>
      <c r="F69" s="63" t="s">
        <v>178</v>
      </c>
      <c r="G69" s="63" t="s">
        <v>178</v>
      </c>
      <c r="H69" s="63" t="s">
        <v>178</v>
      </c>
      <c r="I69" s="63" t="s">
        <v>178</v>
      </c>
      <c r="J69" s="63" t="s">
        <v>178</v>
      </c>
      <c r="K69" s="63" t="s">
        <v>178</v>
      </c>
      <c r="L69" s="63" t="s">
        <v>178</v>
      </c>
      <c r="M69" s="63" t="s">
        <v>178</v>
      </c>
      <c r="N69" s="63" t="s">
        <v>178</v>
      </c>
      <c r="O69" s="63" t="s">
        <v>178</v>
      </c>
      <c r="P69" s="63" t="s">
        <v>178</v>
      </c>
      <c r="Q69" s="63" t="s">
        <v>178</v>
      </c>
      <c r="R69" s="63" t="s">
        <v>178</v>
      </c>
      <c r="S69" s="63" t="s">
        <v>178</v>
      </c>
      <c r="T69" s="63" t="s">
        <v>178</v>
      </c>
      <c r="U69" s="63" t="s">
        <v>178</v>
      </c>
      <c r="V69" s="63" t="s">
        <v>178</v>
      </c>
      <c r="W69" s="63" t="s">
        <v>178</v>
      </c>
      <c r="X69" s="63" t="s">
        <v>178</v>
      </c>
      <c r="Y69" s="63" t="s">
        <v>178</v>
      </c>
      <c r="Z69" s="63" t="s">
        <v>178</v>
      </c>
      <c r="AA69" s="63" t="s">
        <v>178</v>
      </c>
      <c r="AB69" s="63" t="s">
        <v>178</v>
      </c>
      <c r="AC69" s="63" t="s">
        <v>178</v>
      </c>
      <c r="AD69" s="63" t="s">
        <v>178</v>
      </c>
      <c r="AE69" s="63" t="s">
        <v>178</v>
      </c>
      <c r="AF69" s="63" t="s">
        <v>178</v>
      </c>
      <c r="AG69" s="63" t="s">
        <v>178</v>
      </c>
      <c r="AH69" s="63" t="s">
        <v>178</v>
      </c>
      <c r="AI69" s="63" t="s">
        <v>178</v>
      </c>
      <c r="AJ69" s="63" t="s">
        <v>178</v>
      </c>
      <c r="AK69" s="63" t="s">
        <v>178</v>
      </c>
      <c r="AL69" s="63" t="s">
        <v>178</v>
      </c>
      <c r="AM69" s="63" t="s">
        <v>178</v>
      </c>
      <c r="AN69" s="63" t="s">
        <v>178</v>
      </c>
      <c r="AO69" s="63" t="s">
        <v>178</v>
      </c>
      <c r="AP69" s="63" t="s">
        <v>178</v>
      </c>
      <c r="AQ69" s="63" t="s">
        <v>178</v>
      </c>
      <c r="AR69" s="63" t="s">
        <v>178</v>
      </c>
      <c r="AS69" s="63" t="s">
        <v>178</v>
      </c>
      <c r="AT69" s="63" t="s">
        <v>178</v>
      </c>
      <c r="AU69" s="63" t="s">
        <v>178</v>
      </c>
      <c r="AV69" s="63" t="s">
        <v>178</v>
      </c>
      <c r="AW69" s="63" t="s">
        <v>178</v>
      </c>
      <c r="AX69" s="63" t="s">
        <v>178</v>
      </c>
      <c r="AY69" s="63" t="s">
        <v>178</v>
      </c>
      <c r="AZ69" s="63" t="s">
        <v>178</v>
      </c>
      <c r="BA69" s="63" t="s">
        <v>178</v>
      </c>
      <c r="BB69" s="63" t="s">
        <v>178</v>
      </c>
      <c r="BC69" s="63" t="s">
        <v>178</v>
      </c>
      <c r="BD69" s="63" t="s">
        <v>178</v>
      </c>
      <c r="BE69" s="63" t="s">
        <v>178</v>
      </c>
      <c r="BF69" s="63" t="s">
        <v>178</v>
      </c>
      <c r="BG69" s="63" t="s">
        <v>178</v>
      </c>
      <c r="BH69" s="63" t="s">
        <v>178</v>
      </c>
      <c r="BI69" s="63" t="s">
        <v>178</v>
      </c>
      <c r="BJ69" s="63" t="s">
        <v>178</v>
      </c>
      <c r="BK69" s="63" t="s">
        <v>178</v>
      </c>
      <c r="BL69" s="63" t="s">
        <v>178</v>
      </c>
      <c r="BM69" s="63" t="s">
        <v>178</v>
      </c>
      <c r="BN69" s="63" t="s">
        <v>178</v>
      </c>
      <c r="BO69" s="63" t="s">
        <v>178</v>
      </c>
      <c r="BP69" s="63" t="s">
        <v>178</v>
      </c>
      <c r="BQ69" s="63" t="s">
        <v>178</v>
      </c>
      <c r="BR69" s="63" t="s">
        <v>178</v>
      </c>
      <c r="BS69" s="63" t="s">
        <v>178</v>
      </c>
      <c r="BT69" s="63" t="s">
        <v>178</v>
      </c>
      <c r="BU69" s="63" t="s">
        <v>178</v>
      </c>
      <c r="BV69" s="63" t="s">
        <v>178</v>
      </c>
      <c r="BW69" s="63" t="s">
        <v>178</v>
      </c>
      <c r="BX69" s="63" t="s">
        <v>178</v>
      </c>
      <c r="BY69" s="63" t="s">
        <v>178</v>
      </c>
      <c r="BZ69" s="63" t="s">
        <v>178</v>
      </c>
      <c r="CA69" s="63" t="s">
        <v>178</v>
      </c>
      <c r="CB69" s="63" t="s">
        <v>178</v>
      </c>
      <c r="CC69" s="63" t="s">
        <v>178</v>
      </c>
      <c r="CD69" s="63" t="s">
        <v>178</v>
      </c>
      <c r="CE69" s="63" t="s">
        <v>178</v>
      </c>
      <c r="CF69" s="63" t="s">
        <v>178</v>
      </c>
      <c r="CG69" s="63" t="s">
        <v>178</v>
      </c>
      <c r="CH69" s="63" t="s">
        <v>178</v>
      </c>
      <c r="CI69" s="63" t="s">
        <v>178</v>
      </c>
      <c r="CJ69" s="63" t="s">
        <v>178</v>
      </c>
      <c r="CK69" s="63" t="s">
        <v>178</v>
      </c>
      <c r="CL69" s="63" t="s">
        <v>178</v>
      </c>
      <c r="CM69" s="63" t="s">
        <v>178</v>
      </c>
      <c r="CN69" s="63" t="s">
        <v>178</v>
      </c>
      <c r="CO69" s="63" t="s">
        <v>178</v>
      </c>
      <c r="CP69" s="63" t="s">
        <v>178</v>
      </c>
      <c r="CQ69" s="63" t="s">
        <v>178</v>
      </c>
      <c r="CR69" s="63" t="s">
        <v>178</v>
      </c>
      <c r="CS69" s="63" t="s">
        <v>178</v>
      </c>
      <c r="CT69" s="63" t="s">
        <v>178</v>
      </c>
      <c r="CU69" s="63" t="s">
        <v>178</v>
      </c>
      <c r="CV69" s="63" t="s">
        <v>178</v>
      </c>
      <c r="CW69" s="63" t="s">
        <v>178</v>
      </c>
      <c r="CX69" s="63" t="s">
        <v>178</v>
      </c>
      <c r="CY69" s="63" t="s">
        <v>178</v>
      </c>
      <c r="CZ69" s="63" t="s">
        <v>178</v>
      </c>
    </row>
    <row r="70" spans="1:104" x14ac:dyDescent="0.2">
      <c r="A70" s="16" t="s">
        <v>616</v>
      </c>
      <c r="B70" s="9" t="s">
        <v>182</v>
      </c>
      <c r="C70" s="15" t="s">
        <v>253</v>
      </c>
      <c r="D70" s="15" t="s">
        <v>2</v>
      </c>
      <c r="E70" s="86" t="s">
        <v>178</v>
      </c>
      <c r="F70" s="63" t="s">
        <v>178</v>
      </c>
      <c r="G70" s="63" t="s">
        <v>178</v>
      </c>
      <c r="H70" s="63" t="s">
        <v>178</v>
      </c>
      <c r="I70" s="63" t="s">
        <v>178</v>
      </c>
      <c r="J70" s="63" t="s">
        <v>178</v>
      </c>
      <c r="K70" s="63" t="s">
        <v>178</v>
      </c>
      <c r="L70" s="63" t="s">
        <v>178</v>
      </c>
      <c r="M70" s="63" t="s">
        <v>178</v>
      </c>
      <c r="N70" s="63" t="s">
        <v>178</v>
      </c>
      <c r="O70" s="63" t="s">
        <v>178</v>
      </c>
      <c r="P70" s="63" t="s">
        <v>178</v>
      </c>
      <c r="Q70" s="63" t="s">
        <v>178</v>
      </c>
      <c r="R70" s="63" t="s">
        <v>178</v>
      </c>
      <c r="S70" s="63" t="s">
        <v>178</v>
      </c>
      <c r="T70" s="63" t="s">
        <v>178</v>
      </c>
      <c r="U70" s="63" t="s">
        <v>178</v>
      </c>
      <c r="V70" s="63" t="s">
        <v>178</v>
      </c>
      <c r="W70" s="63" t="s">
        <v>178</v>
      </c>
      <c r="X70" s="63" t="s">
        <v>178</v>
      </c>
      <c r="Y70" s="63" t="s">
        <v>178</v>
      </c>
      <c r="Z70" s="63" t="s">
        <v>178</v>
      </c>
      <c r="AA70" s="63" t="s">
        <v>178</v>
      </c>
      <c r="AB70" s="63" t="s">
        <v>178</v>
      </c>
      <c r="AC70" s="63" t="s">
        <v>178</v>
      </c>
      <c r="AD70" s="63" t="s">
        <v>178</v>
      </c>
      <c r="AE70" s="63" t="s">
        <v>178</v>
      </c>
      <c r="AF70" s="63" t="s">
        <v>178</v>
      </c>
      <c r="AG70" s="63" t="s">
        <v>178</v>
      </c>
      <c r="AH70" s="63" t="s">
        <v>178</v>
      </c>
      <c r="AI70" s="63" t="s">
        <v>178</v>
      </c>
      <c r="AJ70" s="63" t="s">
        <v>178</v>
      </c>
      <c r="AK70" s="63" t="s">
        <v>178</v>
      </c>
      <c r="AL70" s="63" t="s">
        <v>178</v>
      </c>
      <c r="AM70" s="63" t="s">
        <v>178</v>
      </c>
      <c r="AN70" s="63" t="s">
        <v>178</v>
      </c>
      <c r="AO70" s="63" t="s">
        <v>178</v>
      </c>
      <c r="AP70" s="63" t="s">
        <v>178</v>
      </c>
      <c r="AQ70" s="63" t="s">
        <v>178</v>
      </c>
      <c r="AR70" s="63" t="s">
        <v>178</v>
      </c>
      <c r="AS70" s="63" t="s">
        <v>178</v>
      </c>
      <c r="AT70" s="63" t="s">
        <v>178</v>
      </c>
      <c r="AU70" s="63" t="s">
        <v>178</v>
      </c>
      <c r="AV70" s="63" t="s">
        <v>178</v>
      </c>
      <c r="AW70" s="63" t="s">
        <v>178</v>
      </c>
      <c r="AX70" s="63" t="s">
        <v>178</v>
      </c>
      <c r="AY70" s="63" t="s">
        <v>178</v>
      </c>
      <c r="AZ70" s="63" t="s">
        <v>178</v>
      </c>
      <c r="BA70" s="63" t="s">
        <v>178</v>
      </c>
      <c r="BB70" s="63" t="s">
        <v>178</v>
      </c>
      <c r="BC70" s="63" t="s">
        <v>178</v>
      </c>
      <c r="BD70" s="63" t="s">
        <v>178</v>
      </c>
      <c r="BE70" s="63" t="s">
        <v>178</v>
      </c>
      <c r="BF70" s="63" t="s">
        <v>178</v>
      </c>
      <c r="BG70" s="63" t="s">
        <v>178</v>
      </c>
      <c r="BH70" s="63" t="s">
        <v>178</v>
      </c>
      <c r="BI70" s="63" t="s">
        <v>178</v>
      </c>
      <c r="BJ70" s="63" t="s">
        <v>178</v>
      </c>
      <c r="BK70" s="63" t="s">
        <v>178</v>
      </c>
      <c r="BL70" s="63" t="s">
        <v>178</v>
      </c>
      <c r="BM70" s="63" t="s">
        <v>178</v>
      </c>
      <c r="BN70" s="63" t="s">
        <v>178</v>
      </c>
      <c r="BO70" s="63" t="s">
        <v>178</v>
      </c>
      <c r="BP70" s="63" t="s">
        <v>178</v>
      </c>
      <c r="BQ70" s="63" t="s">
        <v>178</v>
      </c>
      <c r="BR70" s="63" t="s">
        <v>178</v>
      </c>
      <c r="BS70" s="63" t="s">
        <v>178</v>
      </c>
      <c r="BT70" s="63" t="s">
        <v>178</v>
      </c>
      <c r="BU70" s="63" t="s">
        <v>178</v>
      </c>
      <c r="BV70" s="63" t="s">
        <v>178</v>
      </c>
      <c r="BW70" s="63" t="s">
        <v>178</v>
      </c>
      <c r="BX70" s="63" t="s">
        <v>178</v>
      </c>
      <c r="BY70" s="63" t="s">
        <v>178</v>
      </c>
      <c r="BZ70" s="63" t="s">
        <v>178</v>
      </c>
      <c r="CA70" s="63" t="s">
        <v>178</v>
      </c>
      <c r="CB70" s="63" t="s">
        <v>178</v>
      </c>
      <c r="CC70" s="63" t="s">
        <v>178</v>
      </c>
      <c r="CD70" s="63" t="s">
        <v>178</v>
      </c>
      <c r="CE70" s="63" t="s">
        <v>178</v>
      </c>
      <c r="CF70" s="63" t="s">
        <v>178</v>
      </c>
      <c r="CG70" s="63" t="s">
        <v>178</v>
      </c>
      <c r="CH70" s="63" t="s">
        <v>178</v>
      </c>
      <c r="CI70" s="63" t="s">
        <v>178</v>
      </c>
      <c r="CJ70" s="63" t="s">
        <v>178</v>
      </c>
      <c r="CK70" s="63" t="s">
        <v>178</v>
      </c>
      <c r="CL70" s="63" t="s">
        <v>178</v>
      </c>
      <c r="CM70" s="63" t="s">
        <v>178</v>
      </c>
      <c r="CN70" s="63" t="s">
        <v>178</v>
      </c>
      <c r="CO70" s="63" t="s">
        <v>178</v>
      </c>
      <c r="CP70" s="63" t="s">
        <v>178</v>
      </c>
      <c r="CQ70" s="63" t="s">
        <v>178</v>
      </c>
      <c r="CR70" s="63" t="s">
        <v>178</v>
      </c>
      <c r="CS70" s="63" t="s">
        <v>178</v>
      </c>
      <c r="CT70" s="63" t="s">
        <v>178</v>
      </c>
      <c r="CU70" s="63" t="s">
        <v>178</v>
      </c>
      <c r="CV70" s="63" t="s">
        <v>178</v>
      </c>
      <c r="CW70" s="63" t="s">
        <v>178</v>
      </c>
      <c r="CX70" s="63" t="s">
        <v>178</v>
      </c>
      <c r="CY70" s="63" t="s">
        <v>178</v>
      </c>
      <c r="CZ70" s="63" t="s">
        <v>178</v>
      </c>
    </row>
    <row r="71" spans="1:104" x14ac:dyDescent="0.2">
      <c r="A71" s="16" t="s">
        <v>617</v>
      </c>
      <c r="B71" s="9" t="s">
        <v>183</v>
      </c>
      <c r="C71" s="15" t="s">
        <v>253</v>
      </c>
      <c r="D71" s="15" t="s">
        <v>2</v>
      </c>
      <c r="E71" s="86" t="s">
        <v>178</v>
      </c>
      <c r="F71" s="63" t="s">
        <v>178</v>
      </c>
      <c r="G71" s="63" t="s">
        <v>178</v>
      </c>
      <c r="H71" s="63" t="s">
        <v>178</v>
      </c>
      <c r="I71" s="63" t="s">
        <v>178</v>
      </c>
      <c r="J71" s="63" t="s">
        <v>178</v>
      </c>
      <c r="K71" s="63" t="s">
        <v>178</v>
      </c>
      <c r="L71" s="63" t="s">
        <v>178</v>
      </c>
      <c r="M71" s="63" t="s">
        <v>178</v>
      </c>
      <c r="N71" s="63" t="s">
        <v>178</v>
      </c>
      <c r="O71" s="63" t="s">
        <v>178</v>
      </c>
      <c r="P71" s="63" t="s">
        <v>178</v>
      </c>
      <c r="Q71" s="63" t="s">
        <v>178</v>
      </c>
      <c r="R71" s="63" t="s">
        <v>178</v>
      </c>
      <c r="S71" s="63" t="s">
        <v>178</v>
      </c>
      <c r="T71" s="63" t="s">
        <v>178</v>
      </c>
      <c r="U71" s="63" t="s">
        <v>178</v>
      </c>
      <c r="V71" s="63" t="s">
        <v>178</v>
      </c>
      <c r="W71" s="63" t="s">
        <v>178</v>
      </c>
      <c r="X71" s="63" t="s">
        <v>178</v>
      </c>
      <c r="Y71" s="63" t="s">
        <v>178</v>
      </c>
      <c r="Z71" s="63" t="s">
        <v>178</v>
      </c>
      <c r="AA71" s="63" t="s">
        <v>178</v>
      </c>
      <c r="AB71" s="63" t="s">
        <v>178</v>
      </c>
      <c r="AC71" s="63" t="s">
        <v>178</v>
      </c>
      <c r="AD71" s="63" t="s">
        <v>178</v>
      </c>
      <c r="AE71" s="63" t="s">
        <v>178</v>
      </c>
      <c r="AF71" s="63" t="s">
        <v>178</v>
      </c>
      <c r="AG71" s="63" t="s">
        <v>178</v>
      </c>
      <c r="AH71" s="63" t="s">
        <v>178</v>
      </c>
      <c r="AI71" s="63" t="s">
        <v>178</v>
      </c>
      <c r="AJ71" s="63" t="s">
        <v>178</v>
      </c>
      <c r="AK71" s="63" t="s">
        <v>178</v>
      </c>
      <c r="AL71" s="63" t="s">
        <v>178</v>
      </c>
      <c r="AM71" s="63" t="s">
        <v>178</v>
      </c>
      <c r="AN71" s="63" t="s">
        <v>178</v>
      </c>
      <c r="AO71" s="63" t="s">
        <v>178</v>
      </c>
      <c r="AP71" s="63" t="s">
        <v>178</v>
      </c>
      <c r="AQ71" s="63" t="s">
        <v>178</v>
      </c>
      <c r="AR71" s="63" t="s">
        <v>178</v>
      </c>
      <c r="AS71" s="63" t="s">
        <v>178</v>
      </c>
      <c r="AT71" s="63" t="s">
        <v>178</v>
      </c>
      <c r="AU71" s="63" t="s">
        <v>178</v>
      </c>
      <c r="AV71" s="63" t="s">
        <v>178</v>
      </c>
      <c r="AW71" s="63" t="s">
        <v>178</v>
      </c>
      <c r="AX71" s="63" t="s">
        <v>178</v>
      </c>
      <c r="AY71" s="63" t="s">
        <v>178</v>
      </c>
      <c r="AZ71" s="63" t="s">
        <v>178</v>
      </c>
      <c r="BA71" s="63" t="s">
        <v>178</v>
      </c>
      <c r="BB71" s="63" t="s">
        <v>178</v>
      </c>
      <c r="BC71" s="63" t="s">
        <v>178</v>
      </c>
      <c r="BD71" s="63" t="s">
        <v>178</v>
      </c>
      <c r="BE71" s="63" t="s">
        <v>178</v>
      </c>
      <c r="BF71" s="63" t="s">
        <v>178</v>
      </c>
      <c r="BG71" s="63" t="s">
        <v>178</v>
      </c>
      <c r="BH71" s="63" t="s">
        <v>178</v>
      </c>
      <c r="BI71" s="63" t="s">
        <v>178</v>
      </c>
      <c r="BJ71" s="63" t="s">
        <v>178</v>
      </c>
      <c r="BK71" s="63" t="s">
        <v>178</v>
      </c>
      <c r="BL71" s="63" t="s">
        <v>178</v>
      </c>
      <c r="BM71" s="63" t="s">
        <v>178</v>
      </c>
      <c r="BN71" s="63" t="s">
        <v>178</v>
      </c>
      <c r="BO71" s="63" t="s">
        <v>178</v>
      </c>
      <c r="BP71" s="63" t="s">
        <v>178</v>
      </c>
      <c r="BQ71" s="63" t="s">
        <v>178</v>
      </c>
      <c r="BR71" s="63" t="s">
        <v>178</v>
      </c>
      <c r="BS71" s="63" t="s">
        <v>178</v>
      </c>
      <c r="BT71" s="63" t="s">
        <v>178</v>
      </c>
      <c r="BU71" s="63" t="s">
        <v>178</v>
      </c>
      <c r="BV71" s="63" t="s">
        <v>178</v>
      </c>
      <c r="BW71" s="63" t="s">
        <v>178</v>
      </c>
      <c r="BX71" s="63" t="s">
        <v>178</v>
      </c>
      <c r="BY71" s="63" t="s">
        <v>178</v>
      </c>
      <c r="BZ71" s="63" t="s">
        <v>178</v>
      </c>
      <c r="CA71" s="63" t="s">
        <v>178</v>
      </c>
      <c r="CB71" s="63" t="s">
        <v>178</v>
      </c>
      <c r="CC71" s="63" t="s">
        <v>178</v>
      </c>
      <c r="CD71" s="63" t="s">
        <v>178</v>
      </c>
      <c r="CE71" s="63" t="s">
        <v>178</v>
      </c>
      <c r="CF71" s="63" t="s">
        <v>178</v>
      </c>
      <c r="CG71" s="63" t="s">
        <v>178</v>
      </c>
      <c r="CH71" s="63" t="s">
        <v>178</v>
      </c>
      <c r="CI71" s="63" t="s">
        <v>178</v>
      </c>
      <c r="CJ71" s="63" t="s">
        <v>178</v>
      </c>
      <c r="CK71" s="63" t="s">
        <v>178</v>
      </c>
      <c r="CL71" s="63" t="s">
        <v>178</v>
      </c>
      <c r="CM71" s="63" t="s">
        <v>178</v>
      </c>
      <c r="CN71" s="63" t="s">
        <v>178</v>
      </c>
      <c r="CO71" s="63" t="s">
        <v>178</v>
      </c>
      <c r="CP71" s="63" t="s">
        <v>178</v>
      </c>
      <c r="CQ71" s="63" t="s">
        <v>178</v>
      </c>
      <c r="CR71" s="63" t="s">
        <v>178</v>
      </c>
      <c r="CS71" s="63" t="s">
        <v>178</v>
      </c>
      <c r="CT71" s="63" t="s">
        <v>178</v>
      </c>
      <c r="CU71" s="63" t="s">
        <v>178</v>
      </c>
      <c r="CV71" s="63" t="s">
        <v>178</v>
      </c>
      <c r="CW71" s="63" t="s">
        <v>178</v>
      </c>
      <c r="CX71" s="63" t="s">
        <v>178</v>
      </c>
      <c r="CY71" s="63" t="s">
        <v>178</v>
      </c>
      <c r="CZ71" s="63" t="s">
        <v>178</v>
      </c>
    </row>
    <row r="72" spans="1:104" ht="28.5" x14ac:dyDescent="0.2">
      <c r="A72" s="16" t="s">
        <v>618</v>
      </c>
      <c r="B72" s="9" t="s">
        <v>184</v>
      </c>
      <c r="C72" s="15" t="s">
        <v>256</v>
      </c>
      <c r="D72" s="15" t="s">
        <v>2</v>
      </c>
      <c r="E72" s="86"/>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row>
    <row r="73" spans="1:104" ht="28.5" x14ac:dyDescent="0.2">
      <c r="A73" s="16" t="s">
        <v>619</v>
      </c>
      <c r="B73" s="9" t="s">
        <v>185</v>
      </c>
      <c r="C73" s="15" t="s">
        <v>255</v>
      </c>
      <c r="D73" s="15" t="s">
        <v>68</v>
      </c>
      <c r="E73" s="91"/>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row>
    <row r="75" spans="1:104" s="73" customFormat="1" ht="18.75" x14ac:dyDescent="0.3">
      <c r="A75" s="72"/>
      <c r="C75" s="74"/>
      <c r="D75" s="74"/>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activeCell="D20" sqref="D20"/>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8" customFormat="1" ht="20.25" x14ac:dyDescent="0.3">
      <c r="A1" s="75" t="s">
        <v>585</v>
      </c>
      <c r="B1" s="75"/>
      <c r="C1" s="76"/>
      <c r="D1" s="77"/>
      <c r="E1" s="75" t="s">
        <v>401</v>
      </c>
      <c r="F1" s="75" t="s">
        <v>402</v>
      </c>
      <c r="G1" s="75" t="s">
        <v>403</v>
      </c>
      <c r="H1" s="75" t="s">
        <v>404</v>
      </c>
      <c r="I1" s="75" t="s">
        <v>405</v>
      </c>
      <c r="J1" s="75" t="s">
        <v>406</v>
      </c>
      <c r="K1" s="75" t="s">
        <v>407</v>
      </c>
      <c r="L1" s="75" t="s">
        <v>408</v>
      </c>
      <c r="M1" s="75" t="s">
        <v>409</v>
      </c>
      <c r="N1" s="75" t="s">
        <v>410</v>
      </c>
      <c r="O1" s="75" t="s">
        <v>411</v>
      </c>
      <c r="P1" s="75" t="s">
        <v>412</v>
      </c>
      <c r="Q1" s="75" t="s">
        <v>413</v>
      </c>
      <c r="R1" s="75" t="s">
        <v>414</v>
      </c>
      <c r="S1" s="75" t="s">
        <v>415</v>
      </c>
      <c r="T1" s="75" t="s">
        <v>416</v>
      </c>
      <c r="U1" s="75" t="s">
        <v>417</v>
      </c>
      <c r="V1" s="75" t="s">
        <v>418</v>
      </c>
      <c r="W1" s="75" t="s">
        <v>419</v>
      </c>
      <c r="X1" s="75" t="s">
        <v>420</v>
      </c>
      <c r="Y1" s="75" t="s">
        <v>421</v>
      </c>
      <c r="Z1" s="75" t="s">
        <v>422</v>
      </c>
      <c r="AA1" s="75" t="s">
        <v>423</v>
      </c>
      <c r="AB1" s="75" t="s">
        <v>424</v>
      </c>
      <c r="AC1" s="75" t="s">
        <v>425</v>
      </c>
      <c r="AD1" s="75" t="s">
        <v>426</v>
      </c>
      <c r="AE1" s="75" t="s">
        <v>427</v>
      </c>
      <c r="AF1" s="75" t="s">
        <v>428</v>
      </c>
      <c r="AG1" s="75" t="s">
        <v>429</v>
      </c>
      <c r="AH1" s="75" t="s">
        <v>430</v>
      </c>
      <c r="AI1" s="75" t="s">
        <v>431</v>
      </c>
      <c r="AJ1" s="75" t="s">
        <v>432</v>
      </c>
      <c r="AK1" s="75" t="s">
        <v>433</v>
      </c>
      <c r="AL1" s="75" t="s">
        <v>434</v>
      </c>
      <c r="AM1" s="75" t="s">
        <v>435</v>
      </c>
      <c r="AN1" s="75" t="s">
        <v>436</v>
      </c>
      <c r="AO1" s="75" t="s">
        <v>437</v>
      </c>
      <c r="AP1" s="75" t="s">
        <v>438</v>
      </c>
      <c r="AQ1" s="75" t="s">
        <v>439</v>
      </c>
      <c r="AR1" s="75" t="s">
        <v>440</v>
      </c>
      <c r="AS1" s="75" t="s">
        <v>441</v>
      </c>
      <c r="AT1" s="75" t="s">
        <v>442</v>
      </c>
      <c r="AU1" s="75" t="s">
        <v>443</v>
      </c>
      <c r="AV1" s="75" t="s">
        <v>444</v>
      </c>
      <c r="AW1" s="75" t="s">
        <v>445</v>
      </c>
      <c r="AX1" s="75" t="s">
        <v>446</v>
      </c>
      <c r="AY1" s="75" t="s">
        <v>447</v>
      </c>
      <c r="AZ1" s="75" t="s">
        <v>448</v>
      </c>
      <c r="BA1" s="75" t="s">
        <v>449</v>
      </c>
      <c r="BB1" s="75" t="s">
        <v>450</v>
      </c>
      <c r="BC1" s="75" t="s">
        <v>451</v>
      </c>
      <c r="BD1" s="75" t="s">
        <v>452</v>
      </c>
      <c r="BE1" s="75" t="s">
        <v>453</v>
      </c>
      <c r="BF1" s="75" t="s">
        <v>454</v>
      </c>
      <c r="BG1" s="75" t="s">
        <v>455</v>
      </c>
      <c r="BH1" s="75" t="s">
        <v>456</v>
      </c>
      <c r="BI1" s="75" t="s">
        <v>457</v>
      </c>
      <c r="BJ1" s="75" t="s">
        <v>458</v>
      </c>
      <c r="BK1" s="75" t="s">
        <v>459</v>
      </c>
      <c r="BL1" s="75" t="s">
        <v>460</v>
      </c>
      <c r="BM1" s="75" t="s">
        <v>461</v>
      </c>
      <c r="BN1" s="75" t="s">
        <v>462</v>
      </c>
      <c r="BO1" s="75" t="s">
        <v>463</v>
      </c>
      <c r="BP1" s="75" t="s">
        <v>464</v>
      </c>
      <c r="BQ1" s="75" t="s">
        <v>465</v>
      </c>
      <c r="BR1" s="75" t="s">
        <v>466</v>
      </c>
      <c r="BS1" s="75" t="s">
        <v>467</v>
      </c>
      <c r="BT1" s="75" t="s">
        <v>468</v>
      </c>
      <c r="BU1" s="75" t="s">
        <v>469</v>
      </c>
      <c r="BV1" s="75" t="s">
        <v>470</v>
      </c>
      <c r="BW1" s="75" t="s">
        <v>471</v>
      </c>
      <c r="BX1" s="75" t="s">
        <v>472</v>
      </c>
      <c r="BY1" s="75" t="s">
        <v>473</v>
      </c>
      <c r="BZ1" s="75" t="s">
        <v>474</v>
      </c>
      <c r="CA1" s="75" t="s">
        <v>475</v>
      </c>
      <c r="CB1" s="75" t="s">
        <v>476</v>
      </c>
      <c r="CC1" s="75" t="s">
        <v>477</v>
      </c>
      <c r="CD1" s="75" t="s">
        <v>478</v>
      </c>
      <c r="CE1" s="75" t="s">
        <v>479</v>
      </c>
      <c r="CF1" s="75" t="s">
        <v>480</v>
      </c>
      <c r="CG1" s="75" t="s">
        <v>481</v>
      </c>
      <c r="CH1" s="75" t="s">
        <v>482</v>
      </c>
      <c r="CI1" s="75" t="s">
        <v>483</v>
      </c>
      <c r="CJ1" s="75" t="s">
        <v>484</v>
      </c>
      <c r="CK1" s="75" t="s">
        <v>485</v>
      </c>
      <c r="CL1" s="75" t="s">
        <v>486</v>
      </c>
      <c r="CM1" s="75" t="s">
        <v>487</v>
      </c>
      <c r="CN1" s="75" t="s">
        <v>488</v>
      </c>
      <c r="CO1" s="75" t="s">
        <v>489</v>
      </c>
      <c r="CP1" s="75" t="s">
        <v>490</v>
      </c>
      <c r="CQ1" s="75" t="s">
        <v>491</v>
      </c>
      <c r="CR1" s="75" t="s">
        <v>492</v>
      </c>
      <c r="CS1" s="75" t="s">
        <v>493</v>
      </c>
      <c r="CT1" s="75" t="s">
        <v>494</v>
      </c>
      <c r="CU1" s="75" t="s">
        <v>495</v>
      </c>
      <c r="CV1" s="75" t="s">
        <v>496</v>
      </c>
      <c r="CW1" s="75" t="s">
        <v>497</v>
      </c>
      <c r="CX1" s="75" t="s">
        <v>498</v>
      </c>
      <c r="CY1" s="75" t="s">
        <v>499</v>
      </c>
      <c r="CZ1" s="75" t="s">
        <v>500</v>
      </c>
    </row>
    <row r="2" spans="1:104" ht="28.5" customHeight="1" x14ac:dyDescent="0.3">
      <c r="A2" s="24" t="s">
        <v>672</v>
      </c>
      <c r="C2" s="24"/>
      <c r="D2" s="1"/>
    </row>
    <row r="3" spans="1:104" ht="31.15" customHeight="1" x14ac:dyDescent="0.2">
      <c r="A3" s="301" t="s">
        <v>673</v>
      </c>
      <c r="B3" s="302"/>
      <c r="C3" s="302"/>
      <c r="D3" s="58"/>
    </row>
    <row r="4" spans="1:104" ht="15" x14ac:dyDescent="0.2">
      <c r="A4" s="55" t="s">
        <v>0</v>
      </c>
      <c r="B4" s="56" t="s">
        <v>1</v>
      </c>
      <c r="C4" s="56" t="s">
        <v>5</v>
      </c>
      <c r="D4" s="89" t="str">
        <f>IF('I_State and program information'!E29="","[Plan 5]",'I_State and program information'!E29)</f>
        <v>[Plan 5]</v>
      </c>
    </row>
    <row r="5" spans="1:104" ht="57" x14ac:dyDescent="0.2">
      <c r="A5" s="16" t="s">
        <v>579</v>
      </c>
      <c r="B5" s="84" t="s">
        <v>118</v>
      </c>
      <c r="C5" s="15" t="s">
        <v>273</v>
      </c>
      <c r="D5" s="57"/>
    </row>
    <row r="6" spans="1:104" ht="15" customHeight="1" x14ac:dyDescent="0.2">
      <c r="A6" s="62"/>
      <c r="B6" s="62"/>
      <c r="C6" s="62"/>
      <c r="D6" s="62"/>
    </row>
    <row r="7" spans="1:104" ht="15" customHeight="1" x14ac:dyDescent="0.2">
      <c r="A7" s="263" t="s">
        <v>644</v>
      </c>
      <c r="B7" s="62"/>
      <c r="C7" s="62"/>
      <c r="D7" s="62"/>
    </row>
    <row r="8" spans="1:104" ht="15" customHeight="1" x14ac:dyDescent="0.2">
      <c r="A8" s="259" t="s">
        <v>674</v>
      </c>
      <c r="B8" s="62"/>
      <c r="C8" s="62"/>
      <c r="D8" s="62"/>
    </row>
    <row r="9" spans="1:104" ht="35.450000000000003" customHeight="1" x14ac:dyDescent="0.3">
      <c r="A9" s="24" t="s">
        <v>647</v>
      </c>
      <c r="B9" s="24"/>
      <c r="D9" s="2"/>
    </row>
    <row r="10" spans="1:104" ht="39.6" customHeight="1" x14ac:dyDescent="0.2">
      <c r="A10" s="282" t="s">
        <v>586</v>
      </c>
      <c r="B10" s="283"/>
      <c r="C10" s="283"/>
      <c r="D10" s="230"/>
    </row>
    <row r="11" spans="1:104" ht="90" x14ac:dyDescent="0.2">
      <c r="A11" s="49" t="s">
        <v>0</v>
      </c>
      <c r="B11" s="47" t="s">
        <v>1</v>
      </c>
      <c r="C11" s="47" t="s">
        <v>5</v>
      </c>
      <c r="D11" s="244" t="s">
        <v>65</v>
      </c>
      <c r="E11" s="240" t="str">
        <f>"Standard #1:"&amp;CHAR(10)&amp;CHAR(10)&amp;IF('II_Program-level standards'!E7="","",'II_Program-level standards'!E7&amp;"; "&amp;CHAR(10)&amp;'II_Program-level standards'!E9&amp;"; "&amp;CHAR(10)&amp;'II_Program-level standards'!E14&amp;"; "&amp;CHAR(10)&amp;'II_Program-level standards'!E15)</f>
        <v>Standard #1:
Mental health; 
Provider to enrollee ratios; 
Pediatric; 
Statewide</v>
      </c>
      <c r="F11" s="87" t="str">
        <f>"Standard #2:"&amp;CHAR(10)&amp;CHAR(10)&amp;IF('II_Program-level standards'!F7="","",'II_Program-level standards'!F7&amp;"; "&amp;CHAR(10)&amp;'II_Program-level standards'!F9&amp;"; "&amp;CHAR(10)&amp;'II_Program-level standards'!F14&amp;"; "&amp;CHAR(10)&amp;'II_Program-level standards'!F15)</f>
        <v>Standard #2:
Mental health; 
Provider to enrollee ratios; 
Pediatric; 
Statewide</v>
      </c>
      <c r="G11" s="87"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Pediatric; 
Statewide</v>
      </c>
      <c r="H11" s="87" t="str">
        <f>"Standard #4:"&amp;CHAR(10)&amp;CHAR(10)&amp;IF('II_Program-level standards'!H7="","",'II_Program-level standards'!H7&amp;"; "&amp;CHAR(10)&amp;'II_Program-level standards'!H9&amp;"; "&amp;CHAR(10)&amp;'II_Program-level standards'!H14&amp;"; "&amp;CHAR(10)&amp;'II_Program-level standards'!H15)</f>
        <v xml:space="preserve">Standard #4:
</v>
      </c>
      <c r="I11" s="87" t="str">
        <f>"Standard #5:"&amp;CHAR(10)&amp;CHAR(10)&amp;IF('II_Program-level standards'!I7="","",'II_Program-level standards'!I7&amp;"; "&amp;CHAR(10)&amp;'II_Program-level standards'!I9&amp;"; "&amp;CHAR(10)&amp;'II_Program-level standards'!I14&amp;"; "&amp;CHAR(10)&amp;'II_Program-level standards'!I15)</f>
        <v xml:space="preserve">Standard #5:
</v>
      </c>
      <c r="J11" s="87" t="str">
        <f>"Standard #6:"&amp;CHAR(10)&amp;CHAR(10)&amp;IF('II_Program-level standards'!J7="","",'II_Program-level standards'!J7&amp;"; "&amp;CHAR(10)&amp;'II_Program-level standards'!J9&amp;"; "&amp;CHAR(10)&amp;'II_Program-level standards'!J14&amp;"; "&amp;CHAR(10)&amp;'II_Program-level standards'!J15)</f>
        <v xml:space="preserve">Standard #6:
</v>
      </c>
      <c r="K11" s="87" t="str">
        <f>"Standard #7:"&amp;CHAR(10)&amp;CHAR(10)&amp;IF('II_Program-level standards'!K7="","",'II_Program-level standards'!K7&amp;"; "&amp;CHAR(10)&amp;'II_Program-level standards'!K9&amp;"; "&amp;CHAR(10)&amp;'II_Program-level standards'!K14&amp;"; "&amp;CHAR(10)&amp;'II_Program-level standards'!K15)</f>
        <v xml:space="preserve">Standard #7:
</v>
      </c>
      <c r="L11" s="87" t="str">
        <f>"Standard #8:"&amp;CHAR(10)&amp;CHAR(10)&amp;IF('II_Program-level standards'!L7="","",'II_Program-level standards'!L7&amp;"; "&amp;CHAR(10)&amp;'II_Program-level standards'!L9&amp;"; "&amp;CHAR(10)&amp;'II_Program-level standards'!L14&amp;"; "&amp;CHAR(10)&amp;'II_Program-level standards'!L15)</f>
        <v xml:space="preserve">Standard #8:
</v>
      </c>
      <c r="M11" s="87" t="str">
        <f>"Standard #9:"&amp;CHAR(10)&amp;CHAR(10)&amp;IF('II_Program-level standards'!M7="","",'II_Program-level standards'!M7&amp;"; "&amp;CHAR(10)&amp;'II_Program-level standards'!M9&amp;"; "&amp;CHAR(10)&amp;'II_Program-level standards'!M14&amp;"; "&amp;CHAR(10)&amp;'II_Program-level standards'!M15)</f>
        <v xml:space="preserve">Standard #9:
</v>
      </c>
      <c r="N11" s="87" t="str">
        <f>"Standard #10:"&amp;CHAR(10)&amp;CHAR(10)&amp;IF('II_Program-level standards'!N7="","",'II_Program-level standards'!N7&amp;"; "&amp;CHAR(10)&amp;'II_Program-level standards'!N9&amp;"; "&amp;CHAR(10)&amp;'II_Program-level standards'!N14&amp;"; "&amp;CHAR(10)&amp;'II_Program-level standards'!N15)</f>
        <v xml:space="preserve">Standard #10:
</v>
      </c>
      <c r="O11" s="87" t="str">
        <f>"Standard #11:"&amp;CHAR(10)&amp;CHAR(10)&amp;IF('II_Program-level standards'!O7="","",'II_Program-level standards'!O7&amp;"; "&amp;CHAR(10)&amp;'II_Program-level standards'!O9&amp;"; "&amp;CHAR(10)&amp;'II_Program-level standards'!O14&amp;"; "&amp;CHAR(10)&amp;'II_Program-level standards'!O15)</f>
        <v xml:space="preserve">Standard #11:
</v>
      </c>
      <c r="P11" s="87" t="str">
        <f>"Standard #12:"&amp;CHAR(10)&amp;CHAR(10)&amp;IF('II_Program-level standards'!P7="","",'II_Program-level standards'!P7&amp;"; "&amp;CHAR(10)&amp;'II_Program-level standards'!P9&amp;"; "&amp;CHAR(10)&amp;'II_Program-level standards'!P14&amp;"; "&amp;CHAR(10)&amp;'II_Program-level standards'!P15)</f>
        <v xml:space="preserve">Standard #12:
</v>
      </c>
      <c r="Q11" s="87" t="str">
        <f>"Standard #13:"&amp;CHAR(10)&amp;CHAR(10)&amp;IF('II_Program-level standards'!Q7="","",'II_Program-level standards'!Q7&amp;"; "&amp;CHAR(10)&amp;'II_Program-level standards'!Q9&amp;"; "&amp;CHAR(10)&amp;'II_Program-level standards'!Q14&amp;"; "&amp;CHAR(10)&amp;'II_Program-level standards'!Q15)</f>
        <v xml:space="preserve">Standard #13:
</v>
      </c>
      <c r="R11" s="87" t="str">
        <f>"Standard #14:"&amp;CHAR(10)&amp;CHAR(10)&amp;IF('II_Program-level standards'!R7="","",'II_Program-level standards'!R7&amp;"; "&amp;CHAR(10)&amp;'II_Program-level standards'!R9&amp;"; "&amp;CHAR(10)&amp;'II_Program-level standards'!R14&amp;"; "&amp;CHAR(10)&amp;'II_Program-level standards'!R15)</f>
        <v xml:space="preserve">Standard #14:
</v>
      </c>
      <c r="S11" s="87" t="str">
        <f>"Standard #15:"&amp;CHAR(10)&amp;CHAR(10)&amp;IF('II_Program-level standards'!S7="","",'II_Program-level standards'!S7&amp;"; "&amp;CHAR(10)&amp;'II_Program-level standards'!S9&amp;"; "&amp;CHAR(10)&amp;'II_Program-level standards'!S14&amp;"; "&amp;CHAR(10)&amp;'II_Program-level standards'!S15)</f>
        <v xml:space="preserve">Standard #15:
</v>
      </c>
      <c r="T11" s="87" t="str">
        <f>"Standard #16:"&amp;CHAR(10)&amp;CHAR(10)&amp;IF('II_Program-level standards'!T7="","",'II_Program-level standards'!T7&amp;"; "&amp;CHAR(10)&amp;'II_Program-level standards'!T9&amp;"; "&amp;CHAR(10)&amp;'II_Program-level standards'!T14&amp;"; "&amp;CHAR(10)&amp;'II_Program-level standards'!T15)</f>
        <v xml:space="preserve">Standard #16:
</v>
      </c>
      <c r="U11" s="87" t="str">
        <f>"Standard #17:"&amp;CHAR(10)&amp;CHAR(10)&amp;IF('II_Program-level standards'!U7="","",'II_Program-level standards'!U7&amp;"; "&amp;CHAR(10)&amp;'II_Program-level standards'!U9&amp;"; "&amp;CHAR(10)&amp;'II_Program-level standards'!U14&amp;"; "&amp;CHAR(10)&amp;'II_Program-level standards'!U15)</f>
        <v xml:space="preserve">Standard #17:
</v>
      </c>
      <c r="V11" s="87" t="str">
        <f>"Standard #18:"&amp;CHAR(10)&amp;CHAR(10)&amp;IF('II_Program-level standards'!V7="","",'II_Program-level standards'!V7&amp;"; "&amp;CHAR(10)&amp;'II_Program-level standards'!V9&amp;"; "&amp;CHAR(10)&amp;'II_Program-level standards'!V14&amp;"; "&amp;CHAR(10)&amp;'II_Program-level standards'!V15)</f>
        <v xml:space="preserve">Standard #18:
</v>
      </c>
      <c r="W11" s="87" t="str">
        <f>"Standard #19:"&amp;CHAR(10)&amp;CHAR(10)&amp;IF('II_Program-level standards'!W7="","",'II_Program-level standards'!W7&amp;"; "&amp;CHAR(10)&amp;'II_Program-level standards'!W9&amp;"; "&amp;CHAR(10)&amp;'II_Program-level standards'!W14&amp;"; "&amp;CHAR(10)&amp;'II_Program-level standards'!W15)</f>
        <v xml:space="preserve">Standard #19:
</v>
      </c>
      <c r="X11" s="87" t="str">
        <f>"Standard #20:"&amp;CHAR(10)&amp;CHAR(10)&amp;IF('II_Program-level standards'!X7="","",'II_Program-level standards'!X7&amp;"; "&amp;CHAR(10)&amp;'II_Program-level standards'!X9&amp;"; "&amp;CHAR(10)&amp;'II_Program-level standards'!X14&amp;"; "&amp;CHAR(10)&amp;'II_Program-level standards'!X15)</f>
        <v xml:space="preserve">Standard #20:
</v>
      </c>
      <c r="Y11" s="87" t="str">
        <f>"Standard #21:"&amp;CHAR(10)&amp;CHAR(10)&amp;IF('II_Program-level standards'!Y7="","",'II_Program-level standards'!Y7&amp;"; "&amp;CHAR(10)&amp;'II_Program-level standards'!Y9&amp;"; "&amp;CHAR(10)&amp;'II_Program-level standards'!Y14&amp;"; "&amp;CHAR(10)&amp;'II_Program-level standards'!Y15)</f>
        <v xml:space="preserve">Standard #21:
</v>
      </c>
      <c r="Z11" s="87" t="str">
        <f>"Standard #22:"&amp;CHAR(10)&amp;CHAR(10)&amp;IF('II_Program-level standards'!Z7="","",'II_Program-level standards'!Z7&amp;"; "&amp;CHAR(10)&amp;'II_Program-level standards'!Z9&amp;"; "&amp;CHAR(10)&amp;'II_Program-level standards'!Z14&amp;"; "&amp;CHAR(10)&amp;'II_Program-level standards'!Z15)</f>
        <v xml:space="preserve">Standard #22:
</v>
      </c>
      <c r="AA11" s="87" t="str">
        <f>"Standard #23:"&amp;CHAR(10)&amp;CHAR(10)&amp;IF('II_Program-level standards'!AA7="","",'II_Program-level standards'!AA7&amp;"; "&amp;CHAR(10)&amp;'II_Program-level standards'!AA9&amp;"; "&amp;CHAR(10)&amp;'II_Program-level standards'!AA14&amp;"; "&amp;CHAR(10)&amp;'II_Program-level standards'!AA15)</f>
        <v xml:space="preserve">Standard #23:
</v>
      </c>
      <c r="AB11" s="87" t="str">
        <f>"Standard #24:"&amp;CHAR(10)&amp;CHAR(10)&amp;IF('II_Program-level standards'!AB7="","",'II_Program-level standards'!AB7&amp;"; "&amp;CHAR(10)&amp;'II_Program-level standards'!AB9&amp;"; "&amp;CHAR(10)&amp;'II_Program-level standards'!AB14&amp;"; "&amp;CHAR(10)&amp;'II_Program-level standards'!AB15)</f>
        <v xml:space="preserve">Standard #24:
</v>
      </c>
      <c r="AC11" s="87" t="str">
        <f>"Standard #25:"&amp;CHAR(10)&amp;CHAR(10)&amp;IF('II_Program-level standards'!AC7="","",'II_Program-level standards'!AC7&amp;"; "&amp;CHAR(10)&amp;'II_Program-level standards'!AC9&amp;"; "&amp;CHAR(10)&amp;'II_Program-level standards'!AC14&amp;"; "&amp;CHAR(10)&amp;'II_Program-level standards'!AC15)</f>
        <v xml:space="preserve">Standard #25:
</v>
      </c>
      <c r="AD11" s="87" t="str">
        <f>"Standard #26:"&amp;CHAR(10)&amp;CHAR(10)&amp;IF('II_Program-level standards'!AD7="","",'II_Program-level standards'!AD7&amp;"; "&amp;CHAR(10)&amp;'II_Program-level standards'!AD9&amp;"; "&amp;CHAR(10)&amp;'II_Program-level standards'!AD14&amp;"; "&amp;CHAR(10)&amp;'II_Program-level standards'!AD15)</f>
        <v xml:space="preserve">Standard #26:
</v>
      </c>
      <c r="AE11" s="87" t="str">
        <f>"Standard #27:"&amp;CHAR(10)&amp;CHAR(10)&amp;IF('II_Program-level standards'!AE7="","",'II_Program-level standards'!AE7&amp;"; "&amp;CHAR(10)&amp;'II_Program-level standards'!AE9&amp;"; "&amp;CHAR(10)&amp;'II_Program-level standards'!AE14&amp;"; "&amp;CHAR(10)&amp;'II_Program-level standards'!AE15)</f>
        <v xml:space="preserve">Standard #27:
</v>
      </c>
      <c r="AF11" s="87" t="str">
        <f>"Standard #28:"&amp;CHAR(10)&amp;CHAR(10)&amp;IF('II_Program-level standards'!AF7="","",'II_Program-level standards'!AF7&amp;"; "&amp;CHAR(10)&amp;'II_Program-level standards'!AF9&amp;"; "&amp;CHAR(10)&amp;'II_Program-level standards'!AF14&amp;"; "&amp;CHAR(10)&amp;'II_Program-level standards'!AF15)</f>
        <v xml:space="preserve">Standard #28:
</v>
      </c>
      <c r="AG11" s="87" t="str">
        <f>"Standard #29:"&amp;CHAR(10)&amp;CHAR(10)&amp;IF('II_Program-level standards'!AG7="","",'II_Program-level standards'!AG7&amp;"; "&amp;CHAR(10)&amp;'II_Program-level standards'!AG9&amp;"; "&amp;CHAR(10)&amp;'II_Program-level standards'!AG14&amp;"; "&amp;CHAR(10)&amp;'II_Program-level standards'!AG15)</f>
        <v xml:space="preserve">Standard #29:
</v>
      </c>
      <c r="AH11" s="87" t="str">
        <f>"Standard #30:"&amp;CHAR(10)&amp;CHAR(10)&amp;IF('II_Program-level standards'!AH7="","",'II_Program-level standards'!AH7&amp;"; "&amp;CHAR(10)&amp;'II_Program-level standards'!AH9&amp;"; "&amp;CHAR(10)&amp;'II_Program-level standards'!AH14&amp;"; "&amp;CHAR(10)&amp;'II_Program-level standards'!AH15)</f>
        <v xml:space="preserve">Standard #30:
</v>
      </c>
      <c r="AI11" s="87" t="str">
        <f>"Standard #31:"&amp;CHAR(10)&amp;CHAR(10)&amp;IF('II_Program-level standards'!AI7="","",'II_Program-level standards'!AI7&amp;"; "&amp;CHAR(10)&amp;'II_Program-level standards'!AI9&amp;"; "&amp;CHAR(10)&amp;'II_Program-level standards'!AI14&amp;"; "&amp;CHAR(10)&amp;'II_Program-level standards'!AI15)</f>
        <v xml:space="preserve">Standard #31:
</v>
      </c>
      <c r="AJ11" s="87" t="str">
        <f>"Standard #32:"&amp;CHAR(10)&amp;CHAR(10)&amp;IF('II_Program-level standards'!AJ7="","",'II_Program-level standards'!AJ7&amp;"; "&amp;CHAR(10)&amp;'II_Program-level standards'!AJ9&amp;"; "&amp;CHAR(10)&amp;'II_Program-level standards'!AJ14&amp;"; "&amp;CHAR(10)&amp;'II_Program-level standards'!AJ15)</f>
        <v xml:space="preserve">Standard #32:
</v>
      </c>
      <c r="AK11" s="87" t="str">
        <f>"Standard #33:"&amp;CHAR(10)&amp;CHAR(10)&amp;IF('II_Program-level standards'!AK7="","",'II_Program-level standards'!AK7&amp;"; "&amp;CHAR(10)&amp;'II_Program-level standards'!AK9&amp;"; "&amp;CHAR(10)&amp;'II_Program-level standards'!AK14&amp;"; "&amp;CHAR(10)&amp;'II_Program-level standards'!AK15)</f>
        <v xml:space="preserve">Standard #33:
</v>
      </c>
      <c r="AL11" s="87" t="str">
        <f>"Standard #34:"&amp;CHAR(10)&amp;CHAR(10)&amp;IF('II_Program-level standards'!AL7="","",'II_Program-level standards'!AL7&amp;"; "&amp;CHAR(10)&amp;'II_Program-level standards'!AL9&amp;"; "&amp;CHAR(10)&amp;'II_Program-level standards'!AL14&amp;"; "&amp;CHAR(10)&amp;'II_Program-level standards'!AL15)</f>
        <v xml:space="preserve">Standard #34:
</v>
      </c>
      <c r="AM11" s="87" t="str">
        <f>"Standard #35:"&amp;CHAR(10)&amp;CHAR(10)&amp;IF('II_Program-level standards'!AM7="","",'II_Program-level standards'!AM7&amp;"; "&amp;CHAR(10)&amp;'II_Program-level standards'!AM9&amp;"; "&amp;CHAR(10)&amp;'II_Program-level standards'!AM14&amp;"; "&amp;CHAR(10)&amp;'II_Program-level standards'!AM15)</f>
        <v xml:space="preserve">Standard #35:
</v>
      </c>
      <c r="AN11" s="87" t="str">
        <f>"Standard #36:"&amp;CHAR(10)&amp;CHAR(10)&amp;IF('II_Program-level standards'!AN7="","",'II_Program-level standards'!AN7&amp;"; "&amp;CHAR(10)&amp;'II_Program-level standards'!AN9&amp;"; "&amp;CHAR(10)&amp;'II_Program-level standards'!AN14&amp;"; "&amp;CHAR(10)&amp;'II_Program-level standards'!AN15)</f>
        <v xml:space="preserve">Standard #36:
</v>
      </c>
      <c r="AO11" s="87" t="str">
        <f>"Standard #37:"&amp;CHAR(10)&amp;CHAR(10)&amp;IF('II_Program-level standards'!AO7="","",'II_Program-level standards'!AO7&amp;"; "&amp;CHAR(10)&amp;'II_Program-level standards'!AO9&amp;"; "&amp;CHAR(10)&amp;'II_Program-level standards'!AO14&amp;"; "&amp;CHAR(10)&amp;'II_Program-level standards'!AO15)</f>
        <v xml:space="preserve">Standard #37:
</v>
      </c>
      <c r="AP11" s="87" t="str">
        <f>"Standard #38:"&amp;CHAR(10)&amp;CHAR(10)&amp;IF('II_Program-level standards'!AP7="","",'II_Program-level standards'!AP7&amp;"; "&amp;CHAR(10)&amp;'II_Program-level standards'!AP9&amp;"; "&amp;CHAR(10)&amp;'II_Program-level standards'!AP14&amp;"; "&amp;CHAR(10)&amp;'II_Program-level standards'!AP15)</f>
        <v xml:space="preserve">Standard #38:
</v>
      </c>
      <c r="AQ11" s="87" t="str">
        <f>"Standard #39:"&amp;CHAR(10)&amp;CHAR(10)&amp;IF('II_Program-level standards'!AQ7="","",'II_Program-level standards'!AQ7&amp;"; "&amp;CHAR(10)&amp;'II_Program-level standards'!AQ9&amp;"; "&amp;CHAR(10)&amp;'II_Program-level standards'!AQ14&amp;"; "&amp;CHAR(10)&amp;'II_Program-level standards'!AQ15)</f>
        <v xml:space="preserve">Standard #39:
</v>
      </c>
      <c r="AR11" s="87" t="str">
        <f>"Standard #40:"&amp;CHAR(10)&amp;CHAR(10)&amp;IF('II_Program-level standards'!AR7="","",'II_Program-level standards'!AR7&amp;"; "&amp;CHAR(10)&amp;'II_Program-level standards'!AR9&amp;"; "&amp;CHAR(10)&amp;'II_Program-level standards'!AR14&amp;"; "&amp;CHAR(10)&amp;'II_Program-level standards'!AR15)</f>
        <v xml:space="preserve">Standard #40:
</v>
      </c>
      <c r="AS11" s="87" t="str">
        <f>"Standard #41:"&amp;CHAR(10)&amp;CHAR(10)&amp;IF('II_Program-level standards'!AS7="","",'II_Program-level standards'!AS7&amp;"; "&amp;CHAR(10)&amp;'II_Program-level standards'!AS9&amp;"; "&amp;CHAR(10)&amp;'II_Program-level standards'!AS14&amp;"; "&amp;CHAR(10)&amp;'II_Program-level standards'!AS15)</f>
        <v xml:space="preserve">Standard #41:
</v>
      </c>
      <c r="AT11" s="87" t="str">
        <f>"Standard #42:"&amp;CHAR(10)&amp;CHAR(10)&amp;IF('II_Program-level standards'!AT7="","",'II_Program-level standards'!AT7&amp;"; "&amp;CHAR(10)&amp;'II_Program-level standards'!AT9&amp;"; "&amp;CHAR(10)&amp;'II_Program-level standards'!AT14&amp;"; "&amp;CHAR(10)&amp;'II_Program-level standards'!AT15)</f>
        <v xml:space="preserve">Standard #42:
</v>
      </c>
      <c r="AU11" s="87" t="str">
        <f>"Standard #43:"&amp;CHAR(10)&amp;CHAR(10)&amp;IF('II_Program-level standards'!AU7="","",'II_Program-level standards'!AU7&amp;"; "&amp;CHAR(10)&amp;'II_Program-level standards'!AU9&amp;"; "&amp;CHAR(10)&amp;'II_Program-level standards'!AU14&amp;"; "&amp;CHAR(10)&amp;'II_Program-level standards'!AU15)</f>
        <v xml:space="preserve">Standard #43:
</v>
      </c>
      <c r="AV11" s="87" t="str">
        <f>"Standard #44:"&amp;CHAR(10)&amp;CHAR(10)&amp;IF('II_Program-level standards'!AV7="","",'II_Program-level standards'!AV7&amp;"; "&amp;CHAR(10)&amp;'II_Program-level standards'!AV9&amp;"; "&amp;CHAR(10)&amp;'II_Program-level standards'!AV14&amp;"; "&amp;CHAR(10)&amp;'II_Program-level standards'!AV15)</f>
        <v xml:space="preserve">Standard #44:
</v>
      </c>
      <c r="AW11" s="87" t="str">
        <f>"Standard #45:"&amp;CHAR(10)&amp;CHAR(10)&amp;IF('II_Program-level standards'!AW7="","",'II_Program-level standards'!AW7&amp;"; "&amp;CHAR(10)&amp;'II_Program-level standards'!AW9&amp;"; "&amp;CHAR(10)&amp;'II_Program-level standards'!AW14&amp;"; "&amp;CHAR(10)&amp;'II_Program-level standards'!AW15)</f>
        <v xml:space="preserve">Standard #45:
</v>
      </c>
      <c r="AX11" s="87" t="str">
        <f>"Standard #46:"&amp;CHAR(10)&amp;CHAR(10)&amp;IF('II_Program-level standards'!AX7="","",'II_Program-level standards'!AX7&amp;"; "&amp;CHAR(10)&amp;'II_Program-level standards'!AX9&amp;"; "&amp;CHAR(10)&amp;'II_Program-level standards'!AX14&amp;"; "&amp;CHAR(10)&amp;'II_Program-level standards'!AX15)</f>
        <v xml:space="preserve">Standard #46:
</v>
      </c>
      <c r="AY11" s="87" t="str">
        <f>"Standard #47:"&amp;CHAR(10)&amp;CHAR(10)&amp;IF('II_Program-level standards'!AY7="","",'II_Program-level standards'!AY7&amp;"; "&amp;CHAR(10)&amp;'II_Program-level standards'!AY9&amp;"; "&amp;CHAR(10)&amp;'II_Program-level standards'!AY14&amp;"; "&amp;CHAR(10)&amp;'II_Program-level standards'!AY15)</f>
        <v xml:space="preserve">Standard #47:
</v>
      </c>
      <c r="AZ11" s="87" t="str">
        <f>"Standard #48:"&amp;CHAR(10)&amp;CHAR(10)&amp;IF('II_Program-level standards'!AZ7="","",'II_Program-level standards'!AZ7&amp;"; "&amp;CHAR(10)&amp;'II_Program-level standards'!AZ9&amp;"; "&amp;CHAR(10)&amp;'II_Program-level standards'!AZ14&amp;"; "&amp;CHAR(10)&amp;'II_Program-level standards'!AZ15)</f>
        <v xml:space="preserve">Standard #48:
</v>
      </c>
      <c r="BA11" s="87" t="str">
        <f>"Standard #49:"&amp;CHAR(10)&amp;CHAR(10)&amp;IF('II_Program-level standards'!BA7="","",'II_Program-level standards'!BA7&amp;"; "&amp;CHAR(10)&amp;'II_Program-level standards'!BA9&amp;"; "&amp;CHAR(10)&amp;'II_Program-level standards'!BA14&amp;"; "&amp;CHAR(10)&amp;'II_Program-level standards'!BA15)</f>
        <v xml:space="preserve">Standard #49:
</v>
      </c>
      <c r="BB11" s="87" t="str">
        <f>"Standard #50:"&amp;CHAR(10)&amp;CHAR(10)&amp;IF('II_Program-level standards'!BB7="","",'II_Program-level standards'!BB7&amp;"; "&amp;CHAR(10)&amp;'II_Program-level standards'!BB9&amp;"; "&amp;CHAR(10)&amp;'II_Program-level standards'!BB14&amp;"; "&amp;CHAR(10)&amp;'II_Program-level standards'!BB15)</f>
        <v xml:space="preserve">Standard #50:
</v>
      </c>
      <c r="BC11" s="87" t="str">
        <f>"Standard #51:"&amp;CHAR(10)&amp;CHAR(10)&amp;IF('II_Program-level standards'!BC7="","",'II_Program-level standards'!BC7&amp;"; "&amp;CHAR(10)&amp;'II_Program-level standards'!BC9&amp;"; "&amp;CHAR(10)&amp;'II_Program-level standards'!BC14&amp;"; "&amp;CHAR(10)&amp;'II_Program-level standards'!BC15)</f>
        <v xml:space="preserve">Standard #51:
</v>
      </c>
      <c r="BD11" s="87" t="str">
        <f>"Standard #52:"&amp;CHAR(10)&amp;CHAR(10)&amp;IF('II_Program-level standards'!BD7="","",'II_Program-level standards'!BD7&amp;"; "&amp;CHAR(10)&amp;'II_Program-level standards'!BD9&amp;"; "&amp;CHAR(10)&amp;'II_Program-level standards'!BD14&amp;"; "&amp;CHAR(10)&amp;'II_Program-level standards'!BD15)</f>
        <v xml:space="preserve">Standard #52:
</v>
      </c>
      <c r="BE11" s="87" t="str">
        <f>"Standard #53:"&amp;CHAR(10)&amp;CHAR(10)&amp;IF('II_Program-level standards'!BE7="","",'II_Program-level standards'!BE7&amp;"; "&amp;CHAR(10)&amp;'II_Program-level standards'!BE9&amp;"; "&amp;CHAR(10)&amp;'II_Program-level standards'!BE14&amp;"; "&amp;CHAR(10)&amp;'II_Program-level standards'!BE15)</f>
        <v xml:space="preserve">Standard #53:
</v>
      </c>
      <c r="BF11" s="87" t="str">
        <f>"Standard #54:"&amp;CHAR(10)&amp;CHAR(10)&amp;IF('II_Program-level standards'!BF7="","",'II_Program-level standards'!BF7&amp;"; "&amp;CHAR(10)&amp;'II_Program-level standards'!BF9&amp;"; "&amp;CHAR(10)&amp;'II_Program-level standards'!BF14&amp;"; "&amp;CHAR(10)&amp;'II_Program-level standards'!BF15)</f>
        <v xml:space="preserve">Standard #54:
</v>
      </c>
      <c r="BG11" s="87" t="str">
        <f>"Standard #55:"&amp;CHAR(10)&amp;CHAR(10)&amp;IF('II_Program-level standards'!BG7="","",'II_Program-level standards'!BG7&amp;"; "&amp;CHAR(10)&amp;'II_Program-level standards'!BG9&amp;"; "&amp;CHAR(10)&amp;'II_Program-level standards'!BG14&amp;"; "&amp;CHAR(10)&amp;'II_Program-level standards'!BG15)</f>
        <v xml:space="preserve">Standard #55:
</v>
      </c>
      <c r="BH11" s="87" t="str">
        <f>"Standard #56:"&amp;CHAR(10)&amp;CHAR(10)&amp;IF('II_Program-level standards'!BH7="","",'II_Program-level standards'!BH7&amp;"; "&amp;CHAR(10)&amp;'II_Program-level standards'!BH9&amp;"; "&amp;CHAR(10)&amp;'II_Program-level standards'!BH14&amp;"; "&amp;CHAR(10)&amp;'II_Program-level standards'!BH15)</f>
        <v xml:space="preserve">Standard #56:
</v>
      </c>
      <c r="BI11" s="87" t="str">
        <f>"Standard #57:"&amp;CHAR(10)&amp;CHAR(10)&amp;IF('II_Program-level standards'!BI7="","",'II_Program-level standards'!BI7&amp;"; "&amp;CHAR(10)&amp;'II_Program-level standards'!BI9&amp;"; "&amp;CHAR(10)&amp;'II_Program-level standards'!BI14&amp;"; "&amp;CHAR(10)&amp;'II_Program-level standards'!BI15)</f>
        <v xml:space="preserve">Standard #57:
</v>
      </c>
      <c r="BJ11" s="87" t="str">
        <f>"Standard #58:"&amp;CHAR(10)&amp;CHAR(10)&amp;IF('II_Program-level standards'!BJ7="","",'II_Program-level standards'!BJ7&amp;"; "&amp;CHAR(10)&amp;'II_Program-level standards'!BJ9&amp;"; "&amp;CHAR(10)&amp;'II_Program-level standards'!BJ14&amp;"; "&amp;CHAR(10)&amp;'II_Program-level standards'!BJ15)</f>
        <v xml:space="preserve">Standard #58:
</v>
      </c>
      <c r="BK11" s="87" t="str">
        <f>"Standard #59:"&amp;CHAR(10)&amp;CHAR(10)&amp;IF('II_Program-level standards'!BK7="","",'II_Program-level standards'!BK7&amp;"; "&amp;CHAR(10)&amp;'II_Program-level standards'!BK9&amp;"; "&amp;CHAR(10)&amp;'II_Program-level standards'!BK14&amp;"; "&amp;CHAR(10)&amp;'II_Program-level standards'!BK15)</f>
        <v xml:space="preserve">Standard #59:
</v>
      </c>
      <c r="BL11" s="87" t="str">
        <f>"Standard #60:"&amp;CHAR(10)&amp;CHAR(10)&amp;IF('II_Program-level standards'!BL7="","",'II_Program-level standards'!BL7&amp;"; "&amp;CHAR(10)&amp;'II_Program-level standards'!BL9&amp;"; "&amp;CHAR(10)&amp;'II_Program-level standards'!BL14&amp;"; "&amp;CHAR(10)&amp;'II_Program-level standards'!BL15)</f>
        <v xml:space="preserve">Standard #60:
</v>
      </c>
      <c r="BM11" s="87" t="str">
        <f>"Standard #61:"&amp;CHAR(10)&amp;CHAR(10)&amp;IF('II_Program-level standards'!BM7="","",'II_Program-level standards'!BM7&amp;"; "&amp;CHAR(10)&amp;'II_Program-level standards'!BM9&amp;"; "&amp;CHAR(10)&amp;'II_Program-level standards'!BM14&amp;"; "&amp;CHAR(10)&amp;'II_Program-level standards'!BM15)</f>
        <v xml:space="preserve">Standard #61:
</v>
      </c>
      <c r="BN11" s="87" t="str">
        <f>"Standard #62:"&amp;CHAR(10)&amp;CHAR(10)&amp;IF('II_Program-level standards'!BN7="","",'II_Program-level standards'!BN7&amp;"; "&amp;CHAR(10)&amp;'II_Program-level standards'!BN9&amp;"; "&amp;CHAR(10)&amp;'II_Program-level standards'!BN14&amp;"; "&amp;CHAR(10)&amp;'II_Program-level standards'!BN15)</f>
        <v xml:space="preserve">Standard #62:
</v>
      </c>
      <c r="BO11" s="87" t="str">
        <f>"Standard #63:"&amp;CHAR(10)&amp;CHAR(10)&amp;IF('II_Program-level standards'!BO7="","",'II_Program-level standards'!BO7&amp;"; "&amp;CHAR(10)&amp;'II_Program-level standards'!BO9&amp;"; "&amp;CHAR(10)&amp;'II_Program-level standards'!BO14&amp;"; "&amp;CHAR(10)&amp;'II_Program-level standards'!BO15)</f>
        <v xml:space="preserve">Standard #63:
</v>
      </c>
      <c r="BP11" s="87" t="str">
        <f>"Standard #64:"&amp;CHAR(10)&amp;CHAR(10)&amp;IF('II_Program-level standards'!BP7="","",'II_Program-level standards'!BP7&amp;"; "&amp;CHAR(10)&amp;'II_Program-level standards'!BP9&amp;"; "&amp;CHAR(10)&amp;'II_Program-level standards'!BP14&amp;"; "&amp;CHAR(10)&amp;'II_Program-level standards'!BP15)</f>
        <v xml:space="preserve">Standard #64:
</v>
      </c>
      <c r="BQ11" s="87" t="str">
        <f>"Standard #65:"&amp;CHAR(10)&amp;CHAR(10)&amp;IF('II_Program-level standards'!BQ7="","",'II_Program-level standards'!BQ7&amp;"; "&amp;CHAR(10)&amp;'II_Program-level standards'!BQ9&amp;"; "&amp;CHAR(10)&amp;'II_Program-level standards'!BQ14&amp;"; "&amp;CHAR(10)&amp;'II_Program-level standards'!BQ15)</f>
        <v xml:space="preserve">Standard #65:
</v>
      </c>
      <c r="BR11" s="87" t="str">
        <f>"Standard #66:"&amp;CHAR(10)&amp;CHAR(10)&amp;IF('II_Program-level standards'!BR7="","",'II_Program-level standards'!BR7&amp;"; "&amp;CHAR(10)&amp;'II_Program-level standards'!BR9&amp;"; "&amp;CHAR(10)&amp;'II_Program-level standards'!BR14&amp;"; "&amp;CHAR(10)&amp;'II_Program-level standards'!BR15)</f>
        <v xml:space="preserve">Standard #66:
</v>
      </c>
      <c r="BS11" s="87" t="str">
        <f>"Standard #67:"&amp;CHAR(10)&amp;CHAR(10)&amp;IF('II_Program-level standards'!BS7="","",'II_Program-level standards'!BS7&amp;"; "&amp;CHAR(10)&amp;'II_Program-level standards'!BS9&amp;"; "&amp;CHAR(10)&amp;'II_Program-level standards'!BS14&amp;"; "&amp;CHAR(10)&amp;'II_Program-level standards'!BS15)</f>
        <v xml:space="preserve">Standard #67:
</v>
      </c>
      <c r="BT11" s="87" t="str">
        <f>"Standard #68:"&amp;CHAR(10)&amp;CHAR(10)&amp;IF('II_Program-level standards'!BT7="","",'II_Program-level standards'!BT7&amp;"; "&amp;CHAR(10)&amp;'II_Program-level standards'!BT9&amp;"; "&amp;CHAR(10)&amp;'II_Program-level standards'!BT14&amp;"; "&amp;CHAR(10)&amp;'II_Program-level standards'!BT15)</f>
        <v xml:space="preserve">Standard #68:
</v>
      </c>
      <c r="BU11" s="87" t="str">
        <f>"Standard #69:"&amp;CHAR(10)&amp;CHAR(10)&amp;IF('II_Program-level standards'!BU7="","",'II_Program-level standards'!BU7&amp;"; "&amp;CHAR(10)&amp;'II_Program-level standards'!BU9&amp;"; "&amp;CHAR(10)&amp;'II_Program-level standards'!BU14&amp;"; "&amp;CHAR(10)&amp;'II_Program-level standards'!BU15)</f>
        <v xml:space="preserve">Standard #69:
</v>
      </c>
      <c r="BV11" s="87" t="str">
        <f>"Standard #70:"&amp;CHAR(10)&amp;CHAR(10)&amp;IF('II_Program-level standards'!BV7="","",'II_Program-level standards'!BV7&amp;"; "&amp;CHAR(10)&amp;'II_Program-level standards'!BV9&amp;"; "&amp;CHAR(10)&amp;'II_Program-level standards'!BV14&amp;"; "&amp;CHAR(10)&amp;'II_Program-level standards'!BV15)</f>
        <v xml:space="preserve">Standard #70:
</v>
      </c>
      <c r="BW11" s="87" t="str">
        <f>"Standard #71:"&amp;CHAR(10)&amp;CHAR(10)&amp;IF('II_Program-level standards'!BW7="","",'II_Program-level standards'!BW7&amp;"; "&amp;CHAR(10)&amp;'II_Program-level standards'!BW9&amp;"; "&amp;CHAR(10)&amp;'II_Program-level standards'!BW14&amp;"; "&amp;CHAR(10)&amp;'II_Program-level standards'!BW15)</f>
        <v xml:space="preserve">Standard #71:
</v>
      </c>
      <c r="BX11" s="87" t="str">
        <f>"Standard #72:"&amp;CHAR(10)&amp;CHAR(10)&amp;IF('II_Program-level standards'!BX7="","",'II_Program-level standards'!BX7&amp;"; "&amp;CHAR(10)&amp;'II_Program-level standards'!BX9&amp;"; "&amp;CHAR(10)&amp;'II_Program-level standards'!BX14&amp;"; "&amp;CHAR(10)&amp;'II_Program-level standards'!BX15)</f>
        <v xml:space="preserve">Standard #72:
</v>
      </c>
      <c r="BY11" s="87" t="str">
        <f>"Standard #73:"&amp;CHAR(10)&amp;CHAR(10)&amp;IF('II_Program-level standards'!BY7="","",'II_Program-level standards'!BY7&amp;"; "&amp;CHAR(10)&amp;'II_Program-level standards'!BY9&amp;"; "&amp;CHAR(10)&amp;'II_Program-level standards'!BY14&amp;"; "&amp;CHAR(10)&amp;'II_Program-level standards'!BY15)</f>
        <v xml:space="preserve">Standard #73:
</v>
      </c>
      <c r="BZ11" s="87" t="str">
        <f>"Standard #74:"&amp;CHAR(10)&amp;CHAR(10)&amp;IF('II_Program-level standards'!BZ7="","",'II_Program-level standards'!BZ7&amp;"; "&amp;CHAR(10)&amp;'II_Program-level standards'!BZ9&amp;"; "&amp;CHAR(10)&amp;'II_Program-level standards'!BZ14&amp;"; "&amp;CHAR(10)&amp;'II_Program-level standards'!BZ15)</f>
        <v xml:space="preserve">Standard #74:
</v>
      </c>
      <c r="CA11" s="87" t="str">
        <f>"Standard #75:"&amp;CHAR(10)&amp;CHAR(10)&amp;IF('II_Program-level standards'!CA7="","",'II_Program-level standards'!CA7&amp;"; "&amp;CHAR(10)&amp;'II_Program-level standards'!CA9&amp;"; "&amp;CHAR(10)&amp;'II_Program-level standards'!CA14&amp;"; "&amp;CHAR(10)&amp;'II_Program-level standards'!CA15)</f>
        <v xml:space="preserve">Standard #75:
</v>
      </c>
      <c r="CB11" s="87" t="str">
        <f>"Standard #76:"&amp;CHAR(10)&amp;CHAR(10)&amp;IF('II_Program-level standards'!CB7="","",'II_Program-level standards'!CB7&amp;"; "&amp;CHAR(10)&amp;'II_Program-level standards'!CB9&amp;"; "&amp;CHAR(10)&amp;'II_Program-level standards'!CB14&amp;"; "&amp;CHAR(10)&amp;'II_Program-level standards'!CB15)</f>
        <v xml:space="preserve">Standard #76:
</v>
      </c>
      <c r="CC11" s="87" t="str">
        <f>"Standard #77:"&amp;CHAR(10)&amp;CHAR(10)&amp;IF('II_Program-level standards'!CC7="","",'II_Program-level standards'!CC7&amp;"; "&amp;CHAR(10)&amp;'II_Program-level standards'!CC9&amp;"; "&amp;CHAR(10)&amp;'II_Program-level standards'!CC14&amp;"; "&amp;CHAR(10)&amp;'II_Program-level standards'!CC15)</f>
        <v xml:space="preserve">Standard #77:
</v>
      </c>
      <c r="CD11" s="87" t="str">
        <f>"Standard #78:"&amp;CHAR(10)&amp;CHAR(10)&amp;IF('II_Program-level standards'!CD7="","",'II_Program-level standards'!CD7&amp;"; "&amp;CHAR(10)&amp;'II_Program-level standards'!CD9&amp;"; "&amp;CHAR(10)&amp;'II_Program-level standards'!CD14&amp;"; "&amp;CHAR(10)&amp;'II_Program-level standards'!CD15)</f>
        <v xml:space="preserve">Standard #78:
</v>
      </c>
      <c r="CE11" s="87" t="str">
        <f>"Standard #79:"&amp;CHAR(10)&amp;CHAR(10)&amp;IF('II_Program-level standards'!CE7="","",'II_Program-level standards'!CE7&amp;"; "&amp;CHAR(10)&amp;'II_Program-level standards'!CE9&amp;"; "&amp;CHAR(10)&amp;'II_Program-level standards'!CE14&amp;"; "&amp;CHAR(10)&amp;'II_Program-level standards'!CE15)</f>
        <v xml:space="preserve">Standard #79:
</v>
      </c>
      <c r="CF11" s="87" t="str">
        <f>"Standard #80:"&amp;CHAR(10)&amp;CHAR(10)&amp;IF('II_Program-level standards'!CF7="","",'II_Program-level standards'!CF7&amp;"; "&amp;CHAR(10)&amp;'II_Program-level standards'!CF9&amp;"; "&amp;CHAR(10)&amp;'II_Program-level standards'!CF14&amp;"; "&amp;CHAR(10)&amp;'II_Program-level standards'!CF15)</f>
        <v xml:space="preserve">Standard #80:
</v>
      </c>
      <c r="CG11" s="87" t="str">
        <f>"Standard #81:"&amp;CHAR(10)&amp;CHAR(10)&amp;IF('II_Program-level standards'!CG7="","",'II_Program-level standards'!CG7&amp;"; "&amp;CHAR(10)&amp;'II_Program-level standards'!CG9&amp;"; "&amp;CHAR(10)&amp;'II_Program-level standards'!CG14&amp;"; "&amp;CHAR(10)&amp;'II_Program-level standards'!CG15)</f>
        <v xml:space="preserve">Standard #81:
</v>
      </c>
      <c r="CH11" s="87" t="str">
        <f>"Standard #82:"&amp;CHAR(10)&amp;CHAR(10)&amp;IF('II_Program-level standards'!CH7="","",'II_Program-level standards'!CH7&amp;"; "&amp;CHAR(10)&amp;'II_Program-level standards'!CH9&amp;"; "&amp;CHAR(10)&amp;'II_Program-level standards'!CH14&amp;"; "&amp;CHAR(10)&amp;'II_Program-level standards'!CH15)</f>
        <v xml:space="preserve">Standard #82:
</v>
      </c>
      <c r="CI11" s="87" t="str">
        <f>"Standard #83:"&amp;CHAR(10)&amp;CHAR(10)&amp;IF('II_Program-level standards'!CI7="","",'II_Program-level standards'!CI7&amp;"; "&amp;CHAR(10)&amp;'II_Program-level standards'!CI9&amp;"; "&amp;CHAR(10)&amp;'II_Program-level standards'!CI14&amp;"; "&amp;CHAR(10)&amp;'II_Program-level standards'!CI15)</f>
        <v xml:space="preserve">Standard #83:
</v>
      </c>
      <c r="CJ11" s="87" t="str">
        <f>"Standard #84:"&amp;CHAR(10)&amp;CHAR(10)&amp;IF('II_Program-level standards'!CJ7="","",'II_Program-level standards'!CJ7&amp;"; "&amp;CHAR(10)&amp;'II_Program-level standards'!CJ9&amp;"; "&amp;CHAR(10)&amp;'II_Program-level standards'!CJ14&amp;"; "&amp;CHAR(10)&amp;'II_Program-level standards'!CJ15)</f>
        <v xml:space="preserve">Standard #84:
</v>
      </c>
      <c r="CK11" s="87" t="str">
        <f>"Standard #85:"&amp;CHAR(10)&amp;CHAR(10)&amp;IF('II_Program-level standards'!CK7="","",'II_Program-level standards'!CK7&amp;"; "&amp;CHAR(10)&amp;'II_Program-level standards'!CK9&amp;"; "&amp;CHAR(10)&amp;'II_Program-level standards'!CK14&amp;"; "&amp;CHAR(10)&amp;'II_Program-level standards'!CK15)</f>
        <v xml:space="preserve">Standard #85:
</v>
      </c>
      <c r="CL11" s="87" t="str">
        <f>"Standard #86:"&amp;CHAR(10)&amp;CHAR(10)&amp;IF('II_Program-level standards'!CL7="","",'II_Program-level standards'!CL7&amp;"; "&amp;CHAR(10)&amp;'II_Program-level standards'!CL9&amp;"; "&amp;CHAR(10)&amp;'II_Program-level standards'!CL14&amp;"; "&amp;CHAR(10)&amp;'II_Program-level standards'!CL15)</f>
        <v xml:space="preserve">Standard #86:
</v>
      </c>
      <c r="CM11" s="87" t="str">
        <f>"Standard #87:"&amp;CHAR(10)&amp;CHAR(10)&amp;IF('II_Program-level standards'!CM7="","",'II_Program-level standards'!CM7&amp;"; "&amp;CHAR(10)&amp;'II_Program-level standards'!CM9&amp;"; "&amp;CHAR(10)&amp;'II_Program-level standards'!CM14&amp;"; "&amp;CHAR(10)&amp;'II_Program-level standards'!CM15)</f>
        <v xml:space="preserve">Standard #87:
</v>
      </c>
      <c r="CN11" s="87" t="str">
        <f>"Standard #88:"&amp;CHAR(10)&amp;CHAR(10)&amp;IF('II_Program-level standards'!CN7="","",'II_Program-level standards'!CN7&amp;"; "&amp;CHAR(10)&amp;'II_Program-level standards'!CN9&amp;"; "&amp;CHAR(10)&amp;'II_Program-level standards'!CN14&amp;"; "&amp;CHAR(10)&amp;'II_Program-level standards'!CN15)</f>
        <v xml:space="preserve">Standard #88:
</v>
      </c>
      <c r="CO11" s="87" t="str">
        <f>"Standard #89:"&amp;CHAR(10)&amp;CHAR(10)&amp;IF('II_Program-level standards'!CO7="","",'II_Program-level standards'!CO7&amp;"; "&amp;CHAR(10)&amp;'II_Program-level standards'!CO9&amp;"; "&amp;CHAR(10)&amp;'II_Program-level standards'!CO14&amp;"; "&amp;CHAR(10)&amp;'II_Program-level standards'!CO15)</f>
        <v xml:space="preserve">Standard #89:
</v>
      </c>
      <c r="CP11" s="87" t="str">
        <f>"Standard #90:"&amp;CHAR(10)&amp;CHAR(10)&amp;IF('II_Program-level standards'!CP7="","",'II_Program-level standards'!CP7&amp;"; "&amp;CHAR(10)&amp;'II_Program-level standards'!CP9&amp;"; "&amp;CHAR(10)&amp;'II_Program-level standards'!CP14&amp;"; "&amp;CHAR(10)&amp;'II_Program-level standards'!CP15)</f>
        <v xml:space="preserve">Standard #90:
</v>
      </c>
      <c r="CQ11" s="87" t="str">
        <f>"Standard #91:"&amp;CHAR(10)&amp;CHAR(10)&amp;IF('II_Program-level standards'!CQ7="","",'II_Program-level standards'!CQ7&amp;"; "&amp;CHAR(10)&amp;'II_Program-level standards'!CQ9&amp;"; "&amp;CHAR(10)&amp;'II_Program-level standards'!CQ14&amp;"; "&amp;CHAR(10)&amp;'II_Program-level standards'!CQ15)</f>
        <v xml:space="preserve">Standard #91:
</v>
      </c>
      <c r="CR11" s="87" t="str">
        <f>"Standard #92:"&amp;CHAR(10)&amp;CHAR(10)&amp;IF('II_Program-level standards'!CR7="","",'II_Program-level standards'!CR7&amp;"; "&amp;CHAR(10)&amp;'II_Program-level standards'!CR9&amp;"; "&amp;CHAR(10)&amp;'II_Program-level standards'!CR14&amp;"; "&amp;CHAR(10)&amp;'II_Program-level standards'!CR15)</f>
        <v xml:space="preserve">Standard #92:
</v>
      </c>
      <c r="CS11" s="87" t="str">
        <f>"Standard #93:"&amp;CHAR(10)&amp;CHAR(10)&amp;IF('II_Program-level standards'!CS7="","",'II_Program-level standards'!CS7&amp;"; "&amp;CHAR(10)&amp;'II_Program-level standards'!CS9&amp;"; "&amp;CHAR(10)&amp;'II_Program-level standards'!CS14&amp;"; "&amp;CHAR(10)&amp;'II_Program-level standards'!CS15)</f>
        <v xml:space="preserve">Standard #93:
</v>
      </c>
      <c r="CT11" s="87" t="str">
        <f>"Standard #94:"&amp;CHAR(10)&amp;CHAR(10)&amp;IF('II_Program-level standards'!CT7="","",'II_Program-level standards'!CT7&amp;"; "&amp;CHAR(10)&amp;'II_Program-level standards'!CT9&amp;"; "&amp;CHAR(10)&amp;'II_Program-level standards'!CT14&amp;"; "&amp;CHAR(10)&amp;'II_Program-level standards'!CT15)</f>
        <v xml:space="preserve">Standard #94:
</v>
      </c>
      <c r="CU11" s="87" t="str">
        <f>"Standard #95:"&amp;CHAR(10)&amp;CHAR(10)&amp;IF('II_Program-level standards'!CU7="","",'II_Program-level standards'!CU7&amp;"; "&amp;CHAR(10)&amp;'II_Program-level standards'!CU9&amp;"; "&amp;CHAR(10)&amp;'II_Program-level standards'!CU14&amp;"; "&amp;CHAR(10)&amp;'II_Program-level standards'!CU15)</f>
        <v xml:space="preserve">Standard #95:
</v>
      </c>
      <c r="CV11" s="87" t="str">
        <f>"Standard #96:"&amp;CHAR(10)&amp;CHAR(10)&amp;IF('II_Program-level standards'!CV7="","",'II_Program-level standards'!CV7&amp;"; "&amp;CHAR(10)&amp;'II_Program-level standards'!CV9&amp;"; "&amp;CHAR(10)&amp;'II_Program-level standards'!CV14&amp;"; "&amp;CHAR(10)&amp;'II_Program-level standards'!CV15)</f>
        <v xml:space="preserve">Standard #96:
</v>
      </c>
      <c r="CW11" s="87" t="str">
        <f>"Standard #97:"&amp;CHAR(10)&amp;CHAR(10)&amp;IF('II_Program-level standards'!CW7="","",'II_Program-level standards'!CW7&amp;"; "&amp;CHAR(10)&amp;'II_Program-level standards'!CW9&amp;"; "&amp;CHAR(10)&amp;'II_Program-level standards'!CW14&amp;"; "&amp;CHAR(10)&amp;'II_Program-level standards'!CW15)</f>
        <v xml:space="preserve">Standard #97:
</v>
      </c>
      <c r="CX11" s="87" t="str">
        <f>"Standard #98:"&amp;CHAR(10)&amp;CHAR(10)&amp;IF('II_Program-level standards'!CX7="","",'II_Program-level standards'!CX7&amp;"; "&amp;CHAR(10)&amp;'II_Program-level standards'!CX9&amp;"; "&amp;CHAR(10)&amp;'II_Program-level standards'!CX14&amp;"; "&amp;CHAR(10)&amp;'II_Program-level standards'!CX15)</f>
        <v xml:space="preserve">Standard #98:
</v>
      </c>
      <c r="CY11" s="87" t="str">
        <f>"Standard #99:"&amp;CHAR(10)&amp;CHAR(10)&amp;IF('II_Program-level standards'!CY7="","",'II_Program-level standards'!CY7&amp;"; "&amp;CHAR(10)&amp;'II_Program-level standards'!CY9&amp;"; "&amp;CHAR(10)&amp;'II_Program-level standards'!CY14&amp;"; "&amp;CHAR(10)&amp;'II_Program-level standards'!CY15)</f>
        <v xml:space="preserve">Standard #99:
</v>
      </c>
      <c r="CZ11" s="87"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587</v>
      </c>
      <c r="B12" s="9" t="s">
        <v>561</v>
      </c>
      <c r="C12" s="15" t="s">
        <v>562</v>
      </c>
      <c r="D12" s="134" t="s">
        <v>103</v>
      </c>
      <c r="E12" s="241"/>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row>
    <row r="13" spans="1:104" ht="40.9" customHeight="1" x14ac:dyDescent="0.2">
      <c r="A13" s="225"/>
      <c r="B13" s="304" t="s">
        <v>651</v>
      </c>
      <c r="C13" s="305"/>
      <c r="D13" s="246" t="s">
        <v>100</v>
      </c>
      <c r="E13" s="247" t="s">
        <v>100</v>
      </c>
      <c r="F13" s="247" t="s">
        <v>100</v>
      </c>
      <c r="G13" s="247" t="s">
        <v>100</v>
      </c>
      <c r="H13" s="247" t="s">
        <v>100</v>
      </c>
      <c r="I13" s="247" t="s">
        <v>100</v>
      </c>
      <c r="J13" s="247" t="s">
        <v>100</v>
      </c>
      <c r="K13" s="247" t="s">
        <v>100</v>
      </c>
      <c r="L13" s="247" t="s">
        <v>100</v>
      </c>
      <c r="M13" s="247" t="s">
        <v>100</v>
      </c>
      <c r="N13" s="247" t="s">
        <v>100</v>
      </c>
      <c r="O13" s="247" t="s">
        <v>100</v>
      </c>
      <c r="P13" s="247" t="s">
        <v>100</v>
      </c>
      <c r="Q13" s="247" t="s">
        <v>100</v>
      </c>
      <c r="R13" s="247" t="s">
        <v>100</v>
      </c>
      <c r="S13" s="247" t="s">
        <v>100</v>
      </c>
      <c r="T13" s="247" t="s">
        <v>100</v>
      </c>
      <c r="U13" s="247" t="s">
        <v>100</v>
      </c>
      <c r="V13" s="247" t="s">
        <v>100</v>
      </c>
      <c r="W13" s="247" t="s">
        <v>100</v>
      </c>
      <c r="X13" s="247" t="s">
        <v>100</v>
      </c>
      <c r="Y13" s="247" t="s">
        <v>100</v>
      </c>
      <c r="Z13" s="247" t="s">
        <v>100</v>
      </c>
      <c r="AA13" s="247" t="s">
        <v>100</v>
      </c>
      <c r="AB13" s="247" t="s">
        <v>100</v>
      </c>
      <c r="AC13" s="247" t="s">
        <v>100</v>
      </c>
      <c r="AD13" s="247" t="s">
        <v>100</v>
      </c>
      <c r="AE13" s="247" t="s">
        <v>100</v>
      </c>
      <c r="AF13" s="247" t="s">
        <v>100</v>
      </c>
      <c r="AG13" s="247" t="s">
        <v>100</v>
      </c>
      <c r="AH13" s="247" t="s">
        <v>100</v>
      </c>
      <c r="AI13" s="247" t="s">
        <v>100</v>
      </c>
      <c r="AJ13" s="247" t="s">
        <v>100</v>
      </c>
      <c r="AK13" s="247" t="s">
        <v>100</v>
      </c>
      <c r="AL13" s="247" t="s">
        <v>100</v>
      </c>
      <c r="AM13" s="247" t="s">
        <v>100</v>
      </c>
      <c r="AN13" s="247" t="s">
        <v>100</v>
      </c>
      <c r="AO13" s="247" t="s">
        <v>100</v>
      </c>
      <c r="AP13" s="247" t="s">
        <v>100</v>
      </c>
      <c r="AQ13" s="247" t="s">
        <v>100</v>
      </c>
      <c r="AR13" s="247" t="s">
        <v>100</v>
      </c>
      <c r="AS13" s="247" t="s">
        <v>100</v>
      </c>
      <c r="AT13" s="247" t="s">
        <v>100</v>
      </c>
      <c r="AU13" s="247" t="s">
        <v>100</v>
      </c>
      <c r="AV13" s="247" t="s">
        <v>100</v>
      </c>
      <c r="AW13" s="247" t="s">
        <v>100</v>
      </c>
      <c r="AX13" s="247" t="s">
        <v>100</v>
      </c>
      <c r="AY13" s="247" t="s">
        <v>100</v>
      </c>
      <c r="AZ13" s="247" t="s">
        <v>100</v>
      </c>
      <c r="BA13" s="247" t="s">
        <v>100</v>
      </c>
      <c r="BB13" s="247" t="s">
        <v>100</v>
      </c>
      <c r="BC13" s="247" t="s">
        <v>100</v>
      </c>
      <c r="BD13" s="247" t="s">
        <v>100</v>
      </c>
      <c r="BE13" s="247" t="s">
        <v>100</v>
      </c>
      <c r="BF13" s="247" t="s">
        <v>100</v>
      </c>
      <c r="BG13" s="247" t="s">
        <v>100</v>
      </c>
      <c r="BH13" s="247" t="s">
        <v>100</v>
      </c>
      <c r="BI13" s="247" t="s">
        <v>100</v>
      </c>
      <c r="BJ13" s="247" t="s">
        <v>100</v>
      </c>
      <c r="BK13" s="247" t="s">
        <v>100</v>
      </c>
      <c r="BL13" s="247" t="s">
        <v>100</v>
      </c>
      <c r="BM13" s="247" t="s">
        <v>100</v>
      </c>
      <c r="BN13" s="247" t="s">
        <v>100</v>
      </c>
      <c r="BO13" s="247" t="s">
        <v>100</v>
      </c>
      <c r="BP13" s="247" t="s">
        <v>100</v>
      </c>
      <c r="BQ13" s="247" t="s">
        <v>100</v>
      </c>
      <c r="BR13" s="247" t="s">
        <v>100</v>
      </c>
      <c r="BS13" s="247" t="s">
        <v>100</v>
      </c>
      <c r="BT13" s="247" t="s">
        <v>100</v>
      </c>
      <c r="BU13" s="247" t="s">
        <v>100</v>
      </c>
      <c r="BV13" s="247" t="s">
        <v>100</v>
      </c>
      <c r="BW13" s="247" t="s">
        <v>100</v>
      </c>
      <c r="BX13" s="247" t="s">
        <v>100</v>
      </c>
      <c r="BY13" s="247" t="s">
        <v>100</v>
      </c>
      <c r="BZ13" s="247" t="s">
        <v>100</v>
      </c>
      <c r="CA13" s="247" t="s">
        <v>100</v>
      </c>
      <c r="CB13" s="247" t="s">
        <v>100</v>
      </c>
      <c r="CC13" s="247" t="s">
        <v>100</v>
      </c>
      <c r="CD13" s="247" t="s">
        <v>100</v>
      </c>
      <c r="CE13" s="247" t="s">
        <v>100</v>
      </c>
      <c r="CF13" s="247" t="s">
        <v>100</v>
      </c>
      <c r="CG13" s="247" t="s">
        <v>100</v>
      </c>
      <c r="CH13" s="247" t="s">
        <v>100</v>
      </c>
      <c r="CI13" s="247" t="s">
        <v>100</v>
      </c>
      <c r="CJ13" s="247" t="s">
        <v>100</v>
      </c>
      <c r="CK13" s="247" t="s">
        <v>100</v>
      </c>
      <c r="CL13" s="247" t="s">
        <v>100</v>
      </c>
      <c r="CM13" s="247" t="s">
        <v>100</v>
      </c>
      <c r="CN13" s="247" t="s">
        <v>100</v>
      </c>
      <c r="CO13" s="247" t="s">
        <v>100</v>
      </c>
      <c r="CP13" s="247" t="s">
        <v>100</v>
      </c>
      <c r="CQ13" s="247" t="s">
        <v>100</v>
      </c>
      <c r="CR13" s="247" t="s">
        <v>100</v>
      </c>
      <c r="CS13" s="247" t="s">
        <v>100</v>
      </c>
      <c r="CT13" s="247" t="s">
        <v>100</v>
      </c>
      <c r="CU13" s="247" t="s">
        <v>100</v>
      </c>
      <c r="CV13" s="247" t="s">
        <v>100</v>
      </c>
      <c r="CW13" s="247" t="s">
        <v>100</v>
      </c>
      <c r="CX13" s="247" t="s">
        <v>100</v>
      </c>
      <c r="CY13" s="247" t="s">
        <v>100</v>
      </c>
      <c r="CZ13" s="248" t="s">
        <v>100</v>
      </c>
    </row>
    <row r="14" spans="1:104" ht="29.45" customHeight="1" x14ac:dyDescent="0.2">
      <c r="A14" s="48"/>
      <c r="B14" s="295" t="s">
        <v>501</v>
      </c>
      <c r="C14" s="296"/>
      <c r="D14" s="24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c r="CG14" s="264"/>
      <c r="CH14" s="264"/>
      <c r="CI14" s="264"/>
      <c r="CJ14" s="264"/>
      <c r="CK14" s="264"/>
      <c r="CL14" s="264"/>
      <c r="CM14" s="264"/>
      <c r="CN14" s="264"/>
      <c r="CO14" s="264"/>
      <c r="CP14" s="264"/>
      <c r="CQ14" s="264"/>
      <c r="CR14" s="264"/>
      <c r="CS14" s="264"/>
      <c r="CT14" s="264"/>
      <c r="CU14" s="264"/>
      <c r="CV14" s="264"/>
      <c r="CW14" s="264"/>
      <c r="CX14" s="264"/>
      <c r="CY14" s="264"/>
      <c r="CZ14" s="265"/>
    </row>
    <row r="15" spans="1:104" x14ac:dyDescent="0.2">
      <c r="A15" s="16" t="s">
        <v>589</v>
      </c>
      <c r="B15" s="9" t="s">
        <v>640</v>
      </c>
      <c r="C15" s="214" t="s">
        <v>652</v>
      </c>
      <c r="D15" s="134" t="s">
        <v>103</v>
      </c>
      <c r="E15" s="241"/>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42.75" x14ac:dyDescent="0.2">
      <c r="A16" s="16" t="s">
        <v>590</v>
      </c>
      <c r="B16" s="9" t="s">
        <v>245</v>
      </c>
      <c r="C16" s="29" t="s">
        <v>550</v>
      </c>
      <c r="D16" s="134" t="s">
        <v>2</v>
      </c>
      <c r="E16" s="241"/>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row>
    <row r="17" spans="1:104" ht="28.5" x14ac:dyDescent="0.2">
      <c r="A17" s="16" t="s">
        <v>591</v>
      </c>
      <c r="B17" s="9" t="s">
        <v>246</v>
      </c>
      <c r="C17" s="15" t="s">
        <v>248</v>
      </c>
      <c r="D17" s="134" t="s">
        <v>2</v>
      </c>
      <c r="E17" s="241"/>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row>
    <row r="18" spans="1:104" x14ac:dyDescent="0.2">
      <c r="A18" s="16" t="s">
        <v>592</v>
      </c>
      <c r="B18" s="9" t="s">
        <v>247</v>
      </c>
      <c r="C18" s="9" t="s">
        <v>249</v>
      </c>
      <c r="D18" s="134" t="s">
        <v>2</v>
      </c>
      <c r="E18" s="241"/>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row>
    <row r="19" spans="1:104" ht="28.5" x14ac:dyDescent="0.2">
      <c r="A19" s="16" t="s">
        <v>641</v>
      </c>
      <c r="B19" s="9" t="s">
        <v>251</v>
      </c>
      <c r="C19" s="9" t="s">
        <v>250</v>
      </c>
      <c r="D19" s="134" t="s">
        <v>68</v>
      </c>
      <c r="E19" s="24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row>
    <row r="20" spans="1:104" ht="28.5" x14ac:dyDescent="0.2">
      <c r="A20" s="16" t="s">
        <v>593</v>
      </c>
      <c r="B20" s="9" t="s">
        <v>120</v>
      </c>
      <c r="C20" s="9" t="s">
        <v>259</v>
      </c>
      <c r="D20" s="134" t="s">
        <v>103</v>
      </c>
      <c r="E20" s="243"/>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ht="42.75" x14ac:dyDescent="0.2">
      <c r="A21" s="16" t="s">
        <v>594</v>
      </c>
      <c r="B21" s="9" t="s">
        <v>563</v>
      </c>
      <c r="C21" s="9" t="s">
        <v>564</v>
      </c>
      <c r="D21" s="134" t="s">
        <v>2</v>
      </c>
      <c r="E21" s="241"/>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row>
    <row r="22" spans="1:104" ht="28.5" x14ac:dyDescent="0.2">
      <c r="A22" s="16" t="s">
        <v>595</v>
      </c>
      <c r="B22" s="9" t="s">
        <v>565</v>
      </c>
      <c r="C22" s="9" t="s">
        <v>258</v>
      </c>
      <c r="D22" s="134" t="s">
        <v>2</v>
      </c>
      <c r="E22" s="241"/>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row>
    <row r="23" spans="1:104" ht="42" customHeight="1" x14ac:dyDescent="0.3">
      <c r="A23" s="24" t="s">
        <v>648</v>
      </c>
      <c r="B23" s="24"/>
      <c r="D23" s="65"/>
    </row>
    <row r="24" spans="1:104" s="68" customFormat="1" ht="61.9" customHeight="1" x14ac:dyDescent="0.25">
      <c r="A24" s="303" t="s">
        <v>675</v>
      </c>
      <c r="B24" s="303"/>
      <c r="C24" s="303"/>
      <c r="D24" s="303"/>
    </row>
    <row r="25" spans="1:104" s="68" customFormat="1" ht="26.45" customHeight="1" x14ac:dyDescent="0.25">
      <c r="A25" s="88" t="s">
        <v>514</v>
      </c>
      <c r="B25" s="88"/>
      <c r="C25" s="62"/>
      <c r="D25" s="209"/>
    </row>
    <row r="26" spans="1:104" s="68" customFormat="1" ht="15" customHeight="1" x14ac:dyDescent="0.25">
      <c r="A26" s="267" t="s">
        <v>676</v>
      </c>
      <c r="B26" s="88"/>
      <c r="C26" s="62"/>
      <c r="D26" s="209"/>
    </row>
    <row r="27" spans="1:104" ht="23.45" customHeight="1" x14ac:dyDescent="0.2">
      <c r="A27" s="49" t="s">
        <v>0</v>
      </c>
      <c r="B27" s="47" t="s">
        <v>1</v>
      </c>
      <c r="C27" s="47" t="s">
        <v>5</v>
      </c>
      <c r="D27" s="59" t="s">
        <v>65</v>
      </c>
      <c r="E27" s="85"/>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row>
    <row r="28" spans="1:104" ht="22.15" customHeight="1" x14ac:dyDescent="0.3">
      <c r="A28" s="232"/>
      <c r="B28" s="233" t="s">
        <v>677</v>
      </c>
      <c r="C28" s="231"/>
      <c r="D28" s="67"/>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row>
    <row r="29" spans="1:104" ht="40.15" customHeight="1" x14ac:dyDescent="0.2">
      <c r="A29" s="48"/>
      <c r="B29" s="222" t="s">
        <v>275</v>
      </c>
      <c r="C29" s="15" t="s">
        <v>276</v>
      </c>
      <c r="D29" s="15" t="s">
        <v>243</v>
      </c>
      <c r="E29" s="210" t="s">
        <v>100</v>
      </c>
      <c r="F29" s="211" t="s">
        <v>100</v>
      </c>
      <c r="G29" s="211" t="s">
        <v>100</v>
      </c>
      <c r="H29" s="211" t="s">
        <v>100</v>
      </c>
      <c r="I29" s="211" t="s">
        <v>100</v>
      </c>
      <c r="J29" s="211" t="s">
        <v>100</v>
      </c>
      <c r="K29" s="211" t="s">
        <v>100</v>
      </c>
      <c r="L29" s="211" t="s">
        <v>100</v>
      </c>
      <c r="M29" s="211" t="s">
        <v>100</v>
      </c>
      <c r="N29" s="211" t="s">
        <v>100</v>
      </c>
      <c r="O29" s="211" t="s">
        <v>100</v>
      </c>
      <c r="P29" s="211" t="s">
        <v>100</v>
      </c>
      <c r="Q29" s="211" t="s">
        <v>100</v>
      </c>
      <c r="R29" s="211" t="s">
        <v>100</v>
      </c>
      <c r="S29" s="211" t="s">
        <v>100</v>
      </c>
      <c r="T29" s="211" t="s">
        <v>100</v>
      </c>
      <c r="U29" s="211" t="s">
        <v>100</v>
      </c>
      <c r="V29" s="211" t="s">
        <v>100</v>
      </c>
      <c r="W29" s="211" t="s">
        <v>100</v>
      </c>
      <c r="X29" s="211" t="s">
        <v>100</v>
      </c>
      <c r="Y29" s="211" t="s">
        <v>100</v>
      </c>
      <c r="Z29" s="211" t="s">
        <v>100</v>
      </c>
      <c r="AA29" s="211" t="s">
        <v>100</v>
      </c>
      <c r="AB29" s="211" t="s">
        <v>100</v>
      </c>
      <c r="AC29" s="211" t="s">
        <v>100</v>
      </c>
      <c r="AD29" s="211" t="s">
        <v>100</v>
      </c>
      <c r="AE29" s="211" t="s">
        <v>100</v>
      </c>
      <c r="AF29" s="211" t="s">
        <v>100</v>
      </c>
      <c r="AG29" s="211" t="s">
        <v>100</v>
      </c>
      <c r="AH29" s="211" t="s">
        <v>100</v>
      </c>
      <c r="AI29" s="211" t="s">
        <v>100</v>
      </c>
      <c r="AJ29" s="211" t="s">
        <v>100</v>
      </c>
      <c r="AK29" s="211" t="s">
        <v>100</v>
      </c>
      <c r="AL29" s="211" t="s">
        <v>100</v>
      </c>
      <c r="AM29" s="211" t="s">
        <v>100</v>
      </c>
      <c r="AN29" s="211" t="s">
        <v>100</v>
      </c>
      <c r="AO29" s="211" t="s">
        <v>100</v>
      </c>
      <c r="AP29" s="211" t="s">
        <v>100</v>
      </c>
      <c r="AQ29" s="211" t="s">
        <v>100</v>
      </c>
      <c r="AR29" s="211" t="s">
        <v>100</v>
      </c>
      <c r="AS29" s="211" t="s">
        <v>100</v>
      </c>
      <c r="AT29" s="211" t="s">
        <v>100</v>
      </c>
      <c r="AU29" s="211" t="s">
        <v>100</v>
      </c>
      <c r="AV29" s="211" t="s">
        <v>100</v>
      </c>
      <c r="AW29" s="211" t="s">
        <v>100</v>
      </c>
      <c r="AX29" s="211" t="s">
        <v>100</v>
      </c>
      <c r="AY29" s="211" t="s">
        <v>100</v>
      </c>
      <c r="AZ29" s="211" t="s">
        <v>100</v>
      </c>
      <c r="BA29" s="211" t="s">
        <v>100</v>
      </c>
      <c r="BB29" s="211" t="s">
        <v>100</v>
      </c>
      <c r="BC29" s="211" t="s">
        <v>100</v>
      </c>
      <c r="BD29" s="211" t="s">
        <v>100</v>
      </c>
      <c r="BE29" s="211" t="s">
        <v>100</v>
      </c>
      <c r="BF29" s="211" t="s">
        <v>100</v>
      </c>
      <c r="BG29" s="211" t="s">
        <v>100</v>
      </c>
      <c r="BH29" s="211" t="s">
        <v>100</v>
      </c>
      <c r="BI29" s="211" t="s">
        <v>100</v>
      </c>
      <c r="BJ29" s="211" t="s">
        <v>100</v>
      </c>
      <c r="BK29" s="211" t="s">
        <v>100</v>
      </c>
      <c r="BL29" s="211" t="s">
        <v>100</v>
      </c>
      <c r="BM29" s="211" t="s">
        <v>100</v>
      </c>
      <c r="BN29" s="211" t="s">
        <v>100</v>
      </c>
      <c r="BO29" s="211" t="s">
        <v>100</v>
      </c>
      <c r="BP29" s="211" t="s">
        <v>100</v>
      </c>
      <c r="BQ29" s="211" t="s">
        <v>100</v>
      </c>
      <c r="BR29" s="211" t="s">
        <v>100</v>
      </c>
      <c r="BS29" s="211" t="s">
        <v>100</v>
      </c>
      <c r="BT29" s="211" t="s">
        <v>100</v>
      </c>
      <c r="BU29" s="211" t="s">
        <v>100</v>
      </c>
      <c r="BV29" s="211" t="s">
        <v>100</v>
      </c>
      <c r="BW29" s="211" t="s">
        <v>100</v>
      </c>
      <c r="BX29" s="211" t="s">
        <v>100</v>
      </c>
      <c r="BY29" s="211" t="s">
        <v>100</v>
      </c>
      <c r="BZ29" s="211" t="s">
        <v>100</v>
      </c>
      <c r="CA29" s="211" t="s">
        <v>100</v>
      </c>
      <c r="CB29" s="211" t="s">
        <v>100</v>
      </c>
      <c r="CC29" s="211" t="s">
        <v>100</v>
      </c>
      <c r="CD29" s="211" t="s">
        <v>100</v>
      </c>
      <c r="CE29" s="211" t="s">
        <v>100</v>
      </c>
      <c r="CF29" s="211" t="s">
        <v>100</v>
      </c>
      <c r="CG29" s="211" t="s">
        <v>100</v>
      </c>
      <c r="CH29" s="211" t="s">
        <v>100</v>
      </c>
      <c r="CI29" s="211" t="s">
        <v>100</v>
      </c>
      <c r="CJ29" s="211" t="s">
        <v>100</v>
      </c>
      <c r="CK29" s="211" t="s">
        <v>100</v>
      </c>
      <c r="CL29" s="211" t="s">
        <v>100</v>
      </c>
      <c r="CM29" s="211" t="s">
        <v>100</v>
      </c>
      <c r="CN29" s="211" t="s">
        <v>100</v>
      </c>
      <c r="CO29" s="211" t="s">
        <v>100</v>
      </c>
      <c r="CP29" s="211" t="s">
        <v>100</v>
      </c>
      <c r="CQ29" s="211" t="s">
        <v>100</v>
      </c>
      <c r="CR29" s="211" t="s">
        <v>100</v>
      </c>
      <c r="CS29" s="211" t="s">
        <v>100</v>
      </c>
      <c r="CT29" s="211" t="s">
        <v>100</v>
      </c>
      <c r="CU29" s="211" t="s">
        <v>100</v>
      </c>
      <c r="CV29" s="211" t="s">
        <v>100</v>
      </c>
      <c r="CW29" s="211" t="s">
        <v>100</v>
      </c>
      <c r="CX29" s="211" t="s">
        <v>100</v>
      </c>
      <c r="CY29" s="211" t="s">
        <v>100</v>
      </c>
      <c r="CZ29" s="211" t="s">
        <v>100</v>
      </c>
    </row>
    <row r="30" spans="1:104" x14ac:dyDescent="0.2">
      <c r="A30" s="16" t="s">
        <v>628</v>
      </c>
      <c r="B30" s="9" t="s">
        <v>180</v>
      </c>
      <c r="C30" s="15" t="s">
        <v>253</v>
      </c>
      <c r="D30" s="15" t="s">
        <v>2</v>
      </c>
      <c r="E30" s="86" t="s">
        <v>178</v>
      </c>
      <c r="F30" s="63" t="s">
        <v>178</v>
      </c>
      <c r="G30" s="63" t="s">
        <v>178</v>
      </c>
      <c r="H30" s="63" t="s">
        <v>178</v>
      </c>
      <c r="I30" s="63" t="s">
        <v>178</v>
      </c>
      <c r="J30" s="63" t="s">
        <v>178</v>
      </c>
      <c r="K30" s="63" t="s">
        <v>178</v>
      </c>
      <c r="L30" s="63" t="s">
        <v>178</v>
      </c>
      <c r="M30" s="63" t="s">
        <v>178</v>
      </c>
      <c r="N30" s="63" t="s">
        <v>178</v>
      </c>
      <c r="O30" s="63" t="s">
        <v>178</v>
      </c>
      <c r="P30" s="63" t="s">
        <v>178</v>
      </c>
      <c r="Q30" s="63" t="s">
        <v>178</v>
      </c>
      <c r="R30" s="63" t="s">
        <v>178</v>
      </c>
      <c r="S30" s="63" t="s">
        <v>178</v>
      </c>
      <c r="T30" s="63" t="s">
        <v>178</v>
      </c>
      <c r="U30" s="63" t="s">
        <v>178</v>
      </c>
      <c r="V30" s="63" t="s">
        <v>178</v>
      </c>
      <c r="W30" s="63" t="s">
        <v>178</v>
      </c>
      <c r="X30" s="63" t="s">
        <v>178</v>
      </c>
      <c r="Y30" s="63" t="s">
        <v>178</v>
      </c>
      <c r="Z30" s="63" t="s">
        <v>178</v>
      </c>
      <c r="AA30" s="63" t="s">
        <v>178</v>
      </c>
      <c r="AB30" s="63" t="s">
        <v>178</v>
      </c>
      <c r="AC30" s="63" t="s">
        <v>178</v>
      </c>
      <c r="AD30" s="63" t="s">
        <v>178</v>
      </c>
      <c r="AE30" s="63" t="s">
        <v>178</v>
      </c>
      <c r="AF30" s="63" t="s">
        <v>178</v>
      </c>
      <c r="AG30" s="63" t="s">
        <v>178</v>
      </c>
      <c r="AH30" s="63" t="s">
        <v>178</v>
      </c>
      <c r="AI30" s="63" t="s">
        <v>178</v>
      </c>
      <c r="AJ30" s="63" t="s">
        <v>178</v>
      </c>
      <c r="AK30" s="63" t="s">
        <v>178</v>
      </c>
      <c r="AL30" s="63" t="s">
        <v>178</v>
      </c>
      <c r="AM30" s="63" t="s">
        <v>178</v>
      </c>
      <c r="AN30" s="63" t="s">
        <v>178</v>
      </c>
      <c r="AO30" s="63" t="s">
        <v>178</v>
      </c>
      <c r="AP30" s="63" t="s">
        <v>178</v>
      </c>
      <c r="AQ30" s="63" t="s">
        <v>178</v>
      </c>
      <c r="AR30" s="63" t="s">
        <v>178</v>
      </c>
      <c r="AS30" s="63" t="s">
        <v>178</v>
      </c>
      <c r="AT30" s="63" t="s">
        <v>178</v>
      </c>
      <c r="AU30" s="63" t="s">
        <v>178</v>
      </c>
      <c r="AV30" s="63" t="s">
        <v>178</v>
      </c>
      <c r="AW30" s="63" t="s">
        <v>178</v>
      </c>
      <c r="AX30" s="63" t="s">
        <v>178</v>
      </c>
      <c r="AY30" s="63" t="s">
        <v>178</v>
      </c>
      <c r="AZ30" s="63" t="s">
        <v>178</v>
      </c>
      <c r="BA30" s="63" t="s">
        <v>178</v>
      </c>
      <c r="BB30" s="63" t="s">
        <v>178</v>
      </c>
      <c r="BC30" s="63" t="s">
        <v>178</v>
      </c>
      <c r="BD30" s="63" t="s">
        <v>178</v>
      </c>
      <c r="BE30" s="63" t="s">
        <v>178</v>
      </c>
      <c r="BF30" s="63" t="s">
        <v>178</v>
      </c>
      <c r="BG30" s="63" t="s">
        <v>178</v>
      </c>
      <c r="BH30" s="63" t="s">
        <v>178</v>
      </c>
      <c r="BI30" s="63" t="s">
        <v>178</v>
      </c>
      <c r="BJ30" s="63" t="s">
        <v>178</v>
      </c>
      <c r="BK30" s="63" t="s">
        <v>178</v>
      </c>
      <c r="BL30" s="63" t="s">
        <v>178</v>
      </c>
      <c r="BM30" s="63" t="s">
        <v>178</v>
      </c>
      <c r="BN30" s="63" t="s">
        <v>178</v>
      </c>
      <c r="BO30" s="63" t="s">
        <v>178</v>
      </c>
      <c r="BP30" s="63" t="s">
        <v>178</v>
      </c>
      <c r="BQ30" s="63" t="s">
        <v>178</v>
      </c>
      <c r="BR30" s="63" t="s">
        <v>178</v>
      </c>
      <c r="BS30" s="63" t="s">
        <v>178</v>
      </c>
      <c r="BT30" s="63" t="s">
        <v>178</v>
      </c>
      <c r="BU30" s="63" t="s">
        <v>178</v>
      </c>
      <c r="BV30" s="63" t="s">
        <v>178</v>
      </c>
      <c r="BW30" s="63" t="s">
        <v>178</v>
      </c>
      <c r="BX30" s="63" t="s">
        <v>178</v>
      </c>
      <c r="BY30" s="63" t="s">
        <v>178</v>
      </c>
      <c r="BZ30" s="63" t="s">
        <v>178</v>
      </c>
      <c r="CA30" s="63" t="s">
        <v>178</v>
      </c>
      <c r="CB30" s="63" t="s">
        <v>178</v>
      </c>
      <c r="CC30" s="63" t="s">
        <v>178</v>
      </c>
      <c r="CD30" s="63" t="s">
        <v>178</v>
      </c>
      <c r="CE30" s="63" t="s">
        <v>178</v>
      </c>
      <c r="CF30" s="63" t="s">
        <v>178</v>
      </c>
      <c r="CG30" s="63" t="s">
        <v>178</v>
      </c>
      <c r="CH30" s="63" t="s">
        <v>178</v>
      </c>
      <c r="CI30" s="63" t="s">
        <v>178</v>
      </c>
      <c r="CJ30" s="63" t="s">
        <v>178</v>
      </c>
      <c r="CK30" s="63" t="s">
        <v>178</v>
      </c>
      <c r="CL30" s="63" t="s">
        <v>178</v>
      </c>
      <c r="CM30" s="63" t="s">
        <v>178</v>
      </c>
      <c r="CN30" s="63" t="s">
        <v>178</v>
      </c>
      <c r="CO30" s="63" t="s">
        <v>178</v>
      </c>
      <c r="CP30" s="63" t="s">
        <v>178</v>
      </c>
      <c r="CQ30" s="63" t="s">
        <v>178</v>
      </c>
      <c r="CR30" s="63" t="s">
        <v>178</v>
      </c>
      <c r="CS30" s="63" t="s">
        <v>178</v>
      </c>
      <c r="CT30" s="63" t="s">
        <v>178</v>
      </c>
      <c r="CU30" s="63" t="s">
        <v>178</v>
      </c>
      <c r="CV30" s="63" t="s">
        <v>178</v>
      </c>
      <c r="CW30" s="63" t="s">
        <v>178</v>
      </c>
      <c r="CX30" s="63" t="s">
        <v>178</v>
      </c>
      <c r="CY30" s="63" t="s">
        <v>178</v>
      </c>
      <c r="CZ30" s="63" t="s">
        <v>178</v>
      </c>
    </row>
    <row r="31" spans="1:104" x14ac:dyDescent="0.2">
      <c r="A31" s="16" t="s">
        <v>629</v>
      </c>
      <c r="B31" s="9" t="s">
        <v>181</v>
      </c>
      <c r="C31" s="15" t="s">
        <v>253</v>
      </c>
      <c r="D31" s="15" t="s">
        <v>2</v>
      </c>
      <c r="E31" s="86" t="s">
        <v>178</v>
      </c>
      <c r="F31" s="63" t="s">
        <v>178</v>
      </c>
      <c r="G31" s="63" t="s">
        <v>178</v>
      </c>
      <c r="H31" s="63" t="s">
        <v>178</v>
      </c>
      <c r="I31" s="63" t="s">
        <v>178</v>
      </c>
      <c r="J31" s="63" t="s">
        <v>178</v>
      </c>
      <c r="K31" s="63" t="s">
        <v>178</v>
      </c>
      <c r="L31" s="63" t="s">
        <v>178</v>
      </c>
      <c r="M31" s="63" t="s">
        <v>178</v>
      </c>
      <c r="N31" s="63" t="s">
        <v>178</v>
      </c>
      <c r="O31" s="63" t="s">
        <v>178</v>
      </c>
      <c r="P31" s="63" t="s">
        <v>178</v>
      </c>
      <c r="Q31" s="63" t="s">
        <v>178</v>
      </c>
      <c r="R31" s="63" t="s">
        <v>178</v>
      </c>
      <c r="S31" s="63" t="s">
        <v>178</v>
      </c>
      <c r="T31" s="63" t="s">
        <v>178</v>
      </c>
      <c r="U31" s="63" t="s">
        <v>178</v>
      </c>
      <c r="V31" s="63" t="s">
        <v>178</v>
      </c>
      <c r="W31" s="63" t="s">
        <v>178</v>
      </c>
      <c r="X31" s="63" t="s">
        <v>178</v>
      </c>
      <c r="Y31" s="63" t="s">
        <v>178</v>
      </c>
      <c r="Z31" s="63" t="s">
        <v>178</v>
      </c>
      <c r="AA31" s="63" t="s">
        <v>178</v>
      </c>
      <c r="AB31" s="63" t="s">
        <v>178</v>
      </c>
      <c r="AC31" s="63" t="s">
        <v>178</v>
      </c>
      <c r="AD31" s="63" t="s">
        <v>178</v>
      </c>
      <c r="AE31" s="63" t="s">
        <v>178</v>
      </c>
      <c r="AF31" s="63" t="s">
        <v>178</v>
      </c>
      <c r="AG31" s="63" t="s">
        <v>178</v>
      </c>
      <c r="AH31" s="63" t="s">
        <v>178</v>
      </c>
      <c r="AI31" s="63" t="s">
        <v>178</v>
      </c>
      <c r="AJ31" s="63" t="s">
        <v>178</v>
      </c>
      <c r="AK31" s="63" t="s">
        <v>178</v>
      </c>
      <c r="AL31" s="63" t="s">
        <v>178</v>
      </c>
      <c r="AM31" s="63" t="s">
        <v>178</v>
      </c>
      <c r="AN31" s="63" t="s">
        <v>178</v>
      </c>
      <c r="AO31" s="63" t="s">
        <v>178</v>
      </c>
      <c r="AP31" s="63" t="s">
        <v>178</v>
      </c>
      <c r="AQ31" s="63" t="s">
        <v>178</v>
      </c>
      <c r="AR31" s="63" t="s">
        <v>178</v>
      </c>
      <c r="AS31" s="63" t="s">
        <v>178</v>
      </c>
      <c r="AT31" s="63" t="s">
        <v>178</v>
      </c>
      <c r="AU31" s="63" t="s">
        <v>178</v>
      </c>
      <c r="AV31" s="63" t="s">
        <v>178</v>
      </c>
      <c r="AW31" s="63" t="s">
        <v>178</v>
      </c>
      <c r="AX31" s="63" t="s">
        <v>178</v>
      </c>
      <c r="AY31" s="63" t="s">
        <v>178</v>
      </c>
      <c r="AZ31" s="63" t="s">
        <v>178</v>
      </c>
      <c r="BA31" s="63" t="s">
        <v>178</v>
      </c>
      <c r="BB31" s="63" t="s">
        <v>178</v>
      </c>
      <c r="BC31" s="63" t="s">
        <v>178</v>
      </c>
      <c r="BD31" s="63" t="s">
        <v>178</v>
      </c>
      <c r="BE31" s="63" t="s">
        <v>178</v>
      </c>
      <c r="BF31" s="63" t="s">
        <v>178</v>
      </c>
      <c r="BG31" s="63" t="s">
        <v>178</v>
      </c>
      <c r="BH31" s="63" t="s">
        <v>178</v>
      </c>
      <c r="BI31" s="63" t="s">
        <v>178</v>
      </c>
      <c r="BJ31" s="63" t="s">
        <v>178</v>
      </c>
      <c r="BK31" s="63" t="s">
        <v>178</v>
      </c>
      <c r="BL31" s="63" t="s">
        <v>178</v>
      </c>
      <c r="BM31" s="63" t="s">
        <v>178</v>
      </c>
      <c r="BN31" s="63" t="s">
        <v>178</v>
      </c>
      <c r="BO31" s="63" t="s">
        <v>178</v>
      </c>
      <c r="BP31" s="63" t="s">
        <v>178</v>
      </c>
      <c r="BQ31" s="63" t="s">
        <v>178</v>
      </c>
      <c r="BR31" s="63" t="s">
        <v>178</v>
      </c>
      <c r="BS31" s="63" t="s">
        <v>178</v>
      </c>
      <c r="BT31" s="63" t="s">
        <v>178</v>
      </c>
      <c r="BU31" s="63" t="s">
        <v>178</v>
      </c>
      <c r="BV31" s="63" t="s">
        <v>178</v>
      </c>
      <c r="BW31" s="63" t="s">
        <v>178</v>
      </c>
      <c r="BX31" s="63" t="s">
        <v>178</v>
      </c>
      <c r="BY31" s="63" t="s">
        <v>178</v>
      </c>
      <c r="BZ31" s="63" t="s">
        <v>178</v>
      </c>
      <c r="CA31" s="63" t="s">
        <v>178</v>
      </c>
      <c r="CB31" s="63" t="s">
        <v>178</v>
      </c>
      <c r="CC31" s="63" t="s">
        <v>178</v>
      </c>
      <c r="CD31" s="63" t="s">
        <v>178</v>
      </c>
      <c r="CE31" s="63" t="s">
        <v>178</v>
      </c>
      <c r="CF31" s="63" t="s">
        <v>178</v>
      </c>
      <c r="CG31" s="63" t="s">
        <v>178</v>
      </c>
      <c r="CH31" s="63" t="s">
        <v>178</v>
      </c>
      <c r="CI31" s="63" t="s">
        <v>178</v>
      </c>
      <c r="CJ31" s="63" t="s">
        <v>178</v>
      </c>
      <c r="CK31" s="63" t="s">
        <v>178</v>
      </c>
      <c r="CL31" s="63" t="s">
        <v>178</v>
      </c>
      <c r="CM31" s="63" t="s">
        <v>178</v>
      </c>
      <c r="CN31" s="63" t="s">
        <v>178</v>
      </c>
      <c r="CO31" s="63" t="s">
        <v>178</v>
      </c>
      <c r="CP31" s="63" t="s">
        <v>178</v>
      </c>
      <c r="CQ31" s="63" t="s">
        <v>178</v>
      </c>
      <c r="CR31" s="63" t="s">
        <v>178</v>
      </c>
      <c r="CS31" s="63" t="s">
        <v>178</v>
      </c>
      <c r="CT31" s="63" t="s">
        <v>178</v>
      </c>
      <c r="CU31" s="63" t="s">
        <v>178</v>
      </c>
      <c r="CV31" s="63" t="s">
        <v>178</v>
      </c>
      <c r="CW31" s="63" t="s">
        <v>178</v>
      </c>
      <c r="CX31" s="63" t="s">
        <v>178</v>
      </c>
      <c r="CY31" s="63" t="s">
        <v>178</v>
      </c>
      <c r="CZ31" s="63" t="s">
        <v>178</v>
      </c>
    </row>
    <row r="32" spans="1:104" x14ac:dyDescent="0.2">
      <c r="A32" s="16" t="s">
        <v>630</v>
      </c>
      <c r="B32" s="9" t="s">
        <v>182</v>
      </c>
      <c r="C32" s="15" t="s">
        <v>253</v>
      </c>
      <c r="D32" s="15" t="s">
        <v>2</v>
      </c>
      <c r="E32" s="86" t="s">
        <v>178</v>
      </c>
      <c r="F32" s="63" t="s">
        <v>178</v>
      </c>
      <c r="G32" s="63" t="s">
        <v>178</v>
      </c>
      <c r="H32" s="63" t="s">
        <v>178</v>
      </c>
      <c r="I32" s="63" t="s">
        <v>178</v>
      </c>
      <c r="J32" s="63" t="s">
        <v>178</v>
      </c>
      <c r="K32" s="63" t="s">
        <v>178</v>
      </c>
      <c r="L32" s="63" t="s">
        <v>178</v>
      </c>
      <c r="M32" s="63" t="s">
        <v>178</v>
      </c>
      <c r="N32" s="63" t="s">
        <v>178</v>
      </c>
      <c r="O32" s="63" t="s">
        <v>178</v>
      </c>
      <c r="P32" s="63" t="s">
        <v>178</v>
      </c>
      <c r="Q32" s="63" t="s">
        <v>178</v>
      </c>
      <c r="R32" s="63" t="s">
        <v>178</v>
      </c>
      <c r="S32" s="63" t="s">
        <v>178</v>
      </c>
      <c r="T32" s="63" t="s">
        <v>178</v>
      </c>
      <c r="U32" s="63" t="s">
        <v>178</v>
      </c>
      <c r="V32" s="63" t="s">
        <v>178</v>
      </c>
      <c r="W32" s="63" t="s">
        <v>178</v>
      </c>
      <c r="X32" s="63" t="s">
        <v>178</v>
      </c>
      <c r="Y32" s="63" t="s">
        <v>178</v>
      </c>
      <c r="Z32" s="63" t="s">
        <v>178</v>
      </c>
      <c r="AA32" s="63" t="s">
        <v>178</v>
      </c>
      <c r="AB32" s="63" t="s">
        <v>178</v>
      </c>
      <c r="AC32" s="63" t="s">
        <v>178</v>
      </c>
      <c r="AD32" s="63" t="s">
        <v>178</v>
      </c>
      <c r="AE32" s="63" t="s">
        <v>178</v>
      </c>
      <c r="AF32" s="63" t="s">
        <v>178</v>
      </c>
      <c r="AG32" s="63" t="s">
        <v>178</v>
      </c>
      <c r="AH32" s="63" t="s">
        <v>178</v>
      </c>
      <c r="AI32" s="63" t="s">
        <v>178</v>
      </c>
      <c r="AJ32" s="63" t="s">
        <v>178</v>
      </c>
      <c r="AK32" s="63" t="s">
        <v>178</v>
      </c>
      <c r="AL32" s="63" t="s">
        <v>178</v>
      </c>
      <c r="AM32" s="63" t="s">
        <v>178</v>
      </c>
      <c r="AN32" s="63" t="s">
        <v>178</v>
      </c>
      <c r="AO32" s="63" t="s">
        <v>178</v>
      </c>
      <c r="AP32" s="63" t="s">
        <v>178</v>
      </c>
      <c r="AQ32" s="63" t="s">
        <v>178</v>
      </c>
      <c r="AR32" s="63" t="s">
        <v>178</v>
      </c>
      <c r="AS32" s="63" t="s">
        <v>178</v>
      </c>
      <c r="AT32" s="63" t="s">
        <v>178</v>
      </c>
      <c r="AU32" s="63" t="s">
        <v>178</v>
      </c>
      <c r="AV32" s="63" t="s">
        <v>178</v>
      </c>
      <c r="AW32" s="63" t="s">
        <v>178</v>
      </c>
      <c r="AX32" s="63" t="s">
        <v>178</v>
      </c>
      <c r="AY32" s="63" t="s">
        <v>178</v>
      </c>
      <c r="AZ32" s="63" t="s">
        <v>178</v>
      </c>
      <c r="BA32" s="63" t="s">
        <v>178</v>
      </c>
      <c r="BB32" s="63" t="s">
        <v>178</v>
      </c>
      <c r="BC32" s="63" t="s">
        <v>178</v>
      </c>
      <c r="BD32" s="63" t="s">
        <v>178</v>
      </c>
      <c r="BE32" s="63" t="s">
        <v>178</v>
      </c>
      <c r="BF32" s="63" t="s">
        <v>178</v>
      </c>
      <c r="BG32" s="63" t="s">
        <v>178</v>
      </c>
      <c r="BH32" s="63" t="s">
        <v>178</v>
      </c>
      <c r="BI32" s="63" t="s">
        <v>178</v>
      </c>
      <c r="BJ32" s="63" t="s">
        <v>178</v>
      </c>
      <c r="BK32" s="63" t="s">
        <v>178</v>
      </c>
      <c r="BL32" s="63" t="s">
        <v>178</v>
      </c>
      <c r="BM32" s="63" t="s">
        <v>178</v>
      </c>
      <c r="BN32" s="63" t="s">
        <v>178</v>
      </c>
      <c r="BO32" s="63" t="s">
        <v>178</v>
      </c>
      <c r="BP32" s="63" t="s">
        <v>178</v>
      </c>
      <c r="BQ32" s="63" t="s">
        <v>178</v>
      </c>
      <c r="BR32" s="63" t="s">
        <v>178</v>
      </c>
      <c r="BS32" s="63" t="s">
        <v>178</v>
      </c>
      <c r="BT32" s="63" t="s">
        <v>178</v>
      </c>
      <c r="BU32" s="63" t="s">
        <v>178</v>
      </c>
      <c r="BV32" s="63" t="s">
        <v>178</v>
      </c>
      <c r="BW32" s="63" t="s">
        <v>178</v>
      </c>
      <c r="BX32" s="63" t="s">
        <v>178</v>
      </c>
      <c r="BY32" s="63" t="s">
        <v>178</v>
      </c>
      <c r="BZ32" s="63" t="s">
        <v>178</v>
      </c>
      <c r="CA32" s="63" t="s">
        <v>178</v>
      </c>
      <c r="CB32" s="63" t="s">
        <v>178</v>
      </c>
      <c r="CC32" s="63" t="s">
        <v>178</v>
      </c>
      <c r="CD32" s="63" t="s">
        <v>178</v>
      </c>
      <c r="CE32" s="63" t="s">
        <v>178</v>
      </c>
      <c r="CF32" s="63" t="s">
        <v>178</v>
      </c>
      <c r="CG32" s="63" t="s">
        <v>178</v>
      </c>
      <c r="CH32" s="63" t="s">
        <v>178</v>
      </c>
      <c r="CI32" s="63" t="s">
        <v>178</v>
      </c>
      <c r="CJ32" s="63" t="s">
        <v>178</v>
      </c>
      <c r="CK32" s="63" t="s">
        <v>178</v>
      </c>
      <c r="CL32" s="63" t="s">
        <v>178</v>
      </c>
      <c r="CM32" s="63" t="s">
        <v>178</v>
      </c>
      <c r="CN32" s="63" t="s">
        <v>178</v>
      </c>
      <c r="CO32" s="63" t="s">
        <v>178</v>
      </c>
      <c r="CP32" s="63" t="s">
        <v>178</v>
      </c>
      <c r="CQ32" s="63" t="s">
        <v>178</v>
      </c>
      <c r="CR32" s="63" t="s">
        <v>178</v>
      </c>
      <c r="CS32" s="63" t="s">
        <v>178</v>
      </c>
      <c r="CT32" s="63" t="s">
        <v>178</v>
      </c>
      <c r="CU32" s="63" t="s">
        <v>178</v>
      </c>
      <c r="CV32" s="63" t="s">
        <v>178</v>
      </c>
      <c r="CW32" s="63" t="s">
        <v>178</v>
      </c>
      <c r="CX32" s="63" t="s">
        <v>178</v>
      </c>
      <c r="CY32" s="63" t="s">
        <v>178</v>
      </c>
      <c r="CZ32" s="63" t="s">
        <v>178</v>
      </c>
    </row>
    <row r="33" spans="1:104" x14ac:dyDescent="0.2">
      <c r="A33" s="16" t="s">
        <v>631</v>
      </c>
      <c r="B33" s="9" t="s">
        <v>183</v>
      </c>
      <c r="C33" s="15" t="s">
        <v>253</v>
      </c>
      <c r="D33" s="15" t="s">
        <v>2</v>
      </c>
      <c r="E33" s="86" t="s">
        <v>178</v>
      </c>
      <c r="F33" s="63" t="s">
        <v>178</v>
      </c>
      <c r="G33" s="63" t="s">
        <v>178</v>
      </c>
      <c r="H33" s="63" t="s">
        <v>178</v>
      </c>
      <c r="I33" s="63" t="s">
        <v>178</v>
      </c>
      <c r="J33" s="63" t="s">
        <v>178</v>
      </c>
      <c r="K33" s="63" t="s">
        <v>178</v>
      </c>
      <c r="L33" s="63" t="s">
        <v>178</v>
      </c>
      <c r="M33" s="63" t="s">
        <v>178</v>
      </c>
      <c r="N33" s="63" t="s">
        <v>178</v>
      </c>
      <c r="O33" s="63" t="s">
        <v>178</v>
      </c>
      <c r="P33" s="63" t="s">
        <v>178</v>
      </c>
      <c r="Q33" s="63" t="s">
        <v>178</v>
      </c>
      <c r="R33" s="63" t="s">
        <v>178</v>
      </c>
      <c r="S33" s="63" t="s">
        <v>178</v>
      </c>
      <c r="T33" s="63" t="s">
        <v>178</v>
      </c>
      <c r="U33" s="63" t="s">
        <v>178</v>
      </c>
      <c r="V33" s="63" t="s">
        <v>178</v>
      </c>
      <c r="W33" s="63" t="s">
        <v>178</v>
      </c>
      <c r="X33" s="63" t="s">
        <v>178</v>
      </c>
      <c r="Y33" s="63" t="s">
        <v>178</v>
      </c>
      <c r="Z33" s="63" t="s">
        <v>178</v>
      </c>
      <c r="AA33" s="63" t="s">
        <v>178</v>
      </c>
      <c r="AB33" s="63" t="s">
        <v>178</v>
      </c>
      <c r="AC33" s="63" t="s">
        <v>178</v>
      </c>
      <c r="AD33" s="63" t="s">
        <v>178</v>
      </c>
      <c r="AE33" s="63" t="s">
        <v>178</v>
      </c>
      <c r="AF33" s="63" t="s">
        <v>178</v>
      </c>
      <c r="AG33" s="63" t="s">
        <v>178</v>
      </c>
      <c r="AH33" s="63" t="s">
        <v>178</v>
      </c>
      <c r="AI33" s="63" t="s">
        <v>178</v>
      </c>
      <c r="AJ33" s="63" t="s">
        <v>178</v>
      </c>
      <c r="AK33" s="63" t="s">
        <v>178</v>
      </c>
      <c r="AL33" s="63" t="s">
        <v>178</v>
      </c>
      <c r="AM33" s="63" t="s">
        <v>178</v>
      </c>
      <c r="AN33" s="63" t="s">
        <v>178</v>
      </c>
      <c r="AO33" s="63" t="s">
        <v>178</v>
      </c>
      <c r="AP33" s="63" t="s">
        <v>178</v>
      </c>
      <c r="AQ33" s="63" t="s">
        <v>178</v>
      </c>
      <c r="AR33" s="63" t="s">
        <v>178</v>
      </c>
      <c r="AS33" s="63" t="s">
        <v>178</v>
      </c>
      <c r="AT33" s="63" t="s">
        <v>178</v>
      </c>
      <c r="AU33" s="63" t="s">
        <v>178</v>
      </c>
      <c r="AV33" s="63" t="s">
        <v>178</v>
      </c>
      <c r="AW33" s="63" t="s">
        <v>178</v>
      </c>
      <c r="AX33" s="63" t="s">
        <v>178</v>
      </c>
      <c r="AY33" s="63" t="s">
        <v>178</v>
      </c>
      <c r="AZ33" s="63" t="s">
        <v>178</v>
      </c>
      <c r="BA33" s="63" t="s">
        <v>178</v>
      </c>
      <c r="BB33" s="63" t="s">
        <v>178</v>
      </c>
      <c r="BC33" s="63" t="s">
        <v>178</v>
      </c>
      <c r="BD33" s="63" t="s">
        <v>178</v>
      </c>
      <c r="BE33" s="63" t="s">
        <v>178</v>
      </c>
      <c r="BF33" s="63" t="s">
        <v>178</v>
      </c>
      <c r="BG33" s="63" t="s">
        <v>178</v>
      </c>
      <c r="BH33" s="63" t="s">
        <v>178</v>
      </c>
      <c r="BI33" s="63" t="s">
        <v>178</v>
      </c>
      <c r="BJ33" s="63" t="s">
        <v>178</v>
      </c>
      <c r="BK33" s="63" t="s">
        <v>178</v>
      </c>
      <c r="BL33" s="63" t="s">
        <v>178</v>
      </c>
      <c r="BM33" s="63" t="s">
        <v>178</v>
      </c>
      <c r="BN33" s="63" t="s">
        <v>178</v>
      </c>
      <c r="BO33" s="63" t="s">
        <v>178</v>
      </c>
      <c r="BP33" s="63" t="s">
        <v>178</v>
      </c>
      <c r="BQ33" s="63" t="s">
        <v>178</v>
      </c>
      <c r="BR33" s="63" t="s">
        <v>178</v>
      </c>
      <c r="BS33" s="63" t="s">
        <v>178</v>
      </c>
      <c r="BT33" s="63" t="s">
        <v>178</v>
      </c>
      <c r="BU33" s="63" t="s">
        <v>178</v>
      </c>
      <c r="BV33" s="63" t="s">
        <v>178</v>
      </c>
      <c r="BW33" s="63" t="s">
        <v>178</v>
      </c>
      <c r="BX33" s="63" t="s">
        <v>178</v>
      </c>
      <c r="BY33" s="63" t="s">
        <v>178</v>
      </c>
      <c r="BZ33" s="63" t="s">
        <v>178</v>
      </c>
      <c r="CA33" s="63" t="s">
        <v>178</v>
      </c>
      <c r="CB33" s="63" t="s">
        <v>178</v>
      </c>
      <c r="CC33" s="63" t="s">
        <v>178</v>
      </c>
      <c r="CD33" s="63" t="s">
        <v>178</v>
      </c>
      <c r="CE33" s="63" t="s">
        <v>178</v>
      </c>
      <c r="CF33" s="63" t="s">
        <v>178</v>
      </c>
      <c r="CG33" s="63" t="s">
        <v>178</v>
      </c>
      <c r="CH33" s="63" t="s">
        <v>178</v>
      </c>
      <c r="CI33" s="63" t="s">
        <v>178</v>
      </c>
      <c r="CJ33" s="63" t="s">
        <v>178</v>
      </c>
      <c r="CK33" s="63" t="s">
        <v>178</v>
      </c>
      <c r="CL33" s="63" t="s">
        <v>178</v>
      </c>
      <c r="CM33" s="63" t="s">
        <v>178</v>
      </c>
      <c r="CN33" s="63" t="s">
        <v>178</v>
      </c>
      <c r="CO33" s="63" t="s">
        <v>178</v>
      </c>
      <c r="CP33" s="63" t="s">
        <v>178</v>
      </c>
      <c r="CQ33" s="63" t="s">
        <v>178</v>
      </c>
      <c r="CR33" s="63" t="s">
        <v>178</v>
      </c>
      <c r="CS33" s="63" t="s">
        <v>178</v>
      </c>
      <c r="CT33" s="63" t="s">
        <v>178</v>
      </c>
      <c r="CU33" s="63" t="s">
        <v>178</v>
      </c>
      <c r="CV33" s="63" t="s">
        <v>178</v>
      </c>
      <c r="CW33" s="63" t="s">
        <v>178</v>
      </c>
      <c r="CX33" s="63" t="s">
        <v>178</v>
      </c>
      <c r="CY33" s="63" t="s">
        <v>178</v>
      </c>
      <c r="CZ33" s="63" t="s">
        <v>178</v>
      </c>
    </row>
    <row r="34" spans="1:104" ht="28.5" x14ac:dyDescent="0.2">
      <c r="A34" s="16" t="s">
        <v>632</v>
      </c>
      <c r="B34" s="9" t="s">
        <v>184</v>
      </c>
      <c r="C34" s="15" t="s">
        <v>256</v>
      </c>
      <c r="D34" s="15" t="s">
        <v>2</v>
      </c>
      <c r="E34" s="86"/>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row>
    <row r="35" spans="1:104" ht="28.5" x14ac:dyDescent="0.2">
      <c r="A35" s="16" t="s">
        <v>633</v>
      </c>
      <c r="B35" s="9" t="s">
        <v>185</v>
      </c>
      <c r="C35" s="15" t="s">
        <v>254</v>
      </c>
      <c r="D35" s="15" t="s">
        <v>68</v>
      </c>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row>
    <row r="36" spans="1:104" ht="40.15" customHeight="1" x14ac:dyDescent="0.2">
      <c r="A36" s="16"/>
      <c r="B36" s="222" t="s">
        <v>551</v>
      </c>
      <c r="C36" s="15" t="s">
        <v>552</v>
      </c>
      <c r="D36" s="15" t="s">
        <v>243</v>
      </c>
      <c r="E36" s="210" t="s">
        <v>100</v>
      </c>
      <c r="F36" s="211" t="s">
        <v>100</v>
      </c>
      <c r="G36" s="211" t="s">
        <v>100</v>
      </c>
      <c r="H36" s="211" t="s">
        <v>100</v>
      </c>
      <c r="I36" s="211" t="s">
        <v>100</v>
      </c>
      <c r="J36" s="211" t="s">
        <v>100</v>
      </c>
      <c r="K36" s="211" t="s">
        <v>100</v>
      </c>
      <c r="L36" s="211" t="s">
        <v>100</v>
      </c>
      <c r="M36" s="211" t="s">
        <v>100</v>
      </c>
      <c r="N36" s="211" t="s">
        <v>100</v>
      </c>
      <c r="O36" s="211" t="s">
        <v>100</v>
      </c>
      <c r="P36" s="211" t="s">
        <v>100</v>
      </c>
      <c r="Q36" s="211" t="s">
        <v>100</v>
      </c>
      <c r="R36" s="211" t="s">
        <v>100</v>
      </c>
      <c r="S36" s="211" t="s">
        <v>100</v>
      </c>
      <c r="T36" s="211" t="s">
        <v>100</v>
      </c>
      <c r="U36" s="211" t="s">
        <v>100</v>
      </c>
      <c r="V36" s="211" t="s">
        <v>100</v>
      </c>
      <c r="W36" s="211" t="s">
        <v>100</v>
      </c>
      <c r="X36" s="211" t="s">
        <v>100</v>
      </c>
      <c r="Y36" s="211" t="s">
        <v>100</v>
      </c>
      <c r="Z36" s="211" t="s">
        <v>100</v>
      </c>
      <c r="AA36" s="211" t="s">
        <v>100</v>
      </c>
      <c r="AB36" s="211" t="s">
        <v>100</v>
      </c>
      <c r="AC36" s="211" t="s">
        <v>100</v>
      </c>
      <c r="AD36" s="211" t="s">
        <v>100</v>
      </c>
      <c r="AE36" s="211" t="s">
        <v>100</v>
      </c>
      <c r="AF36" s="211" t="s">
        <v>100</v>
      </c>
      <c r="AG36" s="211" t="s">
        <v>100</v>
      </c>
      <c r="AH36" s="211" t="s">
        <v>100</v>
      </c>
      <c r="AI36" s="211" t="s">
        <v>100</v>
      </c>
      <c r="AJ36" s="211" t="s">
        <v>100</v>
      </c>
      <c r="AK36" s="211" t="s">
        <v>100</v>
      </c>
      <c r="AL36" s="211" t="s">
        <v>100</v>
      </c>
      <c r="AM36" s="211" t="s">
        <v>100</v>
      </c>
      <c r="AN36" s="211" t="s">
        <v>100</v>
      </c>
      <c r="AO36" s="211" t="s">
        <v>100</v>
      </c>
      <c r="AP36" s="211" t="s">
        <v>100</v>
      </c>
      <c r="AQ36" s="211" t="s">
        <v>100</v>
      </c>
      <c r="AR36" s="211" t="s">
        <v>100</v>
      </c>
      <c r="AS36" s="211" t="s">
        <v>100</v>
      </c>
      <c r="AT36" s="211" t="s">
        <v>100</v>
      </c>
      <c r="AU36" s="211" t="s">
        <v>100</v>
      </c>
      <c r="AV36" s="211" t="s">
        <v>100</v>
      </c>
      <c r="AW36" s="211" t="s">
        <v>100</v>
      </c>
      <c r="AX36" s="211" t="s">
        <v>100</v>
      </c>
      <c r="AY36" s="211" t="s">
        <v>100</v>
      </c>
      <c r="AZ36" s="211" t="s">
        <v>100</v>
      </c>
      <c r="BA36" s="211" t="s">
        <v>100</v>
      </c>
      <c r="BB36" s="211" t="s">
        <v>100</v>
      </c>
      <c r="BC36" s="211" t="s">
        <v>100</v>
      </c>
      <c r="BD36" s="211" t="s">
        <v>100</v>
      </c>
      <c r="BE36" s="211" t="s">
        <v>100</v>
      </c>
      <c r="BF36" s="211" t="s">
        <v>100</v>
      </c>
      <c r="BG36" s="211" t="s">
        <v>100</v>
      </c>
      <c r="BH36" s="211" t="s">
        <v>100</v>
      </c>
      <c r="BI36" s="211" t="s">
        <v>100</v>
      </c>
      <c r="BJ36" s="211" t="s">
        <v>100</v>
      </c>
      <c r="BK36" s="211" t="s">
        <v>100</v>
      </c>
      <c r="BL36" s="211" t="s">
        <v>100</v>
      </c>
      <c r="BM36" s="211" t="s">
        <v>100</v>
      </c>
      <c r="BN36" s="211" t="s">
        <v>100</v>
      </c>
      <c r="BO36" s="211" t="s">
        <v>100</v>
      </c>
      <c r="BP36" s="211" t="s">
        <v>100</v>
      </c>
      <c r="BQ36" s="211" t="s">
        <v>100</v>
      </c>
      <c r="BR36" s="211" t="s">
        <v>100</v>
      </c>
      <c r="BS36" s="211" t="s">
        <v>100</v>
      </c>
      <c r="BT36" s="211" t="s">
        <v>100</v>
      </c>
      <c r="BU36" s="211" t="s">
        <v>100</v>
      </c>
      <c r="BV36" s="211" t="s">
        <v>100</v>
      </c>
      <c r="BW36" s="211" t="s">
        <v>100</v>
      </c>
      <c r="BX36" s="211" t="s">
        <v>100</v>
      </c>
      <c r="BY36" s="211" t="s">
        <v>100</v>
      </c>
      <c r="BZ36" s="211" t="s">
        <v>100</v>
      </c>
      <c r="CA36" s="211" t="s">
        <v>100</v>
      </c>
      <c r="CB36" s="211" t="s">
        <v>100</v>
      </c>
      <c r="CC36" s="211" t="s">
        <v>100</v>
      </c>
      <c r="CD36" s="211" t="s">
        <v>100</v>
      </c>
      <c r="CE36" s="211" t="s">
        <v>100</v>
      </c>
      <c r="CF36" s="211" t="s">
        <v>100</v>
      </c>
      <c r="CG36" s="211" t="s">
        <v>100</v>
      </c>
      <c r="CH36" s="211" t="s">
        <v>100</v>
      </c>
      <c r="CI36" s="211" t="s">
        <v>100</v>
      </c>
      <c r="CJ36" s="211" t="s">
        <v>100</v>
      </c>
      <c r="CK36" s="211" t="s">
        <v>100</v>
      </c>
      <c r="CL36" s="211" t="s">
        <v>100</v>
      </c>
      <c r="CM36" s="211" t="s">
        <v>100</v>
      </c>
      <c r="CN36" s="211" t="s">
        <v>100</v>
      </c>
      <c r="CO36" s="211" t="s">
        <v>100</v>
      </c>
      <c r="CP36" s="211" t="s">
        <v>100</v>
      </c>
      <c r="CQ36" s="211" t="s">
        <v>100</v>
      </c>
      <c r="CR36" s="211" t="s">
        <v>100</v>
      </c>
      <c r="CS36" s="211" t="s">
        <v>100</v>
      </c>
      <c r="CT36" s="211" t="s">
        <v>100</v>
      </c>
      <c r="CU36" s="211" t="s">
        <v>100</v>
      </c>
      <c r="CV36" s="211" t="s">
        <v>100</v>
      </c>
      <c r="CW36" s="211" t="s">
        <v>100</v>
      </c>
      <c r="CX36" s="211" t="s">
        <v>100</v>
      </c>
      <c r="CY36" s="211" t="s">
        <v>100</v>
      </c>
      <c r="CZ36" s="211" t="s">
        <v>100</v>
      </c>
    </row>
    <row r="37" spans="1:104" x14ac:dyDescent="0.2">
      <c r="A37" s="16" t="s">
        <v>597</v>
      </c>
      <c r="B37" s="9" t="s">
        <v>180</v>
      </c>
      <c r="C37" s="15" t="s">
        <v>253</v>
      </c>
      <c r="D37" s="15" t="s">
        <v>2</v>
      </c>
      <c r="E37" s="86" t="s">
        <v>178</v>
      </c>
      <c r="F37" s="63" t="s">
        <v>178</v>
      </c>
      <c r="G37" s="63" t="s">
        <v>178</v>
      </c>
      <c r="H37" s="63" t="s">
        <v>178</v>
      </c>
      <c r="I37" s="63" t="s">
        <v>178</v>
      </c>
      <c r="J37" s="63" t="s">
        <v>178</v>
      </c>
      <c r="K37" s="63" t="s">
        <v>178</v>
      </c>
      <c r="L37" s="63" t="s">
        <v>178</v>
      </c>
      <c r="M37" s="63" t="s">
        <v>178</v>
      </c>
      <c r="N37" s="63" t="s">
        <v>178</v>
      </c>
      <c r="O37" s="63" t="s">
        <v>178</v>
      </c>
      <c r="P37" s="63" t="s">
        <v>178</v>
      </c>
      <c r="Q37" s="63" t="s">
        <v>178</v>
      </c>
      <c r="R37" s="63" t="s">
        <v>178</v>
      </c>
      <c r="S37" s="63" t="s">
        <v>178</v>
      </c>
      <c r="T37" s="63" t="s">
        <v>178</v>
      </c>
      <c r="U37" s="63" t="s">
        <v>178</v>
      </c>
      <c r="V37" s="63" t="s">
        <v>178</v>
      </c>
      <c r="W37" s="63" t="s">
        <v>178</v>
      </c>
      <c r="X37" s="63" t="s">
        <v>178</v>
      </c>
      <c r="Y37" s="63" t="s">
        <v>178</v>
      </c>
      <c r="Z37" s="63" t="s">
        <v>178</v>
      </c>
      <c r="AA37" s="63" t="s">
        <v>178</v>
      </c>
      <c r="AB37" s="63" t="s">
        <v>178</v>
      </c>
      <c r="AC37" s="63" t="s">
        <v>178</v>
      </c>
      <c r="AD37" s="63" t="s">
        <v>178</v>
      </c>
      <c r="AE37" s="63" t="s">
        <v>178</v>
      </c>
      <c r="AF37" s="63" t="s">
        <v>178</v>
      </c>
      <c r="AG37" s="63" t="s">
        <v>178</v>
      </c>
      <c r="AH37" s="63" t="s">
        <v>178</v>
      </c>
      <c r="AI37" s="63" t="s">
        <v>178</v>
      </c>
      <c r="AJ37" s="63" t="s">
        <v>178</v>
      </c>
      <c r="AK37" s="63" t="s">
        <v>178</v>
      </c>
      <c r="AL37" s="63" t="s">
        <v>178</v>
      </c>
      <c r="AM37" s="63" t="s">
        <v>178</v>
      </c>
      <c r="AN37" s="63" t="s">
        <v>178</v>
      </c>
      <c r="AO37" s="63" t="s">
        <v>178</v>
      </c>
      <c r="AP37" s="63" t="s">
        <v>178</v>
      </c>
      <c r="AQ37" s="63" t="s">
        <v>178</v>
      </c>
      <c r="AR37" s="63" t="s">
        <v>178</v>
      </c>
      <c r="AS37" s="63" t="s">
        <v>178</v>
      </c>
      <c r="AT37" s="63" t="s">
        <v>178</v>
      </c>
      <c r="AU37" s="63" t="s">
        <v>178</v>
      </c>
      <c r="AV37" s="63" t="s">
        <v>178</v>
      </c>
      <c r="AW37" s="63" t="s">
        <v>178</v>
      </c>
      <c r="AX37" s="63" t="s">
        <v>178</v>
      </c>
      <c r="AY37" s="63" t="s">
        <v>178</v>
      </c>
      <c r="AZ37" s="63" t="s">
        <v>178</v>
      </c>
      <c r="BA37" s="63" t="s">
        <v>178</v>
      </c>
      <c r="BB37" s="63" t="s">
        <v>178</v>
      </c>
      <c r="BC37" s="63" t="s">
        <v>178</v>
      </c>
      <c r="BD37" s="63" t="s">
        <v>178</v>
      </c>
      <c r="BE37" s="63" t="s">
        <v>178</v>
      </c>
      <c r="BF37" s="63" t="s">
        <v>178</v>
      </c>
      <c r="BG37" s="63" t="s">
        <v>178</v>
      </c>
      <c r="BH37" s="63" t="s">
        <v>178</v>
      </c>
      <c r="BI37" s="63" t="s">
        <v>178</v>
      </c>
      <c r="BJ37" s="63" t="s">
        <v>178</v>
      </c>
      <c r="BK37" s="63" t="s">
        <v>178</v>
      </c>
      <c r="BL37" s="63" t="s">
        <v>178</v>
      </c>
      <c r="BM37" s="63" t="s">
        <v>178</v>
      </c>
      <c r="BN37" s="63" t="s">
        <v>178</v>
      </c>
      <c r="BO37" s="63" t="s">
        <v>178</v>
      </c>
      <c r="BP37" s="63" t="s">
        <v>178</v>
      </c>
      <c r="BQ37" s="63" t="s">
        <v>178</v>
      </c>
      <c r="BR37" s="63" t="s">
        <v>178</v>
      </c>
      <c r="BS37" s="63" t="s">
        <v>178</v>
      </c>
      <c r="BT37" s="63" t="s">
        <v>178</v>
      </c>
      <c r="BU37" s="63" t="s">
        <v>178</v>
      </c>
      <c r="BV37" s="63" t="s">
        <v>178</v>
      </c>
      <c r="BW37" s="63" t="s">
        <v>178</v>
      </c>
      <c r="BX37" s="63" t="s">
        <v>178</v>
      </c>
      <c r="BY37" s="63" t="s">
        <v>178</v>
      </c>
      <c r="BZ37" s="63" t="s">
        <v>178</v>
      </c>
      <c r="CA37" s="63" t="s">
        <v>178</v>
      </c>
      <c r="CB37" s="63" t="s">
        <v>178</v>
      </c>
      <c r="CC37" s="63" t="s">
        <v>178</v>
      </c>
      <c r="CD37" s="63" t="s">
        <v>178</v>
      </c>
      <c r="CE37" s="63" t="s">
        <v>178</v>
      </c>
      <c r="CF37" s="63" t="s">
        <v>178</v>
      </c>
      <c r="CG37" s="63" t="s">
        <v>178</v>
      </c>
      <c r="CH37" s="63" t="s">
        <v>178</v>
      </c>
      <c r="CI37" s="63" t="s">
        <v>178</v>
      </c>
      <c r="CJ37" s="63" t="s">
        <v>178</v>
      </c>
      <c r="CK37" s="63" t="s">
        <v>178</v>
      </c>
      <c r="CL37" s="63" t="s">
        <v>178</v>
      </c>
      <c r="CM37" s="63" t="s">
        <v>178</v>
      </c>
      <c r="CN37" s="63" t="s">
        <v>178</v>
      </c>
      <c r="CO37" s="63" t="s">
        <v>178</v>
      </c>
      <c r="CP37" s="63" t="s">
        <v>178</v>
      </c>
      <c r="CQ37" s="63" t="s">
        <v>178</v>
      </c>
      <c r="CR37" s="63" t="s">
        <v>178</v>
      </c>
      <c r="CS37" s="63" t="s">
        <v>178</v>
      </c>
      <c r="CT37" s="63" t="s">
        <v>178</v>
      </c>
      <c r="CU37" s="63" t="s">
        <v>178</v>
      </c>
      <c r="CV37" s="63" t="s">
        <v>178</v>
      </c>
      <c r="CW37" s="63" t="s">
        <v>178</v>
      </c>
      <c r="CX37" s="63" t="s">
        <v>178</v>
      </c>
      <c r="CY37" s="63" t="s">
        <v>178</v>
      </c>
      <c r="CZ37" s="63" t="s">
        <v>178</v>
      </c>
    </row>
    <row r="38" spans="1:104" x14ac:dyDescent="0.2">
      <c r="A38" s="16" t="s">
        <v>598</v>
      </c>
      <c r="B38" s="9" t="s">
        <v>181</v>
      </c>
      <c r="C38" s="15" t="s">
        <v>253</v>
      </c>
      <c r="D38" s="15" t="s">
        <v>2</v>
      </c>
      <c r="E38" s="86" t="s">
        <v>178</v>
      </c>
      <c r="F38" s="63" t="s">
        <v>178</v>
      </c>
      <c r="G38" s="63" t="s">
        <v>178</v>
      </c>
      <c r="H38" s="63" t="s">
        <v>178</v>
      </c>
      <c r="I38" s="63" t="s">
        <v>178</v>
      </c>
      <c r="J38" s="63" t="s">
        <v>178</v>
      </c>
      <c r="K38" s="63" t="s">
        <v>178</v>
      </c>
      <c r="L38" s="63" t="s">
        <v>178</v>
      </c>
      <c r="M38" s="63" t="s">
        <v>178</v>
      </c>
      <c r="N38" s="63" t="s">
        <v>178</v>
      </c>
      <c r="O38" s="63" t="s">
        <v>178</v>
      </c>
      <c r="P38" s="63" t="s">
        <v>178</v>
      </c>
      <c r="Q38" s="63" t="s">
        <v>178</v>
      </c>
      <c r="R38" s="63" t="s">
        <v>178</v>
      </c>
      <c r="S38" s="63" t="s">
        <v>178</v>
      </c>
      <c r="T38" s="63" t="s">
        <v>178</v>
      </c>
      <c r="U38" s="63" t="s">
        <v>178</v>
      </c>
      <c r="V38" s="63" t="s">
        <v>178</v>
      </c>
      <c r="W38" s="63" t="s">
        <v>178</v>
      </c>
      <c r="X38" s="63" t="s">
        <v>178</v>
      </c>
      <c r="Y38" s="63" t="s">
        <v>178</v>
      </c>
      <c r="Z38" s="63" t="s">
        <v>178</v>
      </c>
      <c r="AA38" s="63" t="s">
        <v>178</v>
      </c>
      <c r="AB38" s="63" t="s">
        <v>178</v>
      </c>
      <c r="AC38" s="63" t="s">
        <v>178</v>
      </c>
      <c r="AD38" s="63" t="s">
        <v>178</v>
      </c>
      <c r="AE38" s="63" t="s">
        <v>178</v>
      </c>
      <c r="AF38" s="63" t="s">
        <v>178</v>
      </c>
      <c r="AG38" s="63" t="s">
        <v>178</v>
      </c>
      <c r="AH38" s="63" t="s">
        <v>178</v>
      </c>
      <c r="AI38" s="63" t="s">
        <v>178</v>
      </c>
      <c r="AJ38" s="63" t="s">
        <v>178</v>
      </c>
      <c r="AK38" s="63" t="s">
        <v>178</v>
      </c>
      <c r="AL38" s="63" t="s">
        <v>178</v>
      </c>
      <c r="AM38" s="63" t="s">
        <v>178</v>
      </c>
      <c r="AN38" s="63" t="s">
        <v>178</v>
      </c>
      <c r="AO38" s="63" t="s">
        <v>178</v>
      </c>
      <c r="AP38" s="63" t="s">
        <v>178</v>
      </c>
      <c r="AQ38" s="63" t="s">
        <v>178</v>
      </c>
      <c r="AR38" s="63" t="s">
        <v>178</v>
      </c>
      <c r="AS38" s="63" t="s">
        <v>178</v>
      </c>
      <c r="AT38" s="63" t="s">
        <v>178</v>
      </c>
      <c r="AU38" s="63" t="s">
        <v>178</v>
      </c>
      <c r="AV38" s="63" t="s">
        <v>178</v>
      </c>
      <c r="AW38" s="63" t="s">
        <v>178</v>
      </c>
      <c r="AX38" s="63" t="s">
        <v>178</v>
      </c>
      <c r="AY38" s="63" t="s">
        <v>178</v>
      </c>
      <c r="AZ38" s="63" t="s">
        <v>178</v>
      </c>
      <c r="BA38" s="63" t="s">
        <v>178</v>
      </c>
      <c r="BB38" s="63" t="s">
        <v>178</v>
      </c>
      <c r="BC38" s="63" t="s">
        <v>178</v>
      </c>
      <c r="BD38" s="63" t="s">
        <v>178</v>
      </c>
      <c r="BE38" s="63" t="s">
        <v>178</v>
      </c>
      <c r="BF38" s="63" t="s">
        <v>178</v>
      </c>
      <c r="BG38" s="63" t="s">
        <v>178</v>
      </c>
      <c r="BH38" s="63" t="s">
        <v>178</v>
      </c>
      <c r="BI38" s="63" t="s">
        <v>178</v>
      </c>
      <c r="BJ38" s="63" t="s">
        <v>178</v>
      </c>
      <c r="BK38" s="63" t="s">
        <v>178</v>
      </c>
      <c r="BL38" s="63" t="s">
        <v>178</v>
      </c>
      <c r="BM38" s="63" t="s">
        <v>178</v>
      </c>
      <c r="BN38" s="63" t="s">
        <v>178</v>
      </c>
      <c r="BO38" s="63" t="s">
        <v>178</v>
      </c>
      <c r="BP38" s="63" t="s">
        <v>178</v>
      </c>
      <c r="BQ38" s="63" t="s">
        <v>178</v>
      </c>
      <c r="BR38" s="63" t="s">
        <v>178</v>
      </c>
      <c r="BS38" s="63" t="s">
        <v>178</v>
      </c>
      <c r="BT38" s="63" t="s">
        <v>178</v>
      </c>
      <c r="BU38" s="63" t="s">
        <v>178</v>
      </c>
      <c r="BV38" s="63" t="s">
        <v>178</v>
      </c>
      <c r="BW38" s="63" t="s">
        <v>178</v>
      </c>
      <c r="BX38" s="63" t="s">
        <v>178</v>
      </c>
      <c r="BY38" s="63" t="s">
        <v>178</v>
      </c>
      <c r="BZ38" s="63" t="s">
        <v>178</v>
      </c>
      <c r="CA38" s="63" t="s">
        <v>178</v>
      </c>
      <c r="CB38" s="63" t="s">
        <v>178</v>
      </c>
      <c r="CC38" s="63" t="s">
        <v>178</v>
      </c>
      <c r="CD38" s="63" t="s">
        <v>178</v>
      </c>
      <c r="CE38" s="63" t="s">
        <v>178</v>
      </c>
      <c r="CF38" s="63" t="s">
        <v>178</v>
      </c>
      <c r="CG38" s="63" t="s">
        <v>178</v>
      </c>
      <c r="CH38" s="63" t="s">
        <v>178</v>
      </c>
      <c r="CI38" s="63" t="s">
        <v>178</v>
      </c>
      <c r="CJ38" s="63" t="s">
        <v>178</v>
      </c>
      <c r="CK38" s="63" t="s">
        <v>178</v>
      </c>
      <c r="CL38" s="63" t="s">
        <v>178</v>
      </c>
      <c r="CM38" s="63" t="s">
        <v>178</v>
      </c>
      <c r="CN38" s="63" t="s">
        <v>178</v>
      </c>
      <c r="CO38" s="63" t="s">
        <v>178</v>
      </c>
      <c r="CP38" s="63" t="s">
        <v>178</v>
      </c>
      <c r="CQ38" s="63" t="s">
        <v>178</v>
      </c>
      <c r="CR38" s="63" t="s">
        <v>178</v>
      </c>
      <c r="CS38" s="63" t="s">
        <v>178</v>
      </c>
      <c r="CT38" s="63" t="s">
        <v>178</v>
      </c>
      <c r="CU38" s="63" t="s">
        <v>178</v>
      </c>
      <c r="CV38" s="63" t="s">
        <v>178</v>
      </c>
      <c r="CW38" s="63" t="s">
        <v>178</v>
      </c>
      <c r="CX38" s="63" t="s">
        <v>178</v>
      </c>
      <c r="CY38" s="63" t="s">
        <v>178</v>
      </c>
      <c r="CZ38" s="63" t="s">
        <v>178</v>
      </c>
    </row>
    <row r="39" spans="1:104" x14ac:dyDescent="0.2">
      <c r="A39" s="16" t="s">
        <v>599</v>
      </c>
      <c r="B39" s="9" t="s">
        <v>182</v>
      </c>
      <c r="C39" s="15" t="s">
        <v>253</v>
      </c>
      <c r="D39" s="15" t="s">
        <v>2</v>
      </c>
      <c r="E39" s="86" t="s">
        <v>178</v>
      </c>
      <c r="F39" s="63" t="s">
        <v>178</v>
      </c>
      <c r="G39" s="63" t="s">
        <v>178</v>
      </c>
      <c r="H39" s="63" t="s">
        <v>178</v>
      </c>
      <c r="I39" s="63" t="s">
        <v>178</v>
      </c>
      <c r="J39" s="63" t="s">
        <v>178</v>
      </c>
      <c r="K39" s="63" t="s">
        <v>178</v>
      </c>
      <c r="L39" s="63" t="s">
        <v>178</v>
      </c>
      <c r="M39" s="63" t="s">
        <v>178</v>
      </c>
      <c r="N39" s="63" t="s">
        <v>178</v>
      </c>
      <c r="O39" s="63" t="s">
        <v>178</v>
      </c>
      <c r="P39" s="63" t="s">
        <v>178</v>
      </c>
      <c r="Q39" s="63" t="s">
        <v>178</v>
      </c>
      <c r="R39" s="63" t="s">
        <v>178</v>
      </c>
      <c r="S39" s="63" t="s">
        <v>178</v>
      </c>
      <c r="T39" s="63" t="s">
        <v>178</v>
      </c>
      <c r="U39" s="63" t="s">
        <v>178</v>
      </c>
      <c r="V39" s="63" t="s">
        <v>178</v>
      </c>
      <c r="W39" s="63" t="s">
        <v>178</v>
      </c>
      <c r="X39" s="63" t="s">
        <v>178</v>
      </c>
      <c r="Y39" s="63" t="s">
        <v>178</v>
      </c>
      <c r="Z39" s="63" t="s">
        <v>178</v>
      </c>
      <c r="AA39" s="63" t="s">
        <v>178</v>
      </c>
      <c r="AB39" s="63" t="s">
        <v>178</v>
      </c>
      <c r="AC39" s="63" t="s">
        <v>178</v>
      </c>
      <c r="AD39" s="63" t="s">
        <v>178</v>
      </c>
      <c r="AE39" s="63" t="s">
        <v>178</v>
      </c>
      <c r="AF39" s="63" t="s">
        <v>178</v>
      </c>
      <c r="AG39" s="63" t="s">
        <v>178</v>
      </c>
      <c r="AH39" s="63" t="s">
        <v>178</v>
      </c>
      <c r="AI39" s="63" t="s">
        <v>178</v>
      </c>
      <c r="AJ39" s="63" t="s">
        <v>178</v>
      </c>
      <c r="AK39" s="63" t="s">
        <v>178</v>
      </c>
      <c r="AL39" s="63" t="s">
        <v>178</v>
      </c>
      <c r="AM39" s="63" t="s">
        <v>178</v>
      </c>
      <c r="AN39" s="63" t="s">
        <v>178</v>
      </c>
      <c r="AO39" s="63" t="s">
        <v>178</v>
      </c>
      <c r="AP39" s="63" t="s">
        <v>178</v>
      </c>
      <c r="AQ39" s="63" t="s">
        <v>178</v>
      </c>
      <c r="AR39" s="63" t="s">
        <v>178</v>
      </c>
      <c r="AS39" s="63" t="s">
        <v>178</v>
      </c>
      <c r="AT39" s="63" t="s">
        <v>178</v>
      </c>
      <c r="AU39" s="63" t="s">
        <v>178</v>
      </c>
      <c r="AV39" s="63" t="s">
        <v>178</v>
      </c>
      <c r="AW39" s="63" t="s">
        <v>178</v>
      </c>
      <c r="AX39" s="63" t="s">
        <v>178</v>
      </c>
      <c r="AY39" s="63" t="s">
        <v>178</v>
      </c>
      <c r="AZ39" s="63" t="s">
        <v>178</v>
      </c>
      <c r="BA39" s="63" t="s">
        <v>178</v>
      </c>
      <c r="BB39" s="63" t="s">
        <v>178</v>
      </c>
      <c r="BC39" s="63" t="s">
        <v>178</v>
      </c>
      <c r="BD39" s="63" t="s">
        <v>178</v>
      </c>
      <c r="BE39" s="63" t="s">
        <v>178</v>
      </c>
      <c r="BF39" s="63" t="s">
        <v>178</v>
      </c>
      <c r="BG39" s="63" t="s">
        <v>178</v>
      </c>
      <c r="BH39" s="63" t="s">
        <v>178</v>
      </c>
      <c r="BI39" s="63" t="s">
        <v>178</v>
      </c>
      <c r="BJ39" s="63" t="s">
        <v>178</v>
      </c>
      <c r="BK39" s="63" t="s">
        <v>178</v>
      </c>
      <c r="BL39" s="63" t="s">
        <v>178</v>
      </c>
      <c r="BM39" s="63" t="s">
        <v>178</v>
      </c>
      <c r="BN39" s="63" t="s">
        <v>178</v>
      </c>
      <c r="BO39" s="63" t="s">
        <v>178</v>
      </c>
      <c r="BP39" s="63" t="s">
        <v>178</v>
      </c>
      <c r="BQ39" s="63" t="s">
        <v>178</v>
      </c>
      <c r="BR39" s="63" t="s">
        <v>178</v>
      </c>
      <c r="BS39" s="63" t="s">
        <v>178</v>
      </c>
      <c r="BT39" s="63" t="s">
        <v>178</v>
      </c>
      <c r="BU39" s="63" t="s">
        <v>178</v>
      </c>
      <c r="BV39" s="63" t="s">
        <v>178</v>
      </c>
      <c r="BW39" s="63" t="s">
        <v>178</v>
      </c>
      <c r="BX39" s="63" t="s">
        <v>178</v>
      </c>
      <c r="BY39" s="63" t="s">
        <v>178</v>
      </c>
      <c r="BZ39" s="63" t="s">
        <v>178</v>
      </c>
      <c r="CA39" s="63" t="s">
        <v>178</v>
      </c>
      <c r="CB39" s="63" t="s">
        <v>178</v>
      </c>
      <c r="CC39" s="63" t="s">
        <v>178</v>
      </c>
      <c r="CD39" s="63" t="s">
        <v>178</v>
      </c>
      <c r="CE39" s="63" t="s">
        <v>178</v>
      </c>
      <c r="CF39" s="63" t="s">
        <v>178</v>
      </c>
      <c r="CG39" s="63" t="s">
        <v>178</v>
      </c>
      <c r="CH39" s="63" t="s">
        <v>178</v>
      </c>
      <c r="CI39" s="63" t="s">
        <v>178</v>
      </c>
      <c r="CJ39" s="63" t="s">
        <v>178</v>
      </c>
      <c r="CK39" s="63" t="s">
        <v>178</v>
      </c>
      <c r="CL39" s="63" t="s">
        <v>178</v>
      </c>
      <c r="CM39" s="63" t="s">
        <v>178</v>
      </c>
      <c r="CN39" s="63" t="s">
        <v>178</v>
      </c>
      <c r="CO39" s="63" t="s">
        <v>178</v>
      </c>
      <c r="CP39" s="63" t="s">
        <v>178</v>
      </c>
      <c r="CQ39" s="63" t="s">
        <v>178</v>
      </c>
      <c r="CR39" s="63" t="s">
        <v>178</v>
      </c>
      <c r="CS39" s="63" t="s">
        <v>178</v>
      </c>
      <c r="CT39" s="63" t="s">
        <v>178</v>
      </c>
      <c r="CU39" s="63" t="s">
        <v>178</v>
      </c>
      <c r="CV39" s="63" t="s">
        <v>178</v>
      </c>
      <c r="CW39" s="63" t="s">
        <v>178</v>
      </c>
      <c r="CX39" s="63" t="s">
        <v>178</v>
      </c>
      <c r="CY39" s="63" t="s">
        <v>178</v>
      </c>
      <c r="CZ39" s="63" t="s">
        <v>178</v>
      </c>
    </row>
    <row r="40" spans="1:104" x14ac:dyDescent="0.2">
      <c r="A40" s="16" t="s">
        <v>600</v>
      </c>
      <c r="B40" s="9" t="s">
        <v>183</v>
      </c>
      <c r="C40" s="15" t="s">
        <v>253</v>
      </c>
      <c r="D40" s="15" t="s">
        <v>2</v>
      </c>
      <c r="E40" s="86" t="s">
        <v>178</v>
      </c>
      <c r="F40" s="63" t="s">
        <v>178</v>
      </c>
      <c r="G40" s="63" t="s">
        <v>178</v>
      </c>
      <c r="H40" s="63" t="s">
        <v>178</v>
      </c>
      <c r="I40" s="63" t="s">
        <v>178</v>
      </c>
      <c r="J40" s="63" t="s">
        <v>178</v>
      </c>
      <c r="K40" s="63" t="s">
        <v>178</v>
      </c>
      <c r="L40" s="63" t="s">
        <v>178</v>
      </c>
      <c r="M40" s="63" t="s">
        <v>178</v>
      </c>
      <c r="N40" s="63" t="s">
        <v>178</v>
      </c>
      <c r="O40" s="63" t="s">
        <v>178</v>
      </c>
      <c r="P40" s="63" t="s">
        <v>178</v>
      </c>
      <c r="Q40" s="63" t="s">
        <v>178</v>
      </c>
      <c r="R40" s="63" t="s">
        <v>178</v>
      </c>
      <c r="S40" s="63" t="s">
        <v>178</v>
      </c>
      <c r="T40" s="63" t="s">
        <v>178</v>
      </c>
      <c r="U40" s="63" t="s">
        <v>178</v>
      </c>
      <c r="V40" s="63" t="s">
        <v>178</v>
      </c>
      <c r="W40" s="63" t="s">
        <v>178</v>
      </c>
      <c r="X40" s="63" t="s">
        <v>178</v>
      </c>
      <c r="Y40" s="63" t="s">
        <v>178</v>
      </c>
      <c r="Z40" s="63" t="s">
        <v>178</v>
      </c>
      <c r="AA40" s="63" t="s">
        <v>178</v>
      </c>
      <c r="AB40" s="63" t="s">
        <v>178</v>
      </c>
      <c r="AC40" s="63" t="s">
        <v>178</v>
      </c>
      <c r="AD40" s="63" t="s">
        <v>178</v>
      </c>
      <c r="AE40" s="63" t="s">
        <v>178</v>
      </c>
      <c r="AF40" s="63" t="s">
        <v>178</v>
      </c>
      <c r="AG40" s="63" t="s">
        <v>178</v>
      </c>
      <c r="AH40" s="63" t="s">
        <v>178</v>
      </c>
      <c r="AI40" s="63" t="s">
        <v>178</v>
      </c>
      <c r="AJ40" s="63" t="s">
        <v>178</v>
      </c>
      <c r="AK40" s="63" t="s">
        <v>178</v>
      </c>
      <c r="AL40" s="63" t="s">
        <v>178</v>
      </c>
      <c r="AM40" s="63" t="s">
        <v>178</v>
      </c>
      <c r="AN40" s="63" t="s">
        <v>178</v>
      </c>
      <c r="AO40" s="63" t="s">
        <v>178</v>
      </c>
      <c r="AP40" s="63" t="s">
        <v>178</v>
      </c>
      <c r="AQ40" s="63" t="s">
        <v>178</v>
      </c>
      <c r="AR40" s="63" t="s">
        <v>178</v>
      </c>
      <c r="AS40" s="63" t="s">
        <v>178</v>
      </c>
      <c r="AT40" s="63" t="s">
        <v>178</v>
      </c>
      <c r="AU40" s="63" t="s">
        <v>178</v>
      </c>
      <c r="AV40" s="63" t="s">
        <v>178</v>
      </c>
      <c r="AW40" s="63" t="s">
        <v>178</v>
      </c>
      <c r="AX40" s="63" t="s">
        <v>178</v>
      </c>
      <c r="AY40" s="63" t="s">
        <v>178</v>
      </c>
      <c r="AZ40" s="63" t="s">
        <v>178</v>
      </c>
      <c r="BA40" s="63" t="s">
        <v>178</v>
      </c>
      <c r="BB40" s="63" t="s">
        <v>178</v>
      </c>
      <c r="BC40" s="63" t="s">
        <v>178</v>
      </c>
      <c r="BD40" s="63" t="s">
        <v>178</v>
      </c>
      <c r="BE40" s="63" t="s">
        <v>178</v>
      </c>
      <c r="BF40" s="63" t="s">
        <v>178</v>
      </c>
      <c r="BG40" s="63" t="s">
        <v>178</v>
      </c>
      <c r="BH40" s="63" t="s">
        <v>178</v>
      </c>
      <c r="BI40" s="63" t="s">
        <v>178</v>
      </c>
      <c r="BJ40" s="63" t="s">
        <v>178</v>
      </c>
      <c r="BK40" s="63" t="s">
        <v>178</v>
      </c>
      <c r="BL40" s="63" t="s">
        <v>178</v>
      </c>
      <c r="BM40" s="63" t="s">
        <v>178</v>
      </c>
      <c r="BN40" s="63" t="s">
        <v>178</v>
      </c>
      <c r="BO40" s="63" t="s">
        <v>178</v>
      </c>
      <c r="BP40" s="63" t="s">
        <v>178</v>
      </c>
      <c r="BQ40" s="63" t="s">
        <v>178</v>
      </c>
      <c r="BR40" s="63" t="s">
        <v>178</v>
      </c>
      <c r="BS40" s="63" t="s">
        <v>178</v>
      </c>
      <c r="BT40" s="63" t="s">
        <v>178</v>
      </c>
      <c r="BU40" s="63" t="s">
        <v>178</v>
      </c>
      <c r="BV40" s="63" t="s">
        <v>178</v>
      </c>
      <c r="BW40" s="63" t="s">
        <v>178</v>
      </c>
      <c r="BX40" s="63" t="s">
        <v>178</v>
      </c>
      <c r="BY40" s="63" t="s">
        <v>178</v>
      </c>
      <c r="BZ40" s="63" t="s">
        <v>178</v>
      </c>
      <c r="CA40" s="63" t="s">
        <v>178</v>
      </c>
      <c r="CB40" s="63" t="s">
        <v>178</v>
      </c>
      <c r="CC40" s="63" t="s">
        <v>178</v>
      </c>
      <c r="CD40" s="63" t="s">
        <v>178</v>
      </c>
      <c r="CE40" s="63" t="s">
        <v>178</v>
      </c>
      <c r="CF40" s="63" t="s">
        <v>178</v>
      </c>
      <c r="CG40" s="63" t="s">
        <v>178</v>
      </c>
      <c r="CH40" s="63" t="s">
        <v>178</v>
      </c>
      <c r="CI40" s="63" t="s">
        <v>178</v>
      </c>
      <c r="CJ40" s="63" t="s">
        <v>178</v>
      </c>
      <c r="CK40" s="63" t="s">
        <v>178</v>
      </c>
      <c r="CL40" s="63" t="s">
        <v>178</v>
      </c>
      <c r="CM40" s="63" t="s">
        <v>178</v>
      </c>
      <c r="CN40" s="63" t="s">
        <v>178</v>
      </c>
      <c r="CO40" s="63" t="s">
        <v>178</v>
      </c>
      <c r="CP40" s="63" t="s">
        <v>178</v>
      </c>
      <c r="CQ40" s="63" t="s">
        <v>178</v>
      </c>
      <c r="CR40" s="63" t="s">
        <v>178</v>
      </c>
      <c r="CS40" s="63" t="s">
        <v>178</v>
      </c>
      <c r="CT40" s="63" t="s">
        <v>178</v>
      </c>
      <c r="CU40" s="63" t="s">
        <v>178</v>
      </c>
      <c r="CV40" s="63" t="s">
        <v>178</v>
      </c>
      <c r="CW40" s="63" t="s">
        <v>178</v>
      </c>
      <c r="CX40" s="63" t="s">
        <v>178</v>
      </c>
      <c r="CY40" s="63" t="s">
        <v>178</v>
      </c>
      <c r="CZ40" s="63" t="s">
        <v>178</v>
      </c>
    </row>
    <row r="41" spans="1:104" ht="28.5" x14ac:dyDescent="0.2">
      <c r="A41" s="16" t="s">
        <v>601</v>
      </c>
      <c r="B41" s="9" t="s">
        <v>184</v>
      </c>
      <c r="C41" s="15" t="s">
        <v>256</v>
      </c>
      <c r="D41" s="15" t="s">
        <v>2</v>
      </c>
      <c r="E41" s="86"/>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row>
    <row r="42" spans="1:104" ht="28.5" x14ac:dyDescent="0.2">
      <c r="A42" s="16" t="s">
        <v>602</v>
      </c>
      <c r="B42" s="9" t="s">
        <v>185</v>
      </c>
      <c r="C42" s="15" t="s">
        <v>254</v>
      </c>
      <c r="D42" s="15" t="s">
        <v>68</v>
      </c>
      <c r="E42" s="91"/>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row>
    <row r="43" spans="1:104" ht="40.15" customHeight="1" x14ac:dyDescent="0.2">
      <c r="A43" s="16"/>
      <c r="B43" s="222" t="s">
        <v>553</v>
      </c>
      <c r="C43" s="15" t="s">
        <v>554</v>
      </c>
      <c r="D43" s="15" t="s">
        <v>243</v>
      </c>
      <c r="E43" s="210" t="s">
        <v>100</v>
      </c>
      <c r="F43" s="211" t="s">
        <v>100</v>
      </c>
      <c r="G43" s="211" t="s">
        <v>100</v>
      </c>
      <c r="H43" s="211" t="s">
        <v>100</v>
      </c>
      <c r="I43" s="211" t="s">
        <v>100</v>
      </c>
      <c r="J43" s="211" t="s">
        <v>100</v>
      </c>
      <c r="K43" s="211" t="s">
        <v>100</v>
      </c>
      <c r="L43" s="211" t="s">
        <v>100</v>
      </c>
      <c r="M43" s="211" t="s">
        <v>100</v>
      </c>
      <c r="N43" s="211" t="s">
        <v>100</v>
      </c>
      <c r="O43" s="211" t="s">
        <v>100</v>
      </c>
      <c r="P43" s="211" t="s">
        <v>100</v>
      </c>
      <c r="Q43" s="211" t="s">
        <v>100</v>
      </c>
      <c r="R43" s="211" t="s">
        <v>100</v>
      </c>
      <c r="S43" s="211" t="s">
        <v>100</v>
      </c>
      <c r="T43" s="211" t="s">
        <v>100</v>
      </c>
      <c r="U43" s="211" t="s">
        <v>100</v>
      </c>
      <c r="V43" s="211" t="s">
        <v>100</v>
      </c>
      <c r="W43" s="211" t="s">
        <v>100</v>
      </c>
      <c r="X43" s="211" t="s">
        <v>100</v>
      </c>
      <c r="Y43" s="211" t="s">
        <v>100</v>
      </c>
      <c r="Z43" s="211" t="s">
        <v>100</v>
      </c>
      <c r="AA43" s="211" t="s">
        <v>100</v>
      </c>
      <c r="AB43" s="211" t="s">
        <v>100</v>
      </c>
      <c r="AC43" s="211" t="s">
        <v>100</v>
      </c>
      <c r="AD43" s="211" t="s">
        <v>100</v>
      </c>
      <c r="AE43" s="211" t="s">
        <v>100</v>
      </c>
      <c r="AF43" s="211" t="s">
        <v>100</v>
      </c>
      <c r="AG43" s="211" t="s">
        <v>100</v>
      </c>
      <c r="AH43" s="211" t="s">
        <v>100</v>
      </c>
      <c r="AI43" s="211" t="s">
        <v>100</v>
      </c>
      <c r="AJ43" s="211" t="s">
        <v>100</v>
      </c>
      <c r="AK43" s="211" t="s">
        <v>100</v>
      </c>
      <c r="AL43" s="211" t="s">
        <v>100</v>
      </c>
      <c r="AM43" s="211" t="s">
        <v>100</v>
      </c>
      <c r="AN43" s="211" t="s">
        <v>100</v>
      </c>
      <c r="AO43" s="211" t="s">
        <v>100</v>
      </c>
      <c r="AP43" s="211" t="s">
        <v>100</v>
      </c>
      <c r="AQ43" s="211" t="s">
        <v>100</v>
      </c>
      <c r="AR43" s="211" t="s">
        <v>100</v>
      </c>
      <c r="AS43" s="211" t="s">
        <v>100</v>
      </c>
      <c r="AT43" s="211" t="s">
        <v>100</v>
      </c>
      <c r="AU43" s="211" t="s">
        <v>100</v>
      </c>
      <c r="AV43" s="211" t="s">
        <v>100</v>
      </c>
      <c r="AW43" s="211" t="s">
        <v>100</v>
      </c>
      <c r="AX43" s="211" t="s">
        <v>100</v>
      </c>
      <c r="AY43" s="211" t="s">
        <v>100</v>
      </c>
      <c r="AZ43" s="211" t="s">
        <v>100</v>
      </c>
      <c r="BA43" s="211" t="s">
        <v>100</v>
      </c>
      <c r="BB43" s="211" t="s">
        <v>100</v>
      </c>
      <c r="BC43" s="211" t="s">
        <v>100</v>
      </c>
      <c r="BD43" s="211" t="s">
        <v>100</v>
      </c>
      <c r="BE43" s="211" t="s">
        <v>100</v>
      </c>
      <c r="BF43" s="211" t="s">
        <v>100</v>
      </c>
      <c r="BG43" s="211" t="s">
        <v>100</v>
      </c>
      <c r="BH43" s="211" t="s">
        <v>100</v>
      </c>
      <c r="BI43" s="211" t="s">
        <v>100</v>
      </c>
      <c r="BJ43" s="211" t="s">
        <v>100</v>
      </c>
      <c r="BK43" s="211" t="s">
        <v>100</v>
      </c>
      <c r="BL43" s="211" t="s">
        <v>100</v>
      </c>
      <c r="BM43" s="211" t="s">
        <v>100</v>
      </c>
      <c r="BN43" s="211" t="s">
        <v>100</v>
      </c>
      <c r="BO43" s="211" t="s">
        <v>100</v>
      </c>
      <c r="BP43" s="211" t="s">
        <v>100</v>
      </c>
      <c r="BQ43" s="211" t="s">
        <v>100</v>
      </c>
      <c r="BR43" s="211" t="s">
        <v>100</v>
      </c>
      <c r="BS43" s="211" t="s">
        <v>100</v>
      </c>
      <c r="BT43" s="211" t="s">
        <v>100</v>
      </c>
      <c r="BU43" s="211" t="s">
        <v>100</v>
      </c>
      <c r="BV43" s="211" t="s">
        <v>100</v>
      </c>
      <c r="BW43" s="211" t="s">
        <v>100</v>
      </c>
      <c r="BX43" s="211" t="s">
        <v>100</v>
      </c>
      <c r="BY43" s="211" t="s">
        <v>100</v>
      </c>
      <c r="BZ43" s="211" t="s">
        <v>100</v>
      </c>
      <c r="CA43" s="211" t="s">
        <v>100</v>
      </c>
      <c r="CB43" s="211" t="s">
        <v>100</v>
      </c>
      <c r="CC43" s="211" t="s">
        <v>100</v>
      </c>
      <c r="CD43" s="211" t="s">
        <v>100</v>
      </c>
      <c r="CE43" s="211" t="s">
        <v>100</v>
      </c>
      <c r="CF43" s="211" t="s">
        <v>100</v>
      </c>
      <c r="CG43" s="211" t="s">
        <v>100</v>
      </c>
      <c r="CH43" s="211" t="s">
        <v>100</v>
      </c>
      <c r="CI43" s="211" t="s">
        <v>100</v>
      </c>
      <c r="CJ43" s="211" t="s">
        <v>100</v>
      </c>
      <c r="CK43" s="211" t="s">
        <v>100</v>
      </c>
      <c r="CL43" s="211" t="s">
        <v>100</v>
      </c>
      <c r="CM43" s="211" t="s">
        <v>100</v>
      </c>
      <c r="CN43" s="211" t="s">
        <v>100</v>
      </c>
      <c r="CO43" s="211" t="s">
        <v>100</v>
      </c>
      <c r="CP43" s="211" t="s">
        <v>100</v>
      </c>
      <c r="CQ43" s="211" t="s">
        <v>100</v>
      </c>
      <c r="CR43" s="211" t="s">
        <v>100</v>
      </c>
      <c r="CS43" s="211" t="s">
        <v>100</v>
      </c>
      <c r="CT43" s="211" t="s">
        <v>100</v>
      </c>
      <c r="CU43" s="211" t="s">
        <v>100</v>
      </c>
      <c r="CV43" s="211" t="s">
        <v>100</v>
      </c>
      <c r="CW43" s="211" t="s">
        <v>100</v>
      </c>
      <c r="CX43" s="211" t="s">
        <v>100</v>
      </c>
      <c r="CY43" s="211" t="s">
        <v>100</v>
      </c>
      <c r="CZ43" s="211" t="s">
        <v>100</v>
      </c>
    </row>
    <row r="44" spans="1:104" x14ac:dyDescent="0.2">
      <c r="A44" s="16" t="s">
        <v>603</v>
      </c>
      <c r="B44" s="9" t="s">
        <v>180</v>
      </c>
      <c r="C44" s="15" t="s">
        <v>253</v>
      </c>
      <c r="D44" s="15" t="s">
        <v>2</v>
      </c>
      <c r="E44" s="86" t="s">
        <v>178</v>
      </c>
      <c r="F44" s="63" t="s">
        <v>178</v>
      </c>
      <c r="G44" s="63" t="s">
        <v>178</v>
      </c>
      <c r="H44" s="63" t="s">
        <v>178</v>
      </c>
      <c r="I44" s="63" t="s">
        <v>178</v>
      </c>
      <c r="J44" s="63" t="s">
        <v>178</v>
      </c>
      <c r="K44" s="63" t="s">
        <v>178</v>
      </c>
      <c r="L44" s="63" t="s">
        <v>178</v>
      </c>
      <c r="M44" s="63" t="s">
        <v>178</v>
      </c>
      <c r="N44" s="63" t="s">
        <v>178</v>
      </c>
      <c r="O44" s="63" t="s">
        <v>178</v>
      </c>
      <c r="P44" s="63" t="s">
        <v>178</v>
      </c>
      <c r="Q44" s="63" t="s">
        <v>178</v>
      </c>
      <c r="R44" s="63" t="s">
        <v>178</v>
      </c>
      <c r="S44" s="63" t="s">
        <v>178</v>
      </c>
      <c r="T44" s="63" t="s">
        <v>178</v>
      </c>
      <c r="U44" s="63" t="s">
        <v>178</v>
      </c>
      <c r="V44" s="63" t="s">
        <v>178</v>
      </c>
      <c r="W44" s="63" t="s">
        <v>178</v>
      </c>
      <c r="X44" s="63" t="s">
        <v>178</v>
      </c>
      <c r="Y44" s="63" t="s">
        <v>178</v>
      </c>
      <c r="Z44" s="63" t="s">
        <v>178</v>
      </c>
      <c r="AA44" s="63" t="s">
        <v>178</v>
      </c>
      <c r="AB44" s="63" t="s">
        <v>178</v>
      </c>
      <c r="AC44" s="63" t="s">
        <v>178</v>
      </c>
      <c r="AD44" s="63" t="s">
        <v>178</v>
      </c>
      <c r="AE44" s="63" t="s">
        <v>178</v>
      </c>
      <c r="AF44" s="63" t="s">
        <v>178</v>
      </c>
      <c r="AG44" s="63" t="s">
        <v>178</v>
      </c>
      <c r="AH44" s="63" t="s">
        <v>178</v>
      </c>
      <c r="AI44" s="63" t="s">
        <v>178</v>
      </c>
      <c r="AJ44" s="63" t="s">
        <v>178</v>
      </c>
      <c r="AK44" s="63" t="s">
        <v>178</v>
      </c>
      <c r="AL44" s="63" t="s">
        <v>178</v>
      </c>
      <c r="AM44" s="63" t="s">
        <v>178</v>
      </c>
      <c r="AN44" s="63" t="s">
        <v>178</v>
      </c>
      <c r="AO44" s="63" t="s">
        <v>178</v>
      </c>
      <c r="AP44" s="63" t="s">
        <v>178</v>
      </c>
      <c r="AQ44" s="63" t="s">
        <v>178</v>
      </c>
      <c r="AR44" s="63" t="s">
        <v>178</v>
      </c>
      <c r="AS44" s="63" t="s">
        <v>178</v>
      </c>
      <c r="AT44" s="63" t="s">
        <v>178</v>
      </c>
      <c r="AU44" s="63" t="s">
        <v>178</v>
      </c>
      <c r="AV44" s="63" t="s">
        <v>178</v>
      </c>
      <c r="AW44" s="63" t="s">
        <v>178</v>
      </c>
      <c r="AX44" s="63" t="s">
        <v>178</v>
      </c>
      <c r="AY44" s="63" t="s">
        <v>178</v>
      </c>
      <c r="AZ44" s="63" t="s">
        <v>178</v>
      </c>
      <c r="BA44" s="63" t="s">
        <v>178</v>
      </c>
      <c r="BB44" s="63" t="s">
        <v>178</v>
      </c>
      <c r="BC44" s="63" t="s">
        <v>178</v>
      </c>
      <c r="BD44" s="63" t="s">
        <v>178</v>
      </c>
      <c r="BE44" s="63" t="s">
        <v>178</v>
      </c>
      <c r="BF44" s="63" t="s">
        <v>178</v>
      </c>
      <c r="BG44" s="63" t="s">
        <v>178</v>
      </c>
      <c r="BH44" s="63" t="s">
        <v>178</v>
      </c>
      <c r="BI44" s="63" t="s">
        <v>178</v>
      </c>
      <c r="BJ44" s="63" t="s">
        <v>178</v>
      </c>
      <c r="BK44" s="63" t="s">
        <v>178</v>
      </c>
      <c r="BL44" s="63" t="s">
        <v>178</v>
      </c>
      <c r="BM44" s="63" t="s">
        <v>178</v>
      </c>
      <c r="BN44" s="63" t="s">
        <v>178</v>
      </c>
      <c r="BO44" s="63" t="s">
        <v>178</v>
      </c>
      <c r="BP44" s="63" t="s">
        <v>178</v>
      </c>
      <c r="BQ44" s="63" t="s">
        <v>178</v>
      </c>
      <c r="BR44" s="63" t="s">
        <v>178</v>
      </c>
      <c r="BS44" s="63" t="s">
        <v>178</v>
      </c>
      <c r="BT44" s="63" t="s">
        <v>178</v>
      </c>
      <c r="BU44" s="63" t="s">
        <v>178</v>
      </c>
      <c r="BV44" s="63" t="s">
        <v>178</v>
      </c>
      <c r="BW44" s="63" t="s">
        <v>178</v>
      </c>
      <c r="BX44" s="63" t="s">
        <v>178</v>
      </c>
      <c r="BY44" s="63" t="s">
        <v>178</v>
      </c>
      <c r="BZ44" s="63" t="s">
        <v>178</v>
      </c>
      <c r="CA44" s="63" t="s">
        <v>178</v>
      </c>
      <c r="CB44" s="63" t="s">
        <v>178</v>
      </c>
      <c r="CC44" s="63" t="s">
        <v>178</v>
      </c>
      <c r="CD44" s="63" t="s">
        <v>178</v>
      </c>
      <c r="CE44" s="63" t="s">
        <v>178</v>
      </c>
      <c r="CF44" s="63" t="s">
        <v>178</v>
      </c>
      <c r="CG44" s="63" t="s">
        <v>178</v>
      </c>
      <c r="CH44" s="63" t="s">
        <v>178</v>
      </c>
      <c r="CI44" s="63" t="s">
        <v>178</v>
      </c>
      <c r="CJ44" s="63" t="s">
        <v>178</v>
      </c>
      <c r="CK44" s="63" t="s">
        <v>178</v>
      </c>
      <c r="CL44" s="63" t="s">
        <v>178</v>
      </c>
      <c r="CM44" s="63" t="s">
        <v>178</v>
      </c>
      <c r="CN44" s="63" t="s">
        <v>178</v>
      </c>
      <c r="CO44" s="63" t="s">
        <v>178</v>
      </c>
      <c r="CP44" s="63" t="s">
        <v>178</v>
      </c>
      <c r="CQ44" s="63" t="s">
        <v>178</v>
      </c>
      <c r="CR44" s="63" t="s">
        <v>178</v>
      </c>
      <c r="CS44" s="63" t="s">
        <v>178</v>
      </c>
      <c r="CT44" s="63" t="s">
        <v>178</v>
      </c>
      <c r="CU44" s="63" t="s">
        <v>178</v>
      </c>
      <c r="CV44" s="63" t="s">
        <v>178</v>
      </c>
      <c r="CW44" s="63" t="s">
        <v>178</v>
      </c>
      <c r="CX44" s="63" t="s">
        <v>178</v>
      </c>
      <c r="CY44" s="63" t="s">
        <v>178</v>
      </c>
      <c r="CZ44" s="63" t="s">
        <v>178</v>
      </c>
    </row>
    <row r="45" spans="1:104" x14ac:dyDescent="0.2">
      <c r="A45" s="16" t="s">
        <v>604</v>
      </c>
      <c r="B45" s="9" t="s">
        <v>181</v>
      </c>
      <c r="C45" s="15" t="s">
        <v>253</v>
      </c>
      <c r="D45" s="15" t="s">
        <v>2</v>
      </c>
      <c r="E45" s="86" t="s">
        <v>178</v>
      </c>
      <c r="F45" s="63" t="s">
        <v>178</v>
      </c>
      <c r="G45" s="63" t="s">
        <v>178</v>
      </c>
      <c r="H45" s="63" t="s">
        <v>178</v>
      </c>
      <c r="I45" s="63" t="s">
        <v>178</v>
      </c>
      <c r="J45" s="63" t="s">
        <v>178</v>
      </c>
      <c r="K45" s="63" t="s">
        <v>178</v>
      </c>
      <c r="L45" s="63" t="s">
        <v>178</v>
      </c>
      <c r="M45" s="63" t="s">
        <v>178</v>
      </c>
      <c r="N45" s="63" t="s">
        <v>178</v>
      </c>
      <c r="O45" s="63" t="s">
        <v>178</v>
      </c>
      <c r="P45" s="63" t="s">
        <v>178</v>
      </c>
      <c r="Q45" s="63" t="s">
        <v>178</v>
      </c>
      <c r="R45" s="63" t="s">
        <v>178</v>
      </c>
      <c r="S45" s="63" t="s">
        <v>178</v>
      </c>
      <c r="T45" s="63" t="s">
        <v>178</v>
      </c>
      <c r="U45" s="63" t="s">
        <v>178</v>
      </c>
      <c r="V45" s="63" t="s">
        <v>178</v>
      </c>
      <c r="W45" s="63" t="s">
        <v>178</v>
      </c>
      <c r="X45" s="63" t="s">
        <v>178</v>
      </c>
      <c r="Y45" s="63" t="s">
        <v>178</v>
      </c>
      <c r="Z45" s="63" t="s">
        <v>178</v>
      </c>
      <c r="AA45" s="63" t="s">
        <v>178</v>
      </c>
      <c r="AB45" s="63" t="s">
        <v>178</v>
      </c>
      <c r="AC45" s="63" t="s">
        <v>178</v>
      </c>
      <c r="AD45" s="63" t="s">
        <v>178</v>
      </c>
      <c r="AE45" s="63" t="s">
        <v>178</v>
      </c>
      <c r="AF45" s="63" t="s">
        <v>178</v>
      </c>
      <c r="AG45" s="63" t="s">
        <v>178</v>
      </c>
      <c r="AH45" s="63" t="s">
        <v>178</v>
      </c>
      <c r="AI45" s="63" t="s">
        <v>178</v>
      </c>
      <c r="AJ45" s="63" t="s">
        <v>178</v>
      </c>
      <c r="AK45" s="63" t="s">
        <v>178</v>
      </c>
      <c r="AL45" s="63" t="s">
        <v>178</v>
      </c>
      <c r="AM45" s="63" t="s">
        <v>178</v>
      </c>
      <c r="AN45" s="63" t="s">
        <v>178</v>
      </c>
      <c r="AO45" s="63" t="s">
        <v>178</v>
      </c>
      <c r="AP45" s="63" t="s">
        <v>178</v>
      </c>
      <c r="AQ45" s="63" t="s">
        <v>178</v>
      </c>
      <c r="AR45" s="63" t="s">
        <v>178</v>
      </c>
      <c r="AS45" s="63" t="s">
        <v>178</v>
      </c>
      <c r="AT45" s="63" t="s">
        <v>178</v>
      </c>
      <c r="AU45" s="63" t="s">
        <v>178</v>
      </c>
      <c r="AV45" s="63" t="s">
        <v>178</v>
      </c>
      <c r="AW45" s="63" t="s">
        <v>178</v>
      </c>
      <c r="AX45" s="63" t="s">
        <v>178</v>
      </c>
      <c r="AY45" s="63" t="s">
        <v>178</v>
      </c>
      <c r="AZ45" s="63" t="s">
        <v>178</v>
      </c>
      <c r="BA45" s="63" t="s">
        <v>178</v>
      </c>
      <c r="BB45" s="63" t="s">
        <v>178</v>
      </c>
      <c r="BC45" s="63" t="s">
        <v>178</v>
      </c>
      <c r="BD45" s="63" t="s">
        <v>178</v>
      </c>
      <c r="BE45" s="63" t="s">
        <v>178</v>
      </c>
      <c r="BF45" s="63" t="s">
        <v>178</v>
      </c>
      <c r="BG45" s="63" t="s">
        <v>178</v>
      </c>
      <c r="BH45" s="63" t="s">
        <v>178</v>
      </c>
      <c r="BI45" s="63" t="s">
        <v>178</v>
      </c>
      <c r="BJ45" s="63" t="s">
        <v>178</v>
      </c>
      <c r="BK45" s="63" t="s">
        <v>178</v>
      </c>
      <c r="BL45" s="63" t="s">
        <v>178</v>
      </c>
      <c r="BM45" s="63" t="s">
        <v>178</v>
      </c>
      <c r="BN45" s="63" t="s">
        <v>178</v>
      </c>
      <c r="BO45" s="63" t="s">
        <v>178</v>
      </c>
      <c r="BP45" s="63" t="s">
        <v>178</v>
      </c>
      <c r="BQ45" s="63" t="s">
        <v>178</v>
      </c>
      <c r="BR45" s="63" t="s">
        <v>178</v>
      </c>
      <c r="BS45" s="63" t="s">
        <v>178</v>
      </c>
      <c r="BT45" s="63" t="s">
        <v>178</v>
      </c>
      <c r="BU45" s="63" t="s">
        <v>178</v>
      </c>
      <c r="BV45" s="63" t="s">
        <v>178</v>
      </c>
      <c r="BW45" s="63" t="s">
        <v>178</v>
      </c>
      <c r="BX45" s="63" t="s">
        <v>178</v>
      </c>
      <c r="BY45" s="63" t="s">
        <v>178</v>
      </c>
      <c r="BZ45" s="63" t="s">
        <v>178</v>
      </c>
      <c r="CA45" s="63" t="s">
        <v>178</v>
      </c>
      <c r="CB45" s="63" t="s">
        <v>178</v>
      </c>
      <c r="CC45" s="63" t="s">
        <v>178</v>
      </c>
      <c r="CD45" s="63" t="s">
        <v>178</v>
      </c>
      <c r="CE45" s="63" t="s">
        <v>178</v>
      </c>
      <c r="CF45" s="63" t="s">
        <v>178</v>
      </c>
      <c r="CG45" s="63" t="s">
        <v>178</v>
      </c>
      <c r="CH45" s="63" t="s">
        <v>178</v>
      </c>
      <c r="CI45" s="63" t="s">
        <v>178</v>
      </c>
      <c r="CJ45" s="63" t="s">
        <v>178</v>
      </c>
      <c r="CK45" s="63" t="s">
        <v>178</v>
      </c>
      <c r="CL45" s="63" t="s">
        <v>178</v>
      </c>
      <c r="CM45" s="63" t="s">
        <v>178</v>
      </c>
      <c r="CN45" s="63" t="s">
        <v>178</v>
      </c>
      <c r="CO45" s="63" t="s">
        <v>178</v>
      </c>
      <c r="CP45" s="63" t="s">
        <v>178</v>
      </c>
      <c r="CQ45" s="63" t="s">
        <v>178</v>
      </c>
      <c r="CR45" s="63" t="s">
        <v>178</v>
      </c>
      <c r="CS45" s="63" t="s">
        <v>178</v>
      </c>
      <c r="CT45" s="63" t="s">
        <v>178</v>
      </c>
      <c r="CU45" s="63" t="s">
        <v>178</v>
      </c>
      <c r="CV45" s="63" t="s">
        <v>178</v>
      </c>
      <c r="CW45" s="63" t="s">
        <v>178</v>
      </c>
      <c r="CX45" s="63" t="s">
        <v>178</v>
      </c>
      <c r="CY45" s="63" t="s">
        <v>178</v>
      </c>
      <c r="CZ45" s="63" t="s">
        <v>178</v>
      </c>
    </row>
    <row r="46" spans="1:104" x14ac:dyDescent="0.2">
      <c r="A46" s="16" t="s">
        <v>596</v>
      </c>
      <c r="B46" s="9" t="s">
        <v>182</v>
      </c>
      <c r="C46" s="15" t="s">
        <v>253</v>
      </c>
      <c r="D46" s="15" t="s">
        <v>2</v>
      </c>
      <c r="E46" s="86" t="s">
        <v>178</v>
      </c>
      <c r="F46" s="63" t="s">
        <v>178</v>
      </c>
      <c r="G46" s="63" t="s">
        <v>178</v>
      </c>
      <c r="H46" s="63" t="s">
        <v>178</v>
      </c>
      <c r="I46" s="63" t="s">
        <v>178</v>
      </c>
      <c r="J46" s="63" t="s">
        <v>178</v>
      </c>
      <c r="K46" s="63" t="s">
        <v>178</v>
      </c>
      <c r="L46" s="63" t="s">
        <v>178</v>
      </c>
      <c r="M46" s="63" t="s">
        <v>178</v>
      </c>
      <c r="N46" s="63" t="s">
        <v>178</v>
      </c>
      <c r="O46" s="63" t="s">
        <v>178</v>
      </c>
      <c r="P46" s="63" t="s">
        <v>178</v>
      </c>
      <c r="Q46" s="63" t="s">
        <v>178</v>
      </c>
      <c r="R46" s="63" t="s">
        <v>178</v>
      </c>
      <c r="S46" s="63" t="s">
        <v>178</v>
      </c>
      <c r="T46" s="63" t="s">
        <v>178</v>
      </c>
      <c r="U46" s="63" t="s">
        <v>178</v>
      </c>
      <c r="V46" s="63" t="s">
        <v>178</v>
      </c>
      <c r="W46" s="63" t="s">
        <v>178</v>
      </c>
      <c r="X46" s="63" t="s">
        <v>178</v>
      </c>
      <c r="Y46" s="63" t="s">
        <v>178</v>
      </c>
      <c r="Z46" s="63" t="s">
        <v>178</v>
      </c>
      <c r="AA46" s="63" t="s">
        <v>178</v>
      </c>
      <c r="AB46" s="63" t="s">
        <v>178</v>
      </c>
      <c r="AC46" s="63" t="s">
        <v>178</v>
      </c>
      <c r="AD46" s="63" t="s">
        <v>178</v>
      </c>
      <c r="AE46" s="63" t="s">
        <v>178</v>
      </c>
      <c r="AF46" s="63" t="s">
        <v>178</v>
      </c>
      <c r="AG46" s="63" t="s">
        <v>178</v>
      </c>
      <c r="AH46" s="63" t="s">
        <v>178</v>
      </c>
      <c r="AI46" s="63" t="s">
        <v>178</v>
      </c>
      <c r="AJ46" s="63" t="s">
        <v>178</v>
      </c>
      <c r="AK46" s="63" t="s">
        <v>178</v>
      </c>
      <c r="AL46" s="63" t="s">
        <v>178</v>
      </c>
      <c r="AM46" s="63" t="s">
        <v>178</v>
      </c>
      <c r="AN46" s="63" t="s">
        <v>178</v>
      </c>
      <c r="AO46" s="63" t="s">
        <v>178</v>
      </c>
      <c r="AP46" s="63" t="s">
        <v>178</v>
      </c>
      <c r="AQ46" s="63" t="s">
        <v>178</v>
      </c>
      <c r="AR46" s="63" t="s">
        <v>178</v>
      </c>
      <c r="AS46" s="63" t="s">
        <v>178</v>
      </c>
      <c r="AT46" s="63" t="s">
        <v>178</v>
      </c>
      <c r="AU46" s="63" t="s">
        <v>178</v>
      </c>
      <c r="AV46" s="63" t="s">
        <v>178</v>
      </c>
      <c r="AW46" s="63" t="s">
        <v>178</v>
      </c>
      <c r="AX46" s="63" t="s">
        <v>178</v>
      </c>
      <c r="AY46" s="63" t="s">
        <v>178</v>
      </c>
      <c r="AZ46" s="63" t="s">
        <v>178</v>
      </c>
      <c r="BA46" s="63" t="s">
        <v>178</v>
      </c>
      <c r="BB46" s="63" t="s">
        <v>178</v>
      </c>
      <c r="BC46" s="63" t="s">
        <v>178</v>
      </c>
      <c r="BD46" s="63" t="s">
        <v>178</v>
      </c>
      <c r="BE46" s="63" t="s">
        <v>178</v>
      </c>
      <c r="BF46" s="63" t="s">
        <v>178</v>
      </c>
      <c r="BG46" s="63" t="s">
        <v>178</v>
      </c>
      <c r="BH46" s="63" t="s">
        <v>178</v>
      </c>
      <c r="BI46" s="63" t="s">
        <v>178</v>
      </c>
      <c r="BJ46" s="63" t="s">
        <v>178</v>
      </c>
      <c r="BK46" s="63" t="s">
        <v>178</v>
      </c>
      <c r="BL46" s="63" t="s">
        <v>178</v>
      </c>
      <c r="BM46" s="63" t="s">
        <v>178</v>
      </c>
      <c r="BN46" s="63" t="s">
        <v>178</v>
      </c>
      <c r="BO46" s="63" t="s">
        <v>178</v>
      </c>
      <c r="BP46" s="63" t="s">
        <v>178</v>
      </c>
      <c r="BQ46" s="63" t="s">
        <v>178</v>
      </c>
      <c r="BR46" s="63" t="s">
        <v>178</v>
      </c>
      <c r="BS46" s="63" t="s">
        <v>178</v>
      </c>
      <c r="BT46" s="63" t="s">
        <v>178</v>
      </c>
      <c r="BU46" s="63" t="s">
        <v>178</v>
      </c>
      <c r="BV46" s="63" t="s">
        <v>178</v>
      </c>
      <c r="BW46" s="63" t="s">
        <v>178</v>
      </c>
      <c r="BX46" s="63" t="s">
        <v>178</v>
      </c>
      <c r="BY46" s="63" t="s">
        <v>178</v>
      </c>
      <c r="BZ46" s="63" t="s">
        <v>178</v>
      </c>
      <c r="CA46" s="63" t="s">
        <v>178</v>
      </c>
      <c r="CB46" s="63" t="s">
        <v>178</v>
      </c>
      <c r="CC46" s="63" t="s">
        <v>178</v>
      </c>
      <c r="CD46" s="63" t="s">
        <v>178</v>
      </c>
      <c r="CE46" s="63" t="s">
        <v>178</v>
      </c>
      <c r="CF46" s="63" t="s">
        <v>178</v>
      </c>
      <c r="CG46" s="63" t="s">
        <v>178</v>
      </c>
      <c r="CH46" s="63" t="s">
        <v>178</v>
      </c>
      <c r="CI46" s="63" t="s">
        <v>178</v>
      </c>
      <c r="CJ46" s="63" t="s">
        <v>178</v>
      </c>
      <c r="CK46" s="63" t="s">
        <v>178</v>
      </c>
      <c r="CL46" s="63" t="s">
        <v>178</v>
      </c>
      <c r="CM46" s="63" t="s">
        <v>178</v>
      </c>
      <c r="CN46" s="63" t="s">
        <v>178</v>
      </c>
      <c r="CO46" s="63" t="s">
        <v>178</v>
      </c>
      <c r="CP46" s="63" t="s">
        <v>178</v>
      </c>
      <c r="CQ46" s="63" t="s">
        <v>178</v>
      </c>
      <c r="CR46" s="63" t="s">
        <v>178</v>
      </c>
      <c r="CS46" s="63" t="s">
        <v>178</v>
      </c>
      <c r="CT46" s="63" t="s">
        <v>178</v>
      </c>
      <c r="CU46" s="63" t="s">
        <v>178</v>
      </c>
      <c r="CV46" s="63" t="s">
        <v>178</v>
      </c>
      <c r="CW46" s="63" t="s">
        <v>178</v>
      </c>
      <c r="CX46" s="63" t="s">
        <v>178</v>
      </c>
      <c r="CY46" s="63" t="s">
        <v>178</v>
      </c>
      <c r="CZ46" s="63" t="s">
        <v>178</v>
      </c>
    </row>
    <row r="47" spans="1:104" x14ac:dyDescent="0.2">
      <c r="A47" s="16" t="s">
        <v>605</v>
      </c>
      <c r="B47" s="9" t="s">
        <v>183</v>
      </c>
      <c r="C47" s="15" t="s">
        <v>253</v>
      </c>
      <c r="D47" s="15" t="s">
        <v>2</v>
      </c>
      <c r="E47" s="86" t="s">
        <v>178</v>
      </c>
      <c r="F47" s="63" t="s">
        <v>178</v>
      </c>
      <c r="G47" s="63" t="s">
        <v>178</v>
      </c>
      <c r="H47" s="63" t="s">
        <v>178</v>
      </c>
      <c r="I47" s="63" t="s">
        <v>178</v>
      </c>
      <c r="J47" s="63" t="s">
        <v>178</v>
      </c>
      <c r="K47" s="63" t="s">
        <v>178</v>
      </c>
      <c r="L47" s="63" t="s">
        <v>178</v>
      </c>
      <c r="M47" s="63" t="s">
        <v>178</v>
      </c>
      <c r="N47" s="63" t="s">
        <v>178</v>
      </c>
      <c r="O47" s="63" t="s">
        <v>178</v>
      </c>
      <c r="P47" s="63" t="s">
        <v>178</v>
      </c>
      <c r="Q47" s="63" t="s">
        <v>178</v>
      </c>
      <c r="R47" s="63" t="s">
        <v>178</v>
      </c>
      <c r="S47" s="63" t="s">
        <v>178</v>
      </c>
      <c r="T47" s="63" t="s">
        <v>178</v>
      </c>
      <c r="U47" s="63" t="s">
        <v>178</v>
      </c>
      <c r="V47" s="63" t="s">
        <v>178</v>
      </c>
      <c r="W47" s="63" t="s">
        <v>178</v>
      </c>
      <c r="X47" s="63" t="s">
        <v>178</v>
      </c>
      <c r="Y47" s="63" t="s">
        <v>178</v>
      </c>
      <c r="Z47" s="63" t="s">
        <v>178</v>
      </c>
      <c r="AA47" s="63" t="s">
        <v>178</v>
      </c>
      <c r="AB47" s="63" t="s">
        <v>178</v>
      </c>
      <c r="AC47" s="63" t="s">
        <v>178</v>
      </c>
      <c r="AD47" s="63" t="s">
        <v>178</v>
      </c>
      <c r="AE47" s="63" t="s">
        <v>178</v>
      </c>
      <c r="AF47" s="63" t="s">
        <v>178</v>
      </c>
      <c r="AG47" s="63" t="s">
        <v>178</v>
      </c>
      <c r="AH47" s="63" t="s">
        <v>178</v>
      </c>
      <c r="AI47" s="63" t="s">
        <v>178</v>
      </c>
      <c r="AJ47" s="63" t="s">
        <v>178</v>
      </c>
      <c r="AK47" s="63" t="s">
        <v>178</v>
      </c>
      <c r="AL47" s="63" t="s">
        <v>178</v>
      </c>
      <c r="AM47" s="63" t="s">
        <v>178</v>
      </c>
      <c r="AN47" s="63" t="s">
        <v>178</v>
      </c>
      <c r="AO47" s="63" t="s">
        <v>178</v>
      </c>
      <c r="AP47" s="63" t="s">
        <v>178</v>
      </c>
      <c r="AQ47" s="63" t="s">
        <v>178</v>
      </c>
      <c r="AR47" s="63" t="s">
        <v>178</v>
      </c>
      <c r="AS47" s="63" t="s">
        <v>178</v>
      </c>
      <c r="AT47" s="63" t="s">
        <v>178</v>
      </c>
      <c r="AU47" s="63" t="s">
        <v>178</v>
      </c>
      <c r="AV47" s="63" t="s">
        <v>178</v>
      </c>
      <c r="AW47" s="63" t="s">
        <v>178</v>
      </c>
      <c r="AX47" s="63" t="s">
        <v>178</v>
      </c>
      <c r="AY47" s="63" t="s">
        <v>178</v>
      </c>
      <c r="AZ47" s="63" t="s">
        <v>178</v>
      </c>
      <c r="BA47" s="63" t="s">
        <v>178</v>
      </c>
      <c r="BB47" s="63" t="s">
        <v>178</v>
      </c>
      <c r="BC47" s="63" t="s">
        <v>178</v>
      </c>
      <c r="BD47" s="63" t="s">
        <v>178</v>
      </c>
      <c r="BE47" s="63" t="s">
        <v>178</v>
      </c>
      <c r="BF47" s="63" t="s">
        <v>178</v>
      </c>
      <c r="BG47" s="63" t="s">
        <v>178</v>
      </c>
      <c r="BH47" s="63" t="s">
        <v>178</v>
      </c>
      <c r="BI47" s="63" t="s">
        <v>178</v>
      </c>
      <c r="BJ47" s="63" t="s">
        <v>178</v>
      </c>
      <c r="BK47" s="63" t="s">
        <v>178</v>
      </c>
      <c r="BL47" s="63" t="s">
        <v>178</v>
      </c>
      <c r="BM47" s="63" t="s">
        <v>178</v>
      </c>
      <c r="BN47" s="63" t="s">
        <v>178</v>
      </c>
      <c r="BO47" s="63" t="s">
        <v>178</v>
      </c>
      <c r="BP47" s="63" t="s">
        <v>178</v>
      </c>
      <c r="BQ47" s="63" t="s">
        <v>178</v>
      </c>
      <c r="BR47" s="63" t="s">
        <v>178</v>
      </c>
      <c r="BS47" s="63" t="s">
        <v>178</v>
      </c>
      <c r="BT47" s="63" t="s">
        <v>178</v>
      </c>
      <c r="BU47" s="63" t="s">
        <v>178</v>
      </c>
      <c r="BV47" s="63" t="s">
        <v>178</v>
      </c>
      <c r="BW47" s="63" t="s">
        <v>178</v>
      </c>
      <c r="BX47" s="63" t="s">
        <v>178</v>
      </c>
      <c r="BY47" s="63" t="s">
        <v>178</v>
      </c>
      <c r="BZ47" s="63" t="s">
        <v>178</v>
      </c>
      <c r="CA47" s="63" t="s">
        <v>178</v>
      </c>
      <c r="CB47" s="63" t="s">
        <v>178</v>
      </c>
      <c r="CC47" s="63" t="s">
        <v>178</v>
      </c>
      <c r="CD47" s="63" t="s">
        <v>178</v>
      </c>
      <c r="CE47" s="63" t="s">
        <v>178</v>
      </c>
      <c r="CF47" s="63" t="s">
        <v>178</v>
      </c>
      <c r="CG47" s="63" t="s">
        <v>178</v>
      </c>
      <c r="CH47" s="63" t="s">
        <v>178</v>
      </c>
      <c r="CI47" s="63" t="s">
        <v>178</v>
      </c>
      <c r="CJ47" s="63" t="s">
        <v>178</v>
      </c>
      <c r="CK47" s="63" t="s">
        <v>178</v>
      </c>
      <c r="CL47" s="63" t="s">
        <v>178</v>
      </c>
      <c r="CM47" s="63" t="s">
        <v>178</v>
      </c>
      <c r="CN47" s="63" t="s">
        <v>178</v>
      </c>
      <c r="CO47" s="63" t="s">
        <v>178</v>
      </c>
      <c r="CP47" s="63" t="s">
        <v>178</v>
      </c>
      <c r="CQ47" s="63" t="s">
        <v>178</v>
      </c>
      <c r="CR47" s="63" t="s">
        <v>178</v>
      </c>
      <c r="CS47" s="63" t="s">
        <v>178</v>
      </c>
      <c r="CT47" s="63" t="s">
        <v>178</v>
      </c>
      <c r="CU47" s="63" t="s">
        <v>178</v>
      </c>
      <c r="CV47" s="63" t="s">
        <v>178</v>
      </c>
      <c r="CW47" s="63" t="s">
        <v>178</v>
      </c>
      <c r="CX47" s="63" t="s">
        <v>178</v>
      </c>
      <c r="CY47" s="63" t="s">
        <v>178</v>
      </c>
      <c r="CZ47" s="63" t="s">
        <v>178</v>
      </c>
    </row>
    <row r="48" spans="1:104" ht="28.5" x14ac:dyDescent="0.2">
      <c r="A48" s="16" t="s">
        <v>606</v>
      </c>
      <c r="B48" s="9" t="s">
        <v>184</v>
      </c>
      <c r="C48" s="15" t="s">
        <v>256</v>
      </c>
      <c r="D48" s="15" t="s">
        <v>2</v>
      </c>
      <c r="E48" s="86"/>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row>
    <row r="49" spans="1:104" ht="28.5" x14ac:dyDescent="0.2">
      <c r="A49" s="16" t="s">
        <v>607</v>
      </c>
      <c r="B49" s="9" t="s">
        <v>185</v>
      </c>
      <c r="C49" s="15" t="s">
        <v>254</v>
      </c>
      <c r="D49" s="15" t="s">
        <v>68</v>
      </c>
      <c r="E49" s="91"/>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row>
    <row r="50" spans="1:104" ht="106.5" hidden="1" customHeight="1" thickBot="1" x14ac:dyDescent="0.25">
      <c r="A50" s="26" t="s">
        <v>123</v>
      </c>
      <c r="B50" s="27" t="s">
        <v>122</v>
      </c>
      <c r="C50" s="27" t="s">
        <v>124</v>
      </c>
      <c r="D50" s="28" t="s">
        <v>68</v>
      </c>
      <c r="E50" s="212"/>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row>
    <row r="51" spans="1:104" ht="21" customHeight="1" x14ac:dyDescent="0.3">
      <c r="A51" s="66"/>
      <c r="B51" s="66" t="s">
        <v>679</v>
      </c>
      <c r="E51" s="71"/>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row>
    <row r="52" spans="1:104" ht="40.15" customHeight="1" x14ac:dyDescent="0.2">
      <c r="A52" s="234"/>
      <c r="B52" s="222" t="s">
        <v>278</v>
      </c>
      <c r="C52" s="15" t="s">
        <v>555</v>
      </c>
      <c r="D52" s="15" t="s">
        <v>243</v>
      </c>
      <c r="E52" s="210" t="s">
        <v>100</v>
      </c>
      <c r="F52" s="211" t="s">
        <v>100</v>
      </c>
      <c r="G52" s="211" t="s">
        <v>100</v>
      </c>
      <c r="H52" s="211" t="s">
        <v>100</v>
      </c>
      <c r="I52" s="211" t="s">
        <v>100</v>
      </c>
      <c r="J52" s="211" t="s">
        <v>100</v>
      </c>
      <c r="K52" s="211" t="s">
        <v>100</v>
      </c>
      <c r="L52" s="211" t="s">
        <v>100</v>
      </c>
      <c r="M52" s="211" t="s">
        <v>100</v>
      </c>
      <c r="N52" s="211" t="s">
        <v>100</v>
      </c>
      <c r="O52" s="211" t="s">
        <v>100</v>
      </c>
      <c r="P52" s="211" t="s">
        <v>100</v>
      </c>
      <c r="Q52" s="211" t="s">
        <v>100</v>
      </c>
      <c r="R52" s="211" t="s">
        <v>100</v>
      </c>
      <c r="S52" s="211" t="s">
        <v>100</v>
      </c>
      <c r="T52" s="211" t="s">
        <v>100</v>
      </c>
      <c r="U52" s="211" t="s">
        <v>100</v>
      </c>
      <c r="V52" s="211" t="s">
        <v>100</v>
      </c>
      <c r="W52" s="211" t="s">
        <v>100</v>
      </c>
      <c r="X52" s="211" t="s">
        <v>100</v>
      </c>
      <c r="Y52" s="211" t="s">
        <v>100</v>
      </c>
      <c r="Z52" s="211" t="s">
        <v>100</v>
      </c>
      <c r="AA52" s="211" t="s">
        <v>100</v>
      </c>
      <c r="AB52" s="211" t="s">
        <v>100</v>
      </c>
      <c r="AC52" s="211" t="s">
        <v>100</v>
      </c>
      <c r="AD52" s="211" t="s">
        <v>100</v>
      </c>
      <c r="AE52" s="211" t="s">
        <v>100</v>
      </c>
      <c r="AF52" s="211" t="s">
        <v>100</v>
      </c>
      <c r="AG52" s="211" t="s">
        <v>100</v>
      </c>
      <c r="AH52" s="211" t="s">
        <v>100</v>
      </c>
      <c r="AI52" s="211" t="s">
        <v>100</v>
      </c>
      <c r="AJ52" s="211" t="s">
        <v>100</v>
      </c>
      <c r="AK52" s="211" t="s">
        <v>100</v>
      </c>
      <c r="AL52" s="211" t="s">
        <v>100</v>
      </c>
      <c r="AM52" s="211" t="s">
        <v>100</v>
      </c>
      <c r="AN52" s="211" t="s">
        <v>100</v>
      </c>
      <c r="AO52" s="211" t="s">
        <v>100</v>
      </c>
      <c r="AP52" s="211" t="s">
        <v>100</v>
      </c>
      <c r="AQ52" s="211" t="s">
        <v>100</v>
      </c>
      <c r="AR52" s="211" t="s">
        <v>100</v>
      </c>
      <c r="AS52" s="211" t="s">
        <v>100</v>
      </c>
      <c r="AT52" s="211" t="s">
        <v>100</v>
      </c>
      <c r="AU52" s="211" t="s">
        <v>100</v>
      </c>
      <c r="AV52" s="211" t="s">
        <v>100</v>
      </c>
      <c r="AW52" s="211" t="s">
        <v>100</v>
      </c>
      <c r="AX52" s="211" t="s">
        <v>100</v>
      </c>
      <c r="AY52" s="211" t="s">
        <v>100</v>
      </c>
      <c r="AZ52" s="211" t="s">
        <v>100</v>
      </c>
      <c r="BA52" s="211" t="s">
        <v>100</v>
      </c>
      <c r="BB52" s="211" t="s">
        <v>100</v>
      </c>
      <c r="BC52" s="211" t="s">
        <v>100</v>
      </c>
      <c r="BD52" s="211" t="s">
        <v>100</v>
      </c>
      <c r="BE52" s="211" t="s">
        <v>100</v>
      </c>
      <c r="BF52" s="211" t="s">
        <v>100</v>
      </c>
      <c r="BG52" s="211" t="s">
        <v>100</v>
      </c>
      <c r="BH52" s="211" t="s">
        <v>100</v>
      </c>
      <c r="BI52" s="211" t="s">
        <v>100</v>
      </c>
      <c r="BJ52" s="211" t="s">
        <v>100</v>
      </c>
      <c r="BK52" s="211" t="s">
        <v>100</v>
      </c>
      <c r="BL52" s="211" t="s">
        <v>100</v>
      </c>
      <c r="BM52" s="211" t="s">
        <v>100</v>
      </c>
      <c r="BN52" s="211" t="s">
        <v>100</v>
      </c>
      <c r="BO52" s="211" t="s">
        <v>100</v>
      </c>
      <c r="BP52" s="211" t="s">
        <v>100</v>
      </c>
      <c r="BQ52" s="211" t="s">
        <v>100</v>
      </c>
      <c r="BR52" s="211" t="s">
        <v>100</v>
      </c>
      <c r="BS52" s="211" t="s">
        <v>100</v>
      </c>
      <c r="BT52" s="211" t="s">
        <v>100</v>
      </c>
      <c r="BU52" s="211" t="s">
        <v>100</v>
      </c>
      <c r="BV52" s="211" t="s">
        <v>100</v>
      </c>
      <c r="BW52" s="211" t="s">
        <v>100</v>
      </c>
      <c r="BX52" s="211" t="s">
        <v>100</v>
      </c>
      <c r="BY52" s="211" t="s">
        <v>100</v>
      </c>
      <c r="BZ52" s="211" t="s">
        <v>100</v>
      </c>
      <c r="CA52" s="211" t="s">
        <v>100</v>
      </c>
      <c r="CB52" s="211" t="s">
        <v>100</v>
      </c>
      <c r="CC52" s="211" t="s">
        <v>100</v>
      </c>
      <c r="CD52" s="211" t="s">
        <v>100</v>
      </c>
      <c r="CE52" s="211" t="s">
        <v>100</v>
      </c>
      <c r="CF52" s="211" t="s">
        <v>100</v>
      </c>
      <c r="CG52" s="211" t="s">
        <v>100</v>
      </c>
      <c r="CH52" s="211" t="s">
        <v>100</v>
      </c>
      <c r="CI52" s="211" t="s">
        <v>100</v>
      </c>
      <c r="CJ52" s="211" t="s">
        <v>100</v>
      </c>
      <c r="CK52" s="211" t="s">
        <v>100</v>
      </c>
      <c r="CL52" s="211" t="s">
        <v>100</v>
      </c>
      <c r="CM52" s="211" t="s">
        <v>100</v>
      </c>
      <c r="CN52" s="211" t="s">
        <v>100</v>
      </c>
      <c r="CO52" s="211" t="s">
        <v>100</v>
      </c>
      <c r="CP52" s="211" t="s">
        <v>100</v>
      </c>
      <c r="CQ52" s="211" t="s">
        <v>100</v>
      </c>
      <c r="CR52" s="211" t="s">
        <v>100</v>
      </c>
      <c r="CS52" s="211" t="s">
        <v>100</v>
      </c>
      <c r="CT52" s="211" t="s">
        <v>100</v>
      </c>
      <c r="CU52" s="211" t="s">
        <v>100</v>
      </c>
      <c r="CV52" s="211" t="s">
        <v>100</v>
      </c>
      <c r="CW52" s="211" t="s">
        <v>100</v>
      </c>
      <c r="CX52" s="211" t="s">
        <v>100</v>
      </c>
      <c r="CY52" s="211" t="s">
        <v>100</v>
      </c>
      <c r="CZ52" s="211" t="s">
        <v>100</v>
      </c>
    </row>
    <row r="53" spans="1:104" x14ac:dyDescent="0.2">
      <c r="A53" s="16" t="s">
        <v>608</v>
      </c>
      <c r="B53" s="9" t="s">
        <v>180</v>
      </c>
      <c r="C53" s="15" t="s">
        <v>253</v>
      </c>
      <c r="D53" s="15" t="s">
        <v>2</v>
      </c>
      <c r="E53" s="86" t="s">
        <v>178</v>
      </c>
      <c r="F53" s="63" t="s">
        <v>178</v>
      </c>
      <c r="G53" s="63" t="s">
        <v>178</v>
      </c>
      <c r="H53" s="63" t="s">
        <v>178</v>
      </c>
      <c r="I53" s="63" t="s">
        <v>178</v>
      </c>
      <c r="J53" s="63" t="s">
        <v>178</v>
      </c>
      <c r="K53" s="63" t="s">
        <v>178</v>
      </c>
      <c r="L53" s="63" t="s">
        <v>178</v>
      </c>
      <c r="M53" s="63" t="s">
        <v>178</v>
      </c>
      <c r="N53" s="63" t="s">
        <v>178</v>
      </c>
      <c r="O53" s="63" t="s">
        <v>178</v>
      </c>
      <c r="P53" s="63" t="s">
        <v>178</v>
      </c>
      <c r="Q53" s="63" t="s">
        <v>178</v>
      </c>
      <c r="R53" s="63" t="s">
        <v>178</v>
      </c>
      <c r="S53" s="63" t="s">
        <v>178</v>
      </c>
      <c r="T53" s="63" t="s">
        <v>178</v>
      </c>
      <c r="U53" s="63" t="s">
        <v>178</v>
      </c>
      <c r="V53" s="63" t="s">
        <v>178</v>
      </c>
      <c r="W53" s="63" t="s">
        <v>178</v>
      </c>
      <c r="X53" s="63" t="s">
        <v>178</v>
      </c>
      <c r="Y53" s="63" t="s">
        <v>178</v>
      </c>
      <c r="Z53" s="63" t="s">
        <v>178</v>
      </c>
      <c r="AA53" s="63" t="s">
        <v>178</v>
      </c>
      <c r="AB53" s="63" t="s">
        <v>178</v>
      </c>
      <c r="AC53" s="63" t="s">
        <v>178</v>
      </c>
      <c r="AD53" s="63" t="s">
        <v>178</v>
      </c>
      <c r="AE53" s="63" t="s">
        <v>178</v>
      </c>
      <c r="AF53" s="63" t="s">
        <v>178</v>
      </c>
      <c r="AG53" s="63" t="s">
        <v>178</v>
      </c>
      <c r="AH53" s="63" t="s">
        <v>178</v>
      </c>
      <c r="AI53" s="63" t="s">
        <v>178</v>
      </c>
      <c r="AJ53" s="63" t="s">
        <v>178</v>
      </c>
      <c r="AK53" s="63" t="s">
        <v>178</v>
      </c>
      <c r="AL53" s="63" t="s">
        <v>178</v>
      </c>
      <c r="AM53" s="63" t="s">
        <v>178</v>
      </c>
      <c r="AN53" s="63" t="s">
        <v>178</v>
      </c>
      <c r="AO53" s="63" t="s">
        <v>178</v>
      </c>
      <c r="AP53" s="63" t="s">
        <v>178</v>
      </c>
      <c r="AQ53" s="63" t="s">
        <v>178</v>
      </c>
      <c r="AR53" s="63" t="s">
        <v>178</v>
      </c>
      <c r="AS53" s="63" t="s">
        <v>178</v>
      </c>
      <c r="AT53" s="63" t="s">
        <v>178</v>
      </c>
      <c r="AU53" s="63" t="s">
        <v>178</v>
      </c>
      <c r="AV53" s="63" t="s">
        <v>178</v>
      </c>
      <c r="AW53" s="63" t="s">
        <v>178</v>
      </c>
      <c r="AX53" s="63" t="s">
        <v>178</v>
      </c>
      <c r="AY53" s="63" t="s">
        <v>178</v>
      </c>
      <c r="AZ53" s="63" t="s">
        <v>178</v>
      </c>
      <c r="BA53" s="63" t="s">
        <v>178</v>
      </c>
      <c r="BB53" s="63" t="s">
        <v>178</v>
      </c>
      <c r="BC53" s="63" t="s">
        <v>178</v>
      </c>
      <c r="BD53" s="63" t="s">
        <v>178</v>
      </c>
      <c r="BE53" s="63" t="s">
        <v>178</v>
      </c>
      <c r="BF53" s="63" t="s">
        <v>178</v>
      </c>
      <c r="BG53" s="63" t="s">
        <v>178</v>
      </c>
      <c r="BH53" s="63" t="s">
        <v>178</v>
      </c>
      <c r="BI53" s="63" t="s">
        <v>178</v>
      </c>
      <c r="BJ53" s="63" t="s">
        <v>178</v>
      </c>
      <c r="BK53" s="63" t="s">
        <v>178</v>
      </c>
      <c r="BL53" s="63" t="s">
        <v>178</v>
      </c>
      <c r="BM53" s="63" t="s">
        <v>178</v>
      </c>
      <c r="BN53" s="63" t="s">
        <v>178</v>
      </c>
      <c r="BO53" s="63" t="s">
        <v>178</v>
      </c>
      <c r="BP53" s="63" t="s">
        <v>178</v>
      </c>
      <c r="BQ53" s="63" t="s">
        <v>178</v>
      </c>
      <c r="BR53" s="63" t="s">
        <v>178</v>
      </c>
      <c r="BS53" s="63" t="s">
        <v>178</v>
      </c>
      <c r="BT53" s="63" t="s">
        <v>178</v>
      </c>
      <c r="BU53" s="63" t="s">
        <v>178</v>
      </c>
      <c r="BV53" s="63" t="s">
        <v>178</v>
      </c>
      <c r="BW53" s="63" t="s">
        <v>178</v>
      </c>
      <c r="BX53" s="63" t="s">
        <v>178</v>
      </c>
      <c r="BY53" s="63" t="s">
        <v>178</v>
      </c>
      <c r="BZ53" s="63" t="s">
        <v>178</v>
      </c>
      <c r="CA53" s="63" t="s">
        <v>178</v>
      </c>
      <c r="CB53" s="63" t="s">
        <v>178</v>
      </c>
      <c r="CC53" s="63" t="s">
        <v>178</v>
      </c>
      <c r="CD53" s="63" t="s">
        <v>178</v>
      </c>
      <c r="CE53" s="63" t="s">
        <v>178</v>
      </c>
      <c r="CF53" s="63" t="s">
        <v>178</v>
      </c>
      <c r="CG53" s="63" t="s">
        <v>178</v>
      </c>
      <c r="CH53" s="63" t="s">
        <v>178</v>
      </c>
      <c r="CI53" s="63" t="s">
        <v>178</v>
      </c>
      <c r="CJ53" s="63" t="s">
        <v>178</v>
      </c>
      <c r="CK53" s="63" t="s">
        <v>178</v>
      </c>
      <c r="CL53" s="63" t="s">
        <v>178</v>
      </c>
      <c r="CM53" s="63" t="s">
        <v>178</v>
      </c>
      <c r="CN53" s="63" t="s">
        <v>178</v>
      </c>
      <c r="CO53" s="63" t="s">
        <v>178</v>
      </c>
      <c r="CP53" s="63" t="s">
        <v>178</v>
      </c>
      <c r="CQ53" s="63" t="s">
        <v>178</v>
      </c>
      <c r="CR53" s="63" t="s">
        <v>178</v>
      </c>
      <c r="CS53" s="63" t="s">
        <v>178</v>
      </c>
      <c r="CT53" s="63" t="s">
        <v>178</v>
      </c>
      <c r="CU53" s="63" t="s">
        <v>178</v>
      </c>
      <c r="CV53" s="63" t="s">
        <v>178</v>
      </c>
      <c r="CW53" s="63" t="s">
        <v>178</v>
      </c>
      <c r="CX53" s="63" t="s">
        <v>178</v>
      </c>
      <c r="CY53" s="63" t="s">
        <v>178</v>
      </c>
      <c r="CZ53" s="63" t="s">
        <v>178</v>
      </c>
    </row>
    <row r="54" spans="1:104" x14ac:dyDescent="0.2">
      <c r="A54" s="16" t="s">
        <v>609</v>
      </c>
      <c r="B54" s="9" t="s">
        <v>181</v>
      </c>
      <c r="C54" s="15" t="s">
        <v>253</v>
      </c>
      <c r="D54" s="15" t="s">
        <v>2</v>
      </c>
      <c r="E54" s="86" t="s">
        <v>178</v>
      </c>
      <c r="F54" s="63" t="s">
        <v>178</v>
      </c>
      <c r="G54" s="63" t="s">
        <v>178</v>
      </c>
      <c r="H54" s="63" t="s">
        <v>178</v>
      </c>
      <c r="I54" s="63" t="s">
        <v>178</v>
      </c>
      <c r="J54" s="63" t="s">
        <v>178</v>
      </c>
      <c r="K54" s="63" t="s">
        <v>178</v>
      </c>
      <c r="L54" s="63" t="s">
        <v>178</v>
      </c>
      <c r="M54" s="63" t="s">
        <v>178</v>
      </c>
      <c r="N54" s="63" t="s">
        <v>178</v>
      </c>
      <c r="O54" s="63" t="s">
        <v>178</v>
      </c>
      <c r="P54" s="63" t="s">
        <v>178</v>
      </c>
      <c r="Q54" s="63" t="s">
        <v>178</v>
      </c>
      <c r="R54" s="63" t="s">
        <v>178</v>
      </c>
      <c r="S54" s="63" t="s">
        <v>178</v>
      </c>
      <c r="T54" s="63" t="s">
        <v>178</v>
      </c>
      <c r="U54" s="63" t="s">
        <v>178</v>
      </c>
      <c r="V54" s="63" t="s">
        <v>178</v>
      </c>
      <c r="W54" s="63" t="s">
        <v>178</v>
      </c>
      <c r="X54" s="63" t="s">
        <v>178</v>
      </c>
      <c r="Y54" s="63" t="s">
        <v>178</v>
      </c>
      <c r="Z54" s="63" t="s">
        <v>178</v>
      </c>
      <c r="AA54" s="63" t="s">
        <v>178</v>
      </c>
      <c r="AB54" s="63" t="s">
        <v>178</v>
      </c>
      <c r="AC54" s="63" t="s">
        <v>178</v>
      </c>
      <c r="AD54" s="63" t="s">
        <v>178</v>
      </c>
      <c r="AE54" s="63" t="s">
        <v>178</v>
      </c>
      <c r="AF54" s="63" t="s">
        <v>178</v>
      </c>
      <c r="AG54" s="63" t="s">
        <v>178</v>
      </c>
      <c r="AH54" s="63" t="s">
        <v>178</v>
      </c>
      <c r="AI54" s="63" t="s">
        <v>178</v>
      </c>
      <c r="AJ54" s="63" t="s">
        <v>178</v>
      </c>
      <c r="AK54" s="63" t="s">
        <v>178</v>
      </c>
      <c r="AL54" s="63" t="s">
        <v>178</v>
      </c>
      <c r="AM54" s="63" t="s">
        <v>178</v>
      </c>
      <c r="AN54" s="63" t="s">
        <v>178</v>
      </c>
      <c r="AO54" s="63" t="s">
        <v>178</v>
      </c>
      <c r="AP54" s="63" t="s">
        <v>178</v>
      </c>
      <c r="AQ54" s="63" t="s">
        <v>178</v>
      </c>
      <c r="AR54" s="63" t="s">
        <v>178</v>
      </c>
      <c r="AS54" s="63" t="s">
        <v>178</v>
      </c>
      <c r="AT54" s="63" t="s">
        <v>178</v>
      </c>
      <c r="AU54" s="63" t="s">
        <v>178</v>
      </c>
      <c r="AV54" s="63" t="s">
        <v>178</v>
      </c>
      <c r="AW54" s="63" t="s">
        <v>178</v>
      </c>
      <c r="AX54" s="63" t="s">
        <v>178</v>
      </c>
      <c r="AY54" s="63" t="s">
        <v>178</v>
      </c>
      <c r="AZ54" s="63" t="s">
        <v>178</v>
      </c>
      <c r="BA54" s="63" t="s">
        <v>178</v>
      </c>
      <c r="BB54" s="63" t="s">
        <v>178</v>
      </c>
      <c r="BC54" s="63" t="s">
        <v>178</v>
      </c>
      <c r="BD54" s="63" t="s">
        <v>178</v>
      </c>
      <c r="BE54" s="63" t="s">
        <v>178</v>
      </c>
      <c r="BF54" s="63" t="s">
        <v>178</v>
      </c>
      <c r="BG54" s="63" t="s">
        <v>178</v>
      </c>
      <c r="BH54" s="63" t="s">
        <v>178</v>
      </c>
      <c r="BI54" s="63" t="s">
        <v>178</v>
      </c>
      <c r="BJ54" s="63" t="s">
        <v>178</v>
      </c>
      <c r="BK54" s="63" t="s">
        <v>178</v>
      </c>
      <c r="BL54" s="63" t="s">
        <v>178</v>
      </c>
      <c r="BM54" s="63" t="s">
        <v>178</v>
      </c>
      <c r="BN54" s="63" t="s">
        <v>178</v>
      </c>
      <c r="BO54" s="63" t="s">
        <v>178</v>
      </c>
      <c r="BP54" s="63" t="s">
        <v>178</v>
      </c>
      <c r="BQ54" s="63" t="s">
        <v>178</v>
      </c>
      <c r="BR54" s="63" t="s">
        <v>178</v>
      </c>
      <c r="BS54" s="63" t="s">
        <v>178</v>
      </c>
      <c r="BT54" s="63" t="s">
        <v>178</v>
      </c>
      <c r="BU54" s="63" t="s">
        <v>178</v>
      </c>
      <c r="BV54" s="63" t="s">
        <v>178</v>
      </c>
      <c r="BW54" s="63" t="s">
        <v>178</v>
      </c>
      <c r="BX54" s="63" t="s">
        <v>178</v>
      </c>
      <c r="BY54" s="63" t="s">
        <v>178</v>
      </c>
      <c r="BZ54" s="63" t="s">
        <v>178</v>
      </c>
      <c r="CA54" s="63" t="s">
        <v>178</v>
      </c>
      <c r="CB54" s="63" t="s">
        <v>178</v>
      </c>
      <c r="CC54" s="63" t="s">
        <v>178</v>
      </c>
      <c r="CD54" s="63" t="s">
        <v>178</v>
      </c>
      <c r="CE54" s="63" t="s">
        <v>178</v>
      </c>
      <c r="CF54" s="63" t="s">
        <v>178</v>
      </c>
      <c r="CG54" s="63" t="s">
        <v>178</v>
      </c>
      <c r="CH54" s="63" t="s">
        <v>178</v>
      </c>
      <c r="CI54" s="63" t="s">
        <v>178</v>
      </c>
      <c r="CJ54" s="63" t="s">
        <v>178</v>
      </c>
      <c r="CK54" s="63" t="s">
        <v>178</v>
      </c>
      <c r="CL54" s="63" t="s">
        <v>178</v>
      </c>
      <c r="CM54" s="63" t="s">
        <v>178</v>
      </c>
      <c r="CN54" s="63" t="s">
        <v>178</v>
      </c>
      <c r="CO54" s="63" t="s">
        <v>178</v>
      </c>
      <c r="CP54" s="63" t="s">
        <v>178</v>
      </c>
      <c r="CQ54" s="63" t="s">
        <v>178</v>
      </c>
      <c r="CR54" s="63" t="s">
        <v>178</v>
      </c>
      <c r="CS54" s="63" t="s">
        <v>178</v>
      </c>
      <c r="CT54" s="63" t="s">
        <v>178</v>
      </c>
      <c r="CU54" s="63" t="s">
        <v>178</v>
      </c>
      <c r="CV54" s="63" t="s">
        <v>178</v>
      </c>
      <c r="CW54" s="63" t="s">
        <v>178</v>
      </c>
      <c r="CX54" s="63" t="s">
        <v>178</v>
      </c>
      <c r="CY54" s="63" t="s">
        <v>178</v>
      </c>
      <c r="CZ54" s="63" t="s">
        <v>178</v>
      </c>
    </row>
    <row r="55" spans="1:104" x14ac:dyDescent="0.2">
      <c r="A55" s="16" t="s">
        <v>610</v>
      </c>
      <c r="B55" s="9" t="s">
        <v>182</v>
      </c>
      <c r="C55" s="15" t="s">
        <v>253</v>
      </c>
      <c r="D55" s="15" t="s">
        <v>2</v>
      </c>
      <c r="E55" s="86" t="s">
        <v>178</v>
      </c>
      <c r="F55" s="63" t="s">
        <v>178</v>
      </c>
      <c r="G55" s="63" t="s">
        <v>178</v>
      </c>
      <c r="H55" s="63" t="s">
        <v>178</v>
      </c>
      <c r="I55" s="63" t="s">
        <v>178</v>
      </c>
      <c r="J55" s="63" t="s">
        <v>178</v>
      </c>
      <c r="K55" s="63" t="s">
        <v>178</v>
      </c>
      <c r="L55" s="63" t="s">
        <v>178</v>
      </c>
      <c r="M55" s="63" t="s">
        <v>178</v>
      </c>
      <c r="N55" s="63" t="s">
        <v>178</v>
      </c>
      <c r="O55" s="63" t="s">
        <v>178</v>
      </c>
      <c r="P55" s="63" t="s">
        <v>178</v>
      </c>
      <c r="Q55" s="63" t="s">
        <v>178</v>
      </c>
      <c r="R55" s="63" t="s">
        <v>178</v>
      </c>
      <c r="S55" s="63" t="s">
        <v>178</v>
      </c>
      <c r="T55" s="63" t="s">
        <v>178</v>
      </c>
      <c r="U55" s="63" t="s">
        <v>178</v>
      </c>
      <c r="V55" s="63" t="s">
        <v>178</v>
      </c>
      <c r="W55" s="63" t="s">
        <v>178</v>
      </c>
      <c r="X55" s="63" t="s">
        <v>178</v>
      </c>
      <c r="Y55" s="63" t="s">
        <v>178</v>
      </c>
      <c r="Z55" s="63" t="s">
        <v>178</v>
      </c>
      <c r="AA55" s="63" t="s">
        <v>178</v>
      </c>
      <c r="AB55" s="63" t="s">
        <v>178</v>
      </c>
      <c r="AC55" s="63" t="s">
        <v>178</v>
      </c>
      <c r="AD55" s="63" t="s">
        <v>178</v>
      </c>
      <c r="AE55" s="63" t="s">
        <v>178</v>
      </c>
      <c r="AF55" s="63" t="s">
        <v>178</v>
      </c>
      <c r="AG55" s="63" t="s">
        <v>178</v>
      </c>
      <c r="AH55" s="63" t="s">
        <v>178</v>
      </c>
      <c r="AI55" s="63" t="s">
        <v>178</v>
      </c>
      <c r="AJ55" s="63" t="s">
        <v>178</v>
      </c>
      <c r="AK55" s="63" t="s">
        <v>178</v>
      </c>
      <c r="AL55" s="63" t="s">
        <v>178</v>
      </c>
      <c r="AM55" s="63" t="s">
        <v>178</v>
      </c>
      <c r="AN55" s="63" t="s">
        <v>178</v>
      </c>
      <c r="AO55" s="63" t="s">
        <v>178</v>
      </c>
      <c r="AP55" s="63" t="s">
        <v>178</v>
      </c>
      <c r="AQ55" s="63" t="s">
        <v>178</v>
      </c>
      <c r="AR55" s="63" t="s">
        <v>178</v>
      </c>
      <c r="AS55" s="63" t="s">
        <v>178</v>
      </c>
      <c r="AT55" s="63" t="s">
        <v>178</v>
      </c>
      <c r="AU55" s="63" t="s">
        <v>178</v>
      </c>
      <c r="AV55" s="63" t="s">
        <v>178</v>
      </c>
      <c r="AW55" s="63" t="s">
        <v>178</v>
      </c>
      <c r="AX55" s="63" t="s">
        <v>178</v>
      </c>
      <c r="AY55" s="63" t="s">
        <v>178</v>
      </c>
      <c r="AZ55" s="63" t="s">
        <v>178</v>
      </c>
      <c r="BA55" s="63" t="s">
        <v>178</v>
      </c>
      <c r="BB55" s="63" t="s">
        <v>178</v>
      </c>
      <c r="BC55" s="63" t="s">
        <v>178</v>
      </c>
      <c r="BD55" s="63" t="s">
        <v>178</v>
      </c>
      <c r="BE55" s="63" t="s">
        <v>178</v>
      </c>
      <c r="BF55" s="63" t="s">
        <v>178</v>
      </c>
      <c r="BG55" s="63" t="s">
        <v>178</v>
      </c>
      <c r="BH55" s="63" t="s">
        <v>178</v>
      </c>
      <c r="BI55" s="63" t="s">
        <v>178</v>
      </c>
      <c r="BJ55" s="63" t="s">
        <v>178</v>
      </c>
      <c r="BK55" s="63" t="s">
        <v>178</v>
      </c>
      <c r="BL55" s="63" t="s">
        <v>178</v>
      </c>
      <c r="BM55" s="63" t="s">
        <v>178</v>
      </c>
      <c r="BN55" s="63" t="s">
        <v>178</v>
      </c>
      <c r="BO55" s="63" t="s">
        <v>178</v>
      </c>
      <c r="BP55" s="63" t="s">
        <v>178</v>
      </c>
      <c r="BQ55" s="63" t="s">
        <v>178</v>
      </c>
      <c r="BR55" s="63" t="s">
        <v>178</v>
      </c>
      <c r="BS55" s="63" t="s">
        <v>178</v>
      </c>
      <c r="BT55" s="63" t="s">
        <v>178</v>
      </c>
      <c r="BU55" s="63" t="s">
        <v>178</v>
      </c>
      <c r="BV55" s="63" t="s">
        <v>178</v>
      </c>
      <c r="BW55" s="63" t="s">
        <v>178</v>
      </c>
      <c r="BX55" s="63" t="s">
        <v>178</v>
      </c>
      <c r="BY55" s="63" t="s">
        <v>178</v>
      </c>
      <c r="BZ55" s="63" t="s">
        <v>178</v>
      </c>
      <c r="CA55" s="63" t="s">
        <v>178</v>
      </c>
      <c r="CB55" s="63" t="s">
        <v>178</v>
      </c>
      <c r="CC55" s="63" t="s">
        <v>178</v>
      </c>
      <c r="CD55" s="63" t="s">
        <v>178</v>
      </c>
      <c r="CE55" s="63" t="s">
        <v>178</v>
      </c>
      <c r="CF55" s="63" t="s">
        <v>178</v>
      </c>
      <c r="CG55" s="63" t="s">
        <v>178</v>
      </c>
      <c r="CH55" s="63" t="s">
        <v>178</v>
      </c>
      <c r="CI55" s="63" t="s">
        <v>178</v>
      </c>
      <c r="CJ55" s="63" t="s">
        <v>178</v>
      </c>
      <c r="CK55" s="63" t="s">
        <v>178</v>
      </c>
      <c r="CL55" s="63" t="s">
        <v>178</v>
      </c>
      <c r="CM55" s="63" t="s">
        <v>178</v>
      </c>
      <c r="CN55" s="63" t="s">
        <v>178</v>
      </c>
      <c r="CO55" s="63" t="s">
        <v>178</v>
      </c>
      <c r="CP55" s="63" t="s">
        <v>178</v>
      </c>
      <c r="CQ55" s="63" t="s">
        <v>178</v>
      </c>
      <c r="CR55" s="63" t="s">
        <v>178</v>
      </c>
      <c r="CS55" s="63" t="s">
        <v>178</v>
      </c>
      <c r="CT55" s="63" t="s">
        <v>178</v>
      </c>
      <c r="CU55" s="63" t="s">
        <v>178</v>
      </c>
      <c r="CV55" s="63" t="s">
        <v>178</v>
      </c>
      <c r="CW55" s="63" t="s">
        <v>178</v>
      </c>
      <c r="CX55" s="63" t="s">
        <v>178</v>
      </c>
      <c r="CY55" s="63" t="s">
        <v>178</v>
      </c>
      <c r="CZ55" s="63" t="s">
        <v>178</v>
      </c>
    </row>
    <row r="56" spans="1:104" x14ac:dyDescent="0.2">
      <c r="A56" s="16" t="s">
        <v>611</v>
      </c>
      <c r="B56" s="9" t="s">
        <v>183</v>
      </c>
      <c r="C56" s="15" t="s">
        <v>253</v>
      </c>
      <c r="D56" s="15" t="s">
        <v>2</v>
      </c>
      <c r="E56" s="86" t="s">
        <v>178</v>
      </c>
      <c r="F56" s="63" t="s">
        <v>178</v>
      </c>
      <c r="G56" s="63" t="s">
        <v>178</v>
      </c>
      <c r="H56" s="63" t="s">
        <v>178</v>
      </c>
      <c r="I56" s="63" t="s">
        <v>178</v>
      </c>
      <c r="J56" s="63" t="s">
        <v>178</v>
      </c>
      <c r="K56" s="63" t="s">
        <v>178</v>
      </c>
      <c r="L56" s="63" t="s">
        <v>178</v>
      </c>
      <c r="M56" s="63" t="s">
        <v>178</v>
      </c>
      <c r="N56" s="63" t="s">
        <v>178</v>
      </c>
      <c r="O56" s="63" t="s">
        <v>178</v>
      </c>
      <c r="P56" s="63" t="s">
        <v>178</v>
      </c>
      <c r="Q56" s="63" t="s">
        <v>178</v>
      </c>
      <c r="R56" s="63" t="s">
        <v>178</v>
      </c>
      <c r="S56" s="63" t="s">
        <v>178</v>
      </c>
      <c r="T56" s="63" t="s">
        <v>178</v>
      </c>
      <c r="U56" s="63" t="s">
        <v>178</v>
      </c>
      <c r="V56" s="63" t="s">
        <v>178</v>
      </c>
      <c r="W56" s="63" t="s">
        <v>178</v>
      </c>
      <c r="X56" s="63" t="s">
        <v>178</v>
      </c>
      <c r="Y56" s="63" t="s">
        <v>178</v>
      </c>
      <c r="Z56" s="63" t="s">
        <v>178</v>
      </c>
      <c r="AA56" s="63" t="s">
        <v>178</v>
      </c>
      <c r="AB56" s="63" t="s">
        <v>178</v>
      </c>
      <c r="AC56" s="63" t="s">
        <v>178</v>
      </c>
      <c r="AD56" s="63" t="s">
        <v>178</v>
      </c>
      <c r="AE56" s="63" t="s">
        <v>178</v>
      </c>
      <c r="AF56" s="63" t="s">
        <v>178</v>
      </c>
      <c r="AG56" s="63" t="s">
        <v>178</v>
      </c>
      <c r="AH56" s="63" t="s">
        <v>178</v>
      </c>
      <c r="AI56" s="63" t="s">
        <v>178</v>
      </c>
      <c r="AJ56" s="63" t="s">
        <v>178</v>
      </c>
      <c r="AK56" s="63" t="s">
        <v>178</v>
      </c>
      <c r="AL56" s="63" t="s">
        <v>178</v>
      </c>
      <c r="AM56" s="63" t="s">
        <v>178</v>
      </c>
      <c r="AN56" s="63" t="s">
        <v>178</v>
      </c>
      <c r="AO56" s="63" t="s">
        <v>178</v>
      </c>
      <c r="AP56" s="63" t="s">
        <v>178</v>
      </c>
      <c r="AQ56" s="63" t="s">
        <v>178</v>
      </c>
      <c r="AR56" s="63" t="s">
        <v>178</v>
      </c>
      <c r="AS56" s="63" t="s">
        <v>178</v>
      </c>
      <c r="AT56" s="63" t="s">
        <v>178</v>
      </c>
      <c r="AU56" s="63" t="s">
        <v>178</v>
      </c>
      <c r="AV56" s="63" t="s">
        <v>178</v>
      </c>
      <c r="AW56" s="63" t="s">
        <v>178</v>
      </c>
      <c r="AX56" s="63" t="s">
        <v>178</v>
      </c>
      <c r="AY56" s="63" t="s">
        <v>178</v>
      </c>
      <c r="AZ56" s="63" t="s">
        <v>178</v>
      </c>
      <c r="BA56" s="63" t="s">
        <v>178</v>
      </c>
      <c r="BB56" s="63" t="s">
        <v>178</v>
      </c>
      <c r="BC56" s="63" t="s">
        <v>178</v>
      </c>
      <c r="BD56" s="63" t="s">
        <v>178</v>
      </c>
      <c r="BE56" s="63" t="s">
        <v>178</v>
      </c>
      <c r="BF56" s="63" t="s">
        <v>178</v>
      </c>
      <c r="BG56" s="63" t="s">
        <v>178</v>
      </c>
      <c r="BH56" s="63" t="s">
        <v>178</v>
      </c>
      <c r="BI56" s="63" t="s">
        <v>178</v>
      </c>
      <c r="BJ56" s="63" t="s">
        <v>178</v>
      </c>
      <c r="BK56" s="63" t="s">
        <v>178</v>
      </c>
      <c r="BL56" s="63" t="s">
        <v>178</v>
      </c>
      <c r="BM56" s="63" t="s">
        <v>178</v>
      </c>
      <c r="BN56" s="63" t="s">
        <v>178</v>
      </c>
      <c r="BO56" s="63" t="s">
        <v>178</v>
      </c>
      <c r="BP56" s="63" t="s">
        <v>178</v>
      </c>
      <c r="BQ56" s="63" t="s">
        <v>178</v>
      </c>
      <c r="BR56" s="63" t="s">
        <v>178</v>
      </c>
      <c r="BS56" s="63" t="s">
        <v>178</v>
      </c>
      <c r="BT56" s="63" t="s">
        <v>178</v>
      </c>
      <c r="BU56" s="63" t="s">
        <v>178</v>
      </c>
      <c r="BV56" s="63" t="s">
        <v>178</v>
      </c>
      <c r="BW56" s="63" t="s">
        <v>178</v>
      </c>
      <c r="BX56" s="63" t="s">
        <v>178</v>
      </c>
      <c r="BY56" s="63" t="s">
        <v>178</v>
      </c>
      <c r="BZ56" s="63" t="s">
        <v>178</v>
      </c>
      <c r="CA56" s="63" t="s">
        <v>178</v>
      </c>
      <c r="CB56" s="63" t="s">
        <v>178</v>
      </c>
      <c r="CC56" s="63" t="s">
        <v>178</v>
      </c>
      <c r="CD56" s="63" t="s">
        <v>178</v>
      </c>
      <c r="CE56" s="63" t="s">
        <v>178</v>
      </c>
      <c r="CF56" s="63" t="s">
        <v>178</v>
      </c>
      <c r="CG56" s="63" t="s">
        <v>178</v>
      </c>
      <c r="CH56" s="63" t="s">
        <v>178</v>
      </c>
      <c r="CI56" s="63" t="s">
        <v>178</v>
      </c>
      <c r="CJ56" s="63" t="s">
        <v>178</v>
      </c>
      <c r="CK56" s="63" t="s">
        <v>178</v>
      </c>
      <c r="CL56" s="63" t="s">
        <v>178</v>
      </c>
      <c r="CM56" s="63" t="s">
        <v>178</v>
      </c>
      <c r="CN56" s="63" t="s">
        <v>178</v>
      </c>
      <c r="CO56" s="63" t="s">
        <v>178</v>
      </c>
      <c r="CP56" s="63" t="s">
        <v>178</v>
      </c>
      <c r="CQ56" s="63" t="s">
        <v>178</v>
      </c>
      <c r="CR56" s="63" t="s">
        <v>178</v>
      </c>
      <c r="CS56" s="63" t="s">
        <v>178</v>
      </c>
      <c r="CT56" s="63" t="s">
        <v>178</v>
      </c>
      <c r="CU56" s="63" t="s">
        <v>178</v>
      </c>
      <c r="CV56" s="63" t="s">
        <v>178</v>
      </c>
      <c r="CW56" s="63" t="s">
        <v>178</v>
      </c>
      <c r="CX56" s="63" t="s">
        <v>178</v>
      </c>
      <c r="CY56" s="63" t="s">
        <v>178</v>
      </c>
      <c r="CZ56" s="63" t="s">
        <v>178</v>
      </c>
    </row>
    <row r="57" spans="1:104" ht="28.5" x14ac:dyDescent="0.2">
      <c r="A57" s="16" t="s">
        <v>612</v>
      </c>
      <c r="B57" s="9" t="s">
        <v>184</v>
      </c>
      <c r="C57" s="15" t="s">
        <v>256</v>
      </c>
      <c r="D57" s="15" t="s">
        <v>2</v>
      </c>
      <c r="E57" s="86"/>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row>
    <row r="58" spans="1:104" ht="28.5" x14ac:dyDescent="0.2">
      <c r="A58" s="16" t="s">
        <v>613</v>
      </c>
      <c r="B58" s="9" t="s">
        <v>185</v>
      </c>
      <c r="C58" s="15" t="s">
        <v>254</v>
      </c>
      <c r="D58" s="15" t="s">
        <v>68</v>
      </c>
      <c r="E58" s="91"/>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row>
    <row r="59" spans="1:104" ht="40.15" customHeight="1" x14ac:dyDescent="0.2">
      <c r="A59" s="222"/>
      <c r="B59" s="222" t="s">
        <v>277</v>
      </c>
      <c r="C59" s="15" t="s">
        <v>280</v>
      </c>
      <c r="D59" s="15" t="s">
        <v>243</v>
      </c>
      <c r="E59" s="210" t="s">
        <v>100</v>
      </c>
      <c r="F59" s="211" t="s">
        <v>100</v>
      </c>
      <c r="G59" s="211" t="s">
        <v>100</v>
      </c>
      <c r="H59" s="211" t="s">
        <v>100</v>
      </c>
      <c r="I59" s="211" t="s">
        <v>100</v>
      </c>
      <c r="J59" s="211" t="s">
        <v>100</v>
      </c>
      <c r="K59" s="211" t="s">
        <v>100</v>
      </c>
      <c r="L59" s="211" t="s">
        <v>100</v>
      </c>
      <c r="M59" s="211" t="s">
        <v>100</v>
      </c>
      <c r="N59" s="211" t="s">
        <v>100</v>
      </c>
      <c r="O59" s="211" t="s">
        <v>100</v>
      </c>
      <c r="P59" s="211" t="s">
        <v>100</v>
      </c>
      <c r="Q59" s="211" t="s">
        <v>100</v>
      </c>
      <c r="R59" s="211" t="s">
        <v>100</v>
      </c>
      <c r="S59" s="211" t="s">
        <v>100</v>
      </c>
      <c r="T59" s="211" t="s">
        <v>100</v>
      </c>
      <c r="U59" s="211" t="s">
        <v>100</v>
      </c>
      <c r="V59" s="211" t="s">
        <v>100</v>
      </c>
      <c r="W59" s="211" t="s">
        <v>100</v>
      </c>
      <c r="X59" s="211" t="s">
        <v>100</v>
      </c>
      <c r="Y59" s="211" t="s">
        <v>100</v>
      </c>
      <c r="Z59" s="211" t="s">
        <v>100</v>
      </c>
      <c r="AA59" s="211" t="s">
        <v>100</v>
      </c>
      <c r="AB59" s="211" t="s">
        <v>100</v>
      </c>
      <c r="AC59" s="211" t="s">
        <v>100</v>
      </c>
      <c r="AD59" s="211" t="s">
        <v>100</v>
      </c>
      <c r="AE59" s="211" t="s">
        <v>100</v>
      </c>
      <c r="AF59" s="211" t="s">
        <v>100</v>
      </c>
      <c r="AG59" s="211" t="s">
        <v>100</v>
      </c>
      <c r="AH59" s="211" t="s">
        <v>100</v>
      </c>
      <c r="AI59" s="211" t="s">
        <v>100</v>
      </c>
      <c r="AJ59" s="211" t="s">
        <v>100</v>
      </c>
      <c r="AK59" s="211" t="s">
        <v>100</v>
      </c>
      <c r="AL59" s="211" t="s">
        <v>100</v>
      </c>
      <c r="AM59" s="211" t="s">
        <v>100</v>
      </c>
      <c r="AN59" s="211" t="s">
        <v>100</v>
      </c>
      <c r="AO59" s="211" t="s">
        <v>100</v>
      </c>
      <c r="AP59" s="211" t="s">
        <v>100</v>
      </c>
      <c r="AQ59" s="211" t="s">
        <v>100</v>
      </c>
      <c r="AR59" s="211" t="s">
        <v>100</v>
      </c>
      <c r="AS59" s="211" t="s">
        <v>100</v>
      </c>
      <c r="AT59" s="211" t="s">
        <v>100</v>
      </c>
      <c r="AU59" s="211" t="s">
        <v>100</v>
      </c>
      <c r="AV59" s="211" t="s">
        <v>100</v>
      </c>
      <c r="AW59" s="211" t="s">
        <v>100</v>
      </c>
      <c r="AX59" s="211" t="s">
        <v>100</v>
      </c>
      <c r="AY59" s="211" t="s">
        <v>100</v>
      </c>
      <c r="AZ59" s="211" t="s">
        <v>100</v>
      </c>
      <c r="BA59" s="211" t="s">
        <v>100</v>
      </c>
      <c r="BB59" s="211" t="s">
        <v>100</v>
      </c>
      <c r="BC59" s="211" t="s">
        <v>100</v>
      </c>
      <c r="BD59" s="211" t="s">
        <v>100</v>
      </c>
      <c r="BE59" s="211" t="s">
        <v>100</v>
      </c>
      <c r="BF59" s="211" t="s">
        <v>100</v>
      </c>
      <c r="BG59" s="211" t="s">
        <v>100</v>
      </c>
      <c r="BH59" s="211" t="s">
        <v>100</v>
      </c>
      <c r="BI59" s="211" t="s">
        <v>100</v>
      </c>
      <c r="BJ59" s="211" t="s">
        <v>100</v>
      </c>
      <c r="BK59" s="211" t="s">
        <v>100</v>
      </c>
      <c r="BL59" s="211" t="s">
        <v>100</v>
      </c>
      <c r="BM59" s="211" t="s">
        <v>100</v>
      </c>
      <c r="BN59" s="211" t="s">
        <v>100</v>
      </c>
      <c r="BO59" s="211" t="s">
        <v>100</v>
      </c>
      <c r="BP59" s="211" t="s">
        <v>100</v>
      </c>
      <c r="BQ59" s="211" t="s">
        <v>100</v>
      </c>
      <c r="BR59" s="211" t="s">
        <v>100</v>
      </c>
      <c r="BS59" s="211" t="s">
        <v>100</v>
      </c>
      <c r="BT59" s="211" t="s">
        <v>100</v>
      </c>
      <c r="BU59" s="211" t="s">
        <v>100</v>
      </c>
      <c r="BV59" s="211" t="s">
        <v>100</v>
      </c>
      <c r="BW59" s="211" t="s">
        <v>100</v>
      </c>
      <c r="BX59" s="211" t="s">
        <v>100</v>
      </c>
      <c r="BY59" s="211" t="s">
        <v>100</v>
      </c>
      <c r="BZ59" s="211" t="s">
        <v>100</v>
      </c>
      <c r="CA59" s="211" t="s">
        <v>100</v>
      </c>
      <c r="CB59" s="211" t="s">
        <v>100</v>
      </c>
      <c r="CC59" s="211" t="s">
        <v>100</v>
      </c>
      <c r="CD59" s="211" t="s">
        <v>100</v>
      </c>
      <c r="CE59" s="211" t="s">
        <v>100</v>
      </c>
      <c r="CF59" s="211" t="s">
        <v>100</v>
      </c>
      <c r="CG59" s="211" t="s">
        <v>100</v>
      </c>
      <c r="CH59" s="211" t="s">
        <v>100</v>
      </c>
      <c r="CI59" s="211" t="s">
        <v>100</v>
      </c>
      <c r="CJ59" s="211" t="s">
        <v>100</v>
      </c>
      <c r="CK59" s="211" t="s">
        <v>100</v>
      </c>
      <c r="CL59" s="211" t="s">
        <v>100</v>
      </c>
      <c r="CM59" s="211" t="s">
        <v>100</v>
      </c>
      <c r="CN59" s="211" t="s">
        <v>100</v>
      </c>
      <c r="CO59" s="211" t="s">
        <v>100</v>
      </c>
      <c r="CP59" s="211" t="s">
        <v>100</v>
      </c>
      <c r="CQ59" s="211" t="s">
        <v>100</v>
      </c>
      <c r="CR59" s="211" t="s">
        <v>100</v>
      </c>
      <c r="CS59" s="211" t="s">
        <v>100</v>
      </c>
      <c r="CT59" s="211" t="s">
        <v>100</v>
      </c>
      <c r="CU59" s="211" t="s">
        <v>100</v>
      </c>
      <c r="CV59" s="211" t="s">
        <v>100</v>
      </c>
      <c r="CW59" s="211" t="s">
        <v>100</v>
      </c>
      <c r="CX59" s="211" t="s">
        <v>100</v>
      </c>
      <c r="CY59" s="211" t="s">
        <v>100</v>
      </c>
      <c r="CZ59" s="211" t="s">
        <v>100</v>
      </c>
    </row>
    <row r="60" spans="1:104" x14ac:dyDescent="0.2">
      <c r="A60" s="16" t="s">
        <v>635</v>
      </c>
      <c r="B60" s="9" t="s">
        <v>180</v>
      </c>
      <c r="C60" s="15" t="s">
        <v>253</v>
      </c>
      <c r="D60" s="15" t="s">
        <v>2</v>
      </c>
      <c r="E60" s="86" t="s">
        <v>178</v>
      </c>
      <c r="F60" s="63" t="s">
        <v>178</v>
      </c>
      <c r="G60" s="63" t="s">
        <v>178</v>
      </c>
      <c r="H60" s="63" t="s">
        <v>178</v>
      </c>
      <c r="I60" s="63" t="s">
        <v>178</v>
      </c>
      <c r="J60" s="63" t="s">
        <v>178</v>
      </c>
      <c r="K60" s="63" t="s">
        <v>178</v>
      </c>
      <c r="L60" s="63" t="s">
        <v>178</v>
      </c>
      <c r="M60" s="63" t="s">
        <v>178</v>
      </c>
      <c r="N60" s="63" t="s">
        <v>178</v>
      </c>
      <c r="O60" s="63" t="s">
        <v>178</v>
      </c>
      <c r="P60" s="63" t="s">
        <v>178</v>
      </c>
      <c r="Q60" s="63" t="s">
        <v>178</v>
      </c>
      <c r="R60" s="63" t="s">
        <v>178</v>
      </c>
      <c r="S60" s="63" t="s">
        <v>178</v>
      </c>
      <c r="T60" s="63" t="s">
        <v>178</v>
      </c>
      <c r="U60" s="63" t="s">
        <v>178</v>
      </c>
      <c r="V60" s="63" t="s">
        <v>178</v>
      </c>
      <c r="W60" s="63" t="s">
        <v>178</v>
      </c>
      <c r="X60" s="63" t="s">
        <v>178</v>
      </c>
      <c r="Y60" s="63" t="s">
        <v>178</v>
      </c>
      <c r="Z60" s="63" t="s">
        <v>178</v>
      </c>
      <c r="AA60" s="63" t="s">
        <v>178</v>
      </c>
      <c r="AB60" s="63" t="s">
        <v>178</v>
      </c>
      <c r="AC60" s="63" t="s">
        <v>178</v>
      </c>
      <c r="AD60" s="63" t="s">
        <v>178</v>
      </c>
      <c r="AE60" s="63" t="s">
        <v>178</v>
      </c>
      <c r="AF60" s="63" t="s">
        <v>178</v>
      </c>
      <c r="AG60" s="63" t="s">
        <v>178</v>
      </c>
      <c r="AH60" s="63" t="s">
        <v>178</v>
      </c>
      <c r="AI60" s="63" t="s">
        <v>178</v>
      </c>
      <c r="AJ60" s="63" t="s">
        <v>178</v>
      </c>
      <c r="AK60" s="63" t="s">
        <v>178</v>
      </c>
      <c r="AL60" s="63" t="s">
        <v>178</v>
      </c>
      <c r="AM60" s="63" t="s">
        <v>178</v>
      </c>
      <c r="AN60" s="63" t="s">
        <v>178</v>
      </c>
      <c r="AO60" s="63" t="s">
        <v>178</v>
      </c>
      <c r="AP60" s="63" t="s">
        <v>178</v>
      </c>
      <c r="AQ60" s="63" t="s">
        <v>178</v>
      </c>
      <c r="AR60" s="63" t="s">
        <v>178</v>
      </c>
      <c r="AS60" s="63" t="s">
        <v>178</v>
      </c>
      <c r="AT60" s="63" t="s">
        <v>178</v>
      </c>
      <c r="AU60" s="63" t="s">
        <v>178</v>
      </c>
      <c r="AV60" s="63" t="s">
        <v>178</v>
      </c>
      <c r="AW60" s="63" t="s">
        <v>178</v>
      </c>
      <c r="AX60" s="63" t="s">
        <v>178</v>
      </c>
      <c r="AY60" s="63" t="s">
        <v>178</v>
      </c>
      <c r="AZ60" s="63" t="s">
        <v>178</v>
      </c>
      <c r="BA60" s="63" t="s">
        <v>178</v>
      </c>
      <c r="BB60" s="63" t="s">
        <v>178</v>
      </c>
      <c r="BC60" s="63" t="s">
        <v>178</v>
      </c>
      <c r="BD60" s="63" t="s">
        <v>178</v>
      </c>
      <c r="BE60" s="63" t="s">
        <v>178</v>
      </c>
      <c r="BF60" s="63" t="s">
        <v>178</v>
      </c>
      <c r="BG60" s="63" t="s">
        <v>178</v>
      </c>
      <c r="BH60" s="63" t="s">
        <v>178</v>
      </c>
      <c r="BI60" s="63" t="s">
        <v>178</v>
      </c>
      <c r="BJ60" s="63" t="s">
        <v>178</v>
      </c>
      <c r="BK60" s="63" t="s">
        <v>178</v>
      </c>
      <c r="BL60" s="63" t="s">
        <v>178</v>
      </c>
      <c r="BM60" s="63" t="s">
        <v>178</v>
      </c>
      <c r="BN60" s="63" t="s">
        <v>178</v>
      </c>
      <c r="BO60" s="63" t="s">
        <v>178</v>
      </c>
      <c r="BP60" s="63" t="s">
        <v>178</v>
      </c>
      <c r="BQ60" s="63" t="s">
        <v>178</v>
      </c>
      <c r="BR60" s="63" t="s">
        <v>178</v>
      </c>
      <c r="BS60" s="63" t="s">
        <v>178</v>
      </c>
      <c r="BT60" s="63" t="s">
        <v>178</v>
      </c>
      <c r="BU60" s="63" t="s">
        <v>178</v>
      </c>
      <c r="BV60" s="63" t="s">
        <v>178</v>
      </c>
      <c r="BW60" s="63" t="s">
        <v>178</v>
      </c>
      <c r="BX60" s="63" t="s">
        <v>178</v>
      </c>
      <c r="BY60" s="63" t="s">
        <v>178</v>
      </c>
      <c r="BZ60" s="63" t="s">
        <v>178</v>
      </c>
      <c r="CA60" s="63" t="s">
        <v>178</v>
      </c>
      <c r="CB60" s="63" t="s">
        <v>178</v>
      </c>
      <c r="CC60" s="63" t="s">
        <v>178</v>
      </c>
      <c r="CD60" s="63" t="s">
        <v>178</v>
      </c>
      <c r="CE60" s="63" t="s">
        <v>178</v>
      </c>
      <c r="CF60" s="63" t="s">
        <v>178</v>
      </c>
      <c r="CG60" s="63" t="s">
        <v>178</v>
      </c>
      <c r="CH60" s="63" t="s">
        <v>178</v>
      </c>
      <c r="CI60" s="63" t="s">
        <v>178</v>
      </c>
      <c r="CJ60" s="63" t="s">
        <v>178</v>
      </c>
      <c r="CK60" s="63" t="s">
        <v>178</v>
      </c>
      <c r="CL60" s="63" t="s">
        <v>178</v>
      </c>
      <c r="CM60" s="63" t="s">
        <v>178</v>
      </c>
      <c r="CN60" s="63" t="s">
        <v>178</v>
      </c>
      <c r="CO60" s="63" t="s">
        <v>178</v>
      </c>
      <c r="CP60" s="63" t="s">
        <v>178</v>
      </c>
      <c r="CQ60" s="63" t="s">
        <v>178</v>
      </c>
      <c r="CR60" s="63" t="s">
        <v>178</v>
      </c>
      <c r="CS60" s="63" t="s">
        <v>178</v>
      </c>
      <c r="CT60" s="63" t="s">
        <v>178</v>
      </c>
      <c r="CU60" s="63" t="s">
        <v>178</v>
      </c>
      <c r="CV60" s="63" t="s">
        <v>178</v>
      </c>
      <c r="CW60" s="63" t="s">
        <v>178</v>
      </c>
      <c r="CX60" s="63" t="s">
        <v>178</v>
      </c>
      <c r="CY60" s="63" t="s">
        <v>178</v>
      </c>
      <c r="CZ60" s="63" t="s">
        <v>178</v>
      </c>
    </row>
    <row r="61" spans="1:104" x14ac:dyDescent="0.2">
      <c r="A61" s="16" t="s">
        <v>634</v>
      </c>
      <c r="B61" s="9" t="s">
        <v>181</v>
      </c>
      <c r="C61" s="15" t="s">
        <v>253</v>
      </c>
      <c r="D61" s="15" t="s">
        <v>2</v>
      </c>
      <c r="E61" s="86" t="s">
        <v>178</v>
      </c>
      <c r="F61" s="63" t="s">
        <v>178</v>
      </c>
      <c r="G61" s="63" t="s">
        <v>178</v>
      </c>
      <c r="H61" s="63" t="s">
        <v>178</v>
      </c>
      <c r="I61" s="63" t="s">
        <v>178</v>
      </c>
      <c r="J61" s="63" t="s">
        <v>178</v>
      </c>
      <c r="K61" s="63" t="s">
        <v>178</v>
      </c>
      <c r="L61" s="63" t="s">
        <v>178</v>
      </c>
      <c r="M61" s="63" t="s">
        <v>178</v>
      </c>
      <c r="N61" s="63" t="s">
        <v>178</v>
      </c>
      <c r="O61" s="63" t="s">
        <v>178</v>
      </c>
      <c r="P61" s="63" t="s">
        <v>178</v>
      </c>
      <c r="Q61" s="63" t="s">
        <v>178</v>
      </c>
      <c r="R61" s="63" t="s">
        <v>178</v>
      </c>
      <c r="S61" s="63" t="s">
        <v>178</v>
      </c>
      <c r="T61" s="63" t="s">
        <v>178</v>
      </c>
      <c r="U61" s="63" t="s">
        <v>178</v>
      </c>
      <c r="V61" s="63" t="s">
        <v>178</v>
      </c>
      <c r="W61" s="63" t="s">
        <v>178</v>
      </c>
      <c r="X61" s="63" t="s">
        <v>178</v>
      </c>
      <c r="Y61" s="63" t="s">
        <v>178</v>
      </c>
      <c r="Z61" s="63" t="s">
        <v>178</v>
      </c>
      <c r="AA61" s="63" t="s">
        <v>178</v>
      </c>
      <c r="AB61" s="63" t="s">
        <v>178</v>
      </c>
      <c r="AC61" s="63" t="s">
        <v>178</v>
      </c>
      <c r="AD61" s="63" t="s">
        <v>178</v>
      </c>
      <c r="AE61" s="63" t="s">
        <v>178</v>
      </c>
      <c r="AF61" s="63" t="s">
        <v>178</v>
      </c>
      <c r="AG61" s="63" t="s">
        <v>178</v>
      </c>
      <c r="AH61" s="63" t="s">
        <v>178</v>
      </c>
      <c r="AI61" s="63" t="s">
        <v>178</v>
      </c>
      <c r="AJ61" s="63" t="s">
        <v>178</v>
      </c>
      <c r="AK61" s="63" t="s">
        <v>178</v>
      </c>
      <c r="AL61" s="63" t="s">
        <v>178</v>
      </c>
      <c r="AM61" s="63" t="s">
        <v>178</v>
      </c>
      <c r="AN61" s="63" t="s">
        <v>178</v>
      </c>
      <c r="AO61" s="63" t="s">
        <v>178</v>
      </c>
      <c r="AP61" s="63" t="s">
        <v>178</v>
      </c>
      <c r="AQ61" s="63" t="s">
        <v>178</v>
      </c>
      <c r="AR61" s="63" t="s">
        <v>178</v>
      </c>
      <c r="AS61" s="63" t="s">
        <v>178</v>
      </c>
      <c r="AT61" s="63" t="s">
        <v>178</v>
      </c>
      <c r="AU61" s="63" t="s">
        <v>178</v>
      </c>
      <c r="AV61" s="63" t="s">
        <v>178</v>
      </c>
      <c r="AW61" s="63" t="s">
        <v>178</v>
      </c>
      <c r="AX61" s="63" t="s">
        <v>178</v>
      </c>
      <c r="AY61" s="63" t="s">
        <v>178</v>
      </c>
      <c r="AZ61" s="63" t="s">
        <v>178</v>
      </c>
      <c r="BA61" s="63" t="s">
        <v>178</v>
      </c>
      <c r="BB61" s="63" t="s">
        <v>178</v>
      </c>
      <c r="BC61" s="63" t="s">
        <v>178</v>
      </c>
      <c r="BD61" s="63" t="s">
        <v>178</v>
      </c>
      <c r="BE61" s="63" t="s">
        <v>178</v>
      </c>
      <c r="BF61" s="63" t="s">
        <v>178</v>
      </c>
      <c r="BG61" s="63" t="s">
        <v>178</v>
      </c>
      <c r="BH61" s="63" t="s">
        <v>178</v>
      </c>
      <c r="BI61" s="63" t="s">
        <v>178</v>
      </c>
      <c r="BJ61" s="63" t="s">
        <v>178</v>
      </c>
      <c r="BK61" s="63" t="s">
        <v>178</v>
      </c>
      <c r="BL61" s="63" t="s">
        <v>178</v>
      </c>
      <c r="BM61" s="63" t="s">
        <v>178</v>
      </c>
      <c r="BN61" s="63" t="s">
        <v>178</v>
      </c>
      <c r="BO61" s="63" t="s">
        <v>178</v>
      </c>
      <c r="BP61" s="63" t="s">
        <v>178</v>
      </c>
      <c r="BQ61" s="63" t="s">
        <v>178</v>
      </c>
      <c r="BR61" s="63" t="s">
        <v>178</v>
      </c>
      <c r="BS61" s="63" t="s">
        <v>178</v>
      </c>
      <c r="BT61" s="63" t="s">
        <v>178</v>
      </c>
      <c r="BU61" s="63" t="s">
        <v>178</v>
      </c>
      <c r="BV61" s="63" t="s">
        <v>178</v>
      </c>
      <c r="BW61" s="63" t="s">
        <v>178</v>
      </c>
      <c r="BX61" s="63" t="s">
        <v>178</v>
      </c>
      <c r="BY61" s="63" t="s">
        <v>178</v>
      </c>
      <c r="BZ61" s="63" t="s">
        <v>178</v>
      </c>
      <c r="CA61" s="63" t="s">
        <v>178</v>
      </c>
      <c r="CB61" s="63" t="s">
        <v>178</v>
      </c>
      <c r="CC61" s="63" t="s">
        <v>178</v>
      </c>
      <c r="CD61" s="63" t="s">
        <v>178</v>
      </c>
      <c r="CE61" s="63" t="s">
        <v>178</v>
      </c>
      <c r="CF61" s="63" t="s">
        <v>178</v>
      </c>
      <c r="CG61" s="63" t="s">
        <v>178</v>
      </c>
      <c r="CH61" s="63" t="s">
        <v>178</v>
      </c>
      <c r="CI61" s="63" t="s">
        <v>178</v>
      </c>
      <c r="CJ61" s="63" t="s">
        <v>178</v>
      </c>
      <c r="CK61" s="63" t="s">
        <v>178</v>
      </c>
      <c r="CL61" s="63" t="s">
        <v>178</v>
      </c>
      <c r="CM61" s="63" t="s">
        <v>178</v>
      </c>
      <c r="CN61" s="63" t="s">
        <v>178</v>
      </c>
      <c r="CO61" s="63" t="s">
        <v>178</v>
      </c>
      <c r="CP61" s="63" t="s">
        <v>178</v>
      </c>
      <c r="CQ61" s="63" t="s">
        <v>178</v>
      </c>
      <c r="CR61" s="63" t="s">
        <v>178</v>
      </c>
      <c r="CS61" s="63" t="s">
        <v>178</v>
      </c>
      <c r="CT61" s="63" t="s">
        <v>178</v>
      </c>
      <c r="CU61" s="63" t="s">
        <v>178</v>
      </c>
      <c r="CV61" s="63" t="s">
        <v>178</v>
      </c>
      <c r="CW61" s="63" t="s">
        <v>178</v>
      </c>
      <c r="CX61" s="63" t="s">
        <v>178</v>
      </c>
      <c r="CY61" s="63" t="s">
        <v>178</v>
      </c>
      <c r="CZ61" s="63" t="s">
        <v>178</v>
      </c>
    </row>
    <row r="62" spans="1:104" x14ac:dyDescent="0.2">
      <c r="A62" s="16" t="s">
        <v>636</v>
      </c>
      <c r="B62" s="9" t="s">
        <v>182</v>
      </c>
      <c r="C62" s="15" t="s">
        <v>253</v>
      </c>
      <c r="D62" s="15" t="s">
        <v>2</v>
      </c>
      <c r="E62" s="86" t="s">
        <v>178</v>
      </c>
      <c r="F62" s="63" t="s">
        <v>178</v>
      </c>
      <c r="G62" s="63" t="s">
        <v>178</v>
      </c>
      <c r="H62" s="63" t="s">
        <v>178</v>
      </c>
      <c r="I62" s="63" t="s">
        <v>178</v>
      </c>
      <c r="J62" s="63" t="s">
        <v>178</v>
      </c>
      <c r="K62" s="63" t="s">
        <v>178</v>
      </c>
      <c r="L62" s="63" t="s">
        <v>178</v>
      </c>
      <c r="M62" s="63" t="s">
        <v>178</v>
      </c>
      <c r="N62" s="63" t="s">
        <v>178</v>
      </c>
      <c r="O62" s="63" t="s">
        <v>178</v>
      </c>
      <c r="P62" s="63" t="s">
        <v>178</v>
      </c>
      <c r="Q62" s="63" t="s">
        <v>178</v>
      </c>
      <c r="R62" s="63" t="s">
        <v>178</v>
      </c>
      <c r="S62" s="63" t="s">
        <v>178</v>
      </c>
      <c r="T62" s="63" t="s">
        <v>178</v>
      </c>
      <c r="U62" s="63" t="s">
        <v>178</v>
      </c>
      <c r="V62" s="63" t="s">
        <v>178</v>
      </c>
      <c r="W62" s="63" t="s">
        <v>178</v>
      </c>
      <c r="X62" s="63" t="s">
        <v>178</v>
      </c>
      <c r="Y62" s="63" t="s">
        <v>178</v>
      </c>
      <c r="Z62" s="63" t="s">
        <v>178</v>
      </c>
      <c r="AA62" s="63" t="s">
        <v>178</v>
      </c>
      <c r="AB62" s="63" t="s">
        <v>178</v>
      </c>
      <c r="AC62" s="63" t="s">
        <v>178</v>
      </c>
      <c r="AD62" s="63" t="s">
        <v>178</v>
      </c>
      <c r="AE62" s="63" t="s">
        <v>178</v>
      </c>
      <c r="AF62" s="63" t="s">
        <v>178</v>
      </c>
      <c r="AG62" s="63" t="s">
        <v>178</v>
      </c>
      <c r="AH62" s="63" t="s">
        <v>178</v>
      </c>
      <c r="AI62" s="63" t="s">
        <v>178</v>
      </c>
      <c r="AJ62" s="63" t="s">
        <v>178</v>
      </c>
      <c r="AK62" s="63" t="s">
        <v>178</v>
      </c>
      <c r="AL62" s="63" t="s">
        <v>178</v>
      </c>
      <c r="AM62" s="63" t="s">
        <v>178</v>
      </c>
      <c r="AN62" s="63" t="s">
        <v>178</v>
      </c>
      <c r="AO62" s="63" t="s">
        <v>178</v>
      </c>
      <c r="AP62" s="63" t="s">
        <v>178</v>
      </c>
      <c r="AQ62" s="63" t="s">
        <v>178</v>
      </c>
      <c r="AR62" s="63" t="s">
        <v>178</v>
      </c>
      <c r="AS62" s="63" t="s">
        <v>178</v>
      </c>
      <c r="AT62" s="63" t="s">
        <v>178</v>
      </c>
      <c r="AU62" s="63" t="s">
        <v>178</v>
      </c>
      <c r="AV62" s="63" t="s">
        <v>178</v>
      </c>
      <c r="AW62" s="63" t="s">
        <v>178</v>
      </c>
      <c r="AX62" s="63" t="s">
        <v>178</v>
      </c>
      <c r="AY62" s="63" t="s">
        <v>178</v>
      </c>
      <c r="AZ62" s="63" t="s">
        <v>178</v>
      </c>
      <c r="BA62" s="63" t="s">
        <v>178</v>
      </c>
      <c r="BB62" s="63" t="s">
        <v>178</v>
      </c>
      <c r="BC62" s="63" t="s">
        <v>178</v>
      </c>
      <c r="BD62" s="63" t="s">
        <v>178</v>
      </c>
      <c r="BE62" s="63" t="s">
        <v>178</v>
      </c>
      <c r="BF62" s="63" t="s">
        <v>178</v>
      </c>
      <c r="BG62" s="63" t="s">
        <v>178</v>
      </c>
      <c r="BH62" s="63" t="s">
        <v>178</v>
      </c>
      <c r="BI62" s="63" t="s">
        <v>178</v>
      </c>
      <c r="BJ62" s="63" t="s">
        <v>178</v>
      </c>
      <c r="BK62" s="63" t="s">
        <v>178</v>
      </c>
      <c r="BL62" s="63" t="s">
        <v>178</v>
      </c>
      <c r="BM62" s="63" t="s">
        <v>178</v>
      </c>
      <c r="BN62" s="63" t="s">
        <v>178</v>
      </c>
      <c r="BO62" s="63" t="s">
        <v>178</v>
      </c>
      <c r="BP62" s="63" t="s">
        <v>178</v>
      </c>
      <c r="BQ62" s="63" t="s">
        <v>178</v>
      </c>
      <c r="BR62" s="63" t="s">
        <v>178</v>
      </c>
      <c r="BS62" s="63" t="s">
        <v>178</v>
      </c>
      <c r="BT62" s="63" t="s">
        <v>178</v>
      </c>
      <c r="BU62" s="63" t="s">
        <v>178</v>
      </c>
      <c r="BV62" s="63" t="s">
        <v>178</v>
      </c>
      <c r="BW62" s="63" t="s">
        <v>178</v>
      </c>
      <c r="BX62" s="63" t="s">
        <v>178</v>
      </c>
      <c r="BY62" s="63" t="s">
        <v>178</v>
      </c>
      <c r="BZ62" s="63" t="s">
        <v>178</v>
      </c>
      <c r="CA62" s="63" t="s">
        <v>178</v>
      </c>
      <c r="CB62" s="63" t="s">
        <v>178</v>
      </c>
      <c r="CC62" s="63" t="s">
        <v>178</v>
      </c>
      <c r="CD62" s="63" t="s">
        <v>178</v>
      </c>
      <c r="CE62" s="63" t="s">
        <v>178</v>
      </c>
      <c r="CF62" s="63" t="s">
        <v>178</v>
      </c>
      <c r="CG62" s="63" t="s">
        <v>178</v>
      </c>
      <c r="CH62" s="63" t="s">
        <v>178</v>
      </c>
      <c r="CI62" s="63" t="s">
        <v>178</v>
      </c>
      <c r="CJ62" s="63" t="s">
        <v>178</v>
      </c>
      <c r="CK62" s="63" t="s">
        <v>178</v>
      </c>
      <c r="CL62" s="63" t="s">
        <v>178</v>
      </c>
      <c r="CM62" s="63" t="s">
        <v>178</v>
      </c>
      <c r="CN62" s="63" t="s">
        <v>178</v>
      </c>
      <c r="CO62" s="63" t="s">
        <v>178</v>
      </c>
      <c r="CP62" s="63" t="s">
        <v>178</v>
      </c>
      <c r="CQ62" s="63" t="s">
        <v>178</v>
      </c>
      <c r="CR62" s="63" t="s">
        <v>178</v>
      </c>
      <c r="CS62" s="63" t="s">
        <v>178</v>
      </c>
      <c r="CT62" s="63" t="s">
        <v>178</v>
      </c>
      <c r="CU62" s="63" t="s">
        <v>178</v>
      </c>
      <c r="CV62" s="63" t="s">
        <v>178</v>
      </c>
      <c r="CW62" s="63" t="s">
        <v>178</v>
      </c>
      <c r="CX62" s="63" t="s">
        <v>178</v>
      </c>
      <c r="CY62" s="63" t="s">
        <v>178</v>
      </c>
      <c r="CZ62" s="63" t="s">
        <v>178</v>
      </c>
    </row>
    <row r="63" spans="1:104" x14ac:dyDescent="0.2">
      <c r="A63" s="16" t="s">
        <v>637</v>
      </c>
      <c r="B63" s="9" t="s">
        <v>183</v>
      </c>
      <c r="C63" s="15" t="s">
        <v>253</v>
      </c>
      <c r="D63" s="15" t="s">
        <v>2</v>
      </c>
      <c r="E63" s="86" t="s">
        <v>178</v>
      </c>
      <c r="F63" s="63" t="s">
        <v>178</v>
      </c>
      <c r="G63" s="63" t="s">
        <v>178</v>
      </c>
      <c r="H63" s="63" t="s">
        <v>178</v>
      </c>
      <c r="I63" s="63" t="s">
        <v>178</v>
      </c>
      <c r="J63" s="63" t="s">
        <v>178</v>
      </c>
      <c r="K63" s="63" t="s">
        <v>178</v>
      </c>
      <c r="L63" s="63" t="s">
        <v>178</v>
      </c>
      <c r="M63" s="63" t="s">
        <v>178</v>
      </c>
      <c r="N63" s="63" t="s">
        <v>178</v>
      </c>
      <c r="O63" s="63" t="s">
        <v>178</v>
      </c>
      <c r="P63" s="63" t="s">
        <v>178</v>
      </c>
      <c r="Q63" s="63" t="s">
        <v>178</v>
      </c>
      <c r="R63" s="63" t="s">
        <v>178</v>
      </c>
      <c r="S63" s="63" t="s">
        <v>178</v>
      </c>
      <c r="T63" s="63" t="s">
        <v>178</v>
      </c>
      <c r="U63" s="63" t="s">
        <v>178</v>
      </c>
      <c r="V63" s="63" t="s">
        <v>178</v>
      </c>
      <c r="W63" s="63" t="s">
        <v>178</v>
      </c>
      <c r="X63" s="63" t="s">
        <v>178</v>
      </c>
      <c r="Y63" s="63" t="s">
        <v>178</v>
      </c>
      <c r="Z63" s="63" t="s">
        <v>178</v>
      </c>
      <c r="AA63" s="63" t="s">
        <v>178</v>
      </c>
      <c r="AB63" s="63" t="s">
        <v>178</v>
      </c>
      <c r="AC63" s="63" t="s">
        <v>178</v>
      </c>
      <c r="AD63" s="63" t="s">
        <v>178</v>
      </c>
      <c r="AE63" s="63" t="s">
        <v>178</v>
      </c>
      <c r="AF63" s="63" t="s">
        <v>178</v>
      </c>
      <c r="AG63" s="63" t="s">
        <v>178</v>
      </c>
      <c r="AH63" s="63" t="s">
        <v>178</v>
      </c>
      <c r="AI63" s="63" t="s">
        <v>178</v>
      </c>
      <c r="AJ63" s="63" t="s">
        <v>178</v>
      </c>
      <c r="AK63" s="63" t="s">
        <v>178</v>
      </c>
      <c r="AL63" s="63" t="s">
        <v>178</v>
      </c>
      <c r="AM63" s="63" t="s">
        <v>178</v>
      </c>
      <c r="AN63" s="63" t="s">
        <v>178</v>
      </c>
      <c r="AO63" s="63" t="s">
        <v>178</v>
      </c>
      <c r="AP63" s="63" t="s">
        <v>178</v>
      </c>
      <c r="AQ63" s="63" t="s">
        <v>178</v>
      </c>
      <c r="AR63" s="63" t="s">
        <v>178</v>
      </c>
      <c r="AS63" s="63" t="s">
        <v>178</v>
      </c>
      <c r="AT63" s="63" t="s">
        <v>178</v>
      </c>
      <c r="AU63" s="63" t="s">
        <v>178</v>
      </c>
      <c r="AV63" s="63" t="s">
        <v>178</v>
      </c>
      <c r="AW63" s="63" t="s">
        <v>178</v>
      </c>
      <c r="AX63" s="63" t="s">
        <v>178</v>
      </c>
      <c r="AY63" s="63" t="s">
        <v>178</v>
      </c>
      <c r="AZ63" s="63" t="s">
        <v>178</v>
      </c>
      <c r="BA63" s="63" t="s">
        <v>178</v>
      </c>
      <c r="BB63" s="63" t="s">
        <v>178</v>
      </c>
      <c r="BC63" s="63" t="s">
        <v>178</v>
      </c>
      <c r="BD63" s="63" t="s">
        <v>178</v>
      </c>
      <c r="BE63" s="63" t="s">
        <v>178</v>
      </c>
      <c r="BF63" s="63" t="s">
        <v>178</v>
      </c>
      <c r="BG63" s="63" t="s">
        <v>178</v>
      </c>
      <c r="BH63" s="63" t="s">
        <v>178</v>
      </c>
      <c r="BI63" s="63" t="s">
        <v>178</v>
      </c>
      <c r="BJ63" s="63" t="s">
        <v>178</v>
      </c>
      <c r="BK63" s="63" t="s">
        <v>178</v>
      </c>
      <c r="BL63" s="63" t="s">
        <v>178</v>
      </c>
      <c r="BM63" s="63" t="s">
        <v>178</v>
      </c>
      <c r="BN63" s="63" t="s">
        <v>178</v>
      </c>
      <c r="BO63" s="63" t="s">
        <v>178</v>
      </c>
      <c r="BP63" s="63" t="s">
        <v>178</v>
      </c>
      <c r="BQ63" s="63" t="s">
        <v>178</v>
      </c>
      <c r="BR63" s="63" t="s">
        <v>178</v>
      </c>
      <c r="BS63" s="63" t="s">
        <v>178</v>
      </c>
      <c r="BT63" s="63" t="s">
        <v>178</v>
      </c>
      <c r="BU63" s="63" t="s">
        <v>178</v>
      </c>
      <c r="BV63" s="63" t="s">
        <v>178</v>
      </c>
      <c r="BW63" s="63" t="s">
        <v>178</v>
      </c>
      <c r="BX63" s="63" t="s">
        <v>178</v>
      </c>
      <c r="BY63" s="63" t="s">
        <v>178</v>
      </c>
      <c r="BZ63" s="63" t="s">
        <v>178</v>
      </c>
      <c r="CA63" s="63" t="s">
        <v>178</v>
      </c>
      <c r="CB63" s="63" t="s">
        <v>178</v>
      </c>
      <c r="CC63" s="63" t="s">
        <v>178</v>
      </c>
      <c r="CD63" s="63" t="s">
        <v>178</v>
      </c>
      <c r="CE63" s="63" t="s">
        <v>178</v>
      </c>
      <c r="CF63" s="63" t="s">
        <v>178</v>
      </c>
      <c r="CG63" s="63" t="s">
        <v>178</v>
      </c>
      <c r="CH63" s="63" t="s">
        <v>178</v>
      </c>
      <c r="CI63" s="63" t="s">
        <v>178</v>
      </c>
      <c r="CJ63" s="63" t="s">
        <v>178</v>
      </c>
      <c r="CK63" s="63" t="s">
        <v>178</v>
      </c>
      <c r="CL63" s="63" t="s">
        <v>178</v>
      </c>
      <c r="CM63" s="63" t="s">
        <v>178</v>
      </c>
      <c r="CN63" s="63" t="s">
        <v>178</v>
      </c>
      <c r="CO63" s="63" t="s">
        <v>178</v>
      </c>
      <c r="CP63" s="63" t="s">
        <v>178</v>
      </c>
      <c r="CQ63" s="63" t="s">
        <v>178</v>
      </c>
      <c r="CR63" s="63" t="s">
        <v>178</v>
      </c>
      <c r="CS63" s="63" t="s">
        <v>178</v>
      </c>
      <c r="CT63" s="63" t="s">
        <v>178</v>
      </c>
      <c r="CU63" s="63" t="s">
        <v>178</v>
      </c>
      <c r="CV63" s="63" t="s">
        <v>178</v>
      </c>
      <c r="CW63" s="63" t="s">
        <v>178</v>
      </c>
      <c r="CX63" s="63" t="s">
        <v>178</v>
      </c>
      <c r="CY63" s="63" t="s">
        <v>178</v>
      </c>
      <c r="CZ63" s="63" t="s">
        <v>178</v>
      </c>
    </row>
    <row r="64" spans="1:104" ht="28.5" x14ac:dyDescent="0.2">
      <c r="A64" s="16" t="s">
        <v>638</v>
      </c>
      <c r="B64" s="9" t="s">
        <v>184</v>
      </c>
      <c r="C64" s="15" t="s">
        <v>281</v>
      </c>
      <c r="D64" s="15" t="s">
        <v>2</v>
      </c>
      <c r="E64" s="86"/>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row>
    <row r="65" spans="1:104" ht="28.5" x14ac:dyDescent="0.2">
      <c r="A65" s="16" t="s">
        <v>639</v>
      </c>
      <c r="B65" s="9" t="s">
        <v>185</v>
      </c>
      <c r="C65" s="15" t="s">
        <v>254</v>
      </c>
      <c r="D65" s="15" t="s">
        <v>68</v>
      </c>
      <c r="E65" s="91"/>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row>
    <row r="66" spans="1:104" ht="23.45" customHeight="1" x14ac:dyDescent="0.3">
      <c r="A66" s="66"/>
      <c r="B66" s="66" t="s">
        <v>106</v>
      </c>
      <c r="E66" s="71"/>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row>
    <row r="67" spans="1:104" ht="40.15" customHeight="1" x14ac:dyDescent="0.2">
      <c r="A67" s="222"/>
      <c r="B67" s="222" t="s">
        <v>279</v>
      </c>
      <c r="C67" s="15" t="s">
        <v>556</v>
      </c>
      <c r="D67" s="15" t="s">
        <v>243</v>
      </c>
      <c r="E67" s="210" t="s">
        <v>100</v>
      </c>
      <c r="F67" s="211" t="s">
        <v>100</v>
      </c>
      <c r="G67" s="211" t="s">
        <v>100</v>
      </c>
      <c r="H67" s="211" t="s">
        <v>100</v>
      </c>
      <c r="I67" s="211" t="s">
        <v>100</v>
      </c>
      <c r="J67" s="211" t="s">
        <v>100</v>
      </c>
      <c r="K67" s="211" t="s">
        <v>100</v>
      </c>
      <c r="L67" s="211" t="s">
        <v>100</v>
      </c>
      <c r="M67" s="211" t="s">
        <v>100</v>
      </c>
      <c r="N67" s="211" t="s">
        <v>100</v>
      </c>
      <c r="O67" s="211" t="s">
        <v>100</v>
      </c>
      <c r="P67" s="211" t="s">
        <v>100</v>
      </c>
      <c r="Q67" s="211" t="s">
        <v>100</v>
      </c>
      <c r="R67" s="211" t="s">
        <v>100</v>
      </c>
      <c r="S67" s="211" t="s">
        <v>100</v>
      </c>
      <c r="T67" s="211" t="s">
        <v>100</v>
      </c>
      <c r="U67" s="211" t="s">
        <v>100</v>
      </c>
      <c r="V67" s="211" t="s">
        <v>100</v>
      </c>
      <c r="W67" s="211" t="s">
        <v>100</v>
      </c>
      <c r="X67" s="211" t="s">
        <v>100</v>
      </c>
      <c r="Y67" s="211" t="s">
        <v>100</v>
      </c>
      <c r="Z67" s="211" t="s">
        <v>100</v>
      </c>
      <c r="AA67" s="211" t="s">
        <v>100</v>
      </c>
      <c r="AB67" s="211" t="s">
        <v>100</v>
      </c>
      <c r="AC67" s="211" t="s">
        <v>100</v>
      </c>
      <c r="AD67" s="211" t="s">
        <v>100</v>
      </c>
      <c r="AE67" s="211" t="s">
        <v>100</v>
      </c>
      <c r="AF67" s="211" t="s">
        <v>100</v>
      </c>
      <c r="AG67" s="211" t="s">
        <v>100</v>
      </c>
      <c r="AH67" s="211" t="s">
        <v>100</v>
      </c>
      <c r="AI67" s="211" t="s">
        <v>100</v>
      </c>
      <c r="AJ67" s="211" t="s">
        <v>100</v>
      </c>
      <c r="AK67" s="211" t="s">
        <v>100</v>
      </c>
      <c r="AL67" s="211" t="s">
        <v>100</v>
      </c>
      <c r="AM67" s="211" t="s">
        <v>100</v>
      </c>
      <c r="AN67" s="211" t="s">
        <v>100</v>
      </c>
      <c r="AO67" s="211" t="s">
        <v>100</v>
      </c>
      <c r="AP67" s="211" t="s">
        <v>100</v>
      </c>
      <c r="AQ67" s="211" t="s">
        <v>100</v>
      </c>
      <c r="AR67" s="211" t="s">
        <v>100</v>
      </c>
      <c r="AS67" s="211" t="s">
        <v>100</v>
      </c>
      <c r="AT67" s="211" t="s">
        <v>100</v>
      </c>
      <c r="AU67" s="211" t="s">
        <v>100</v>
      </c>
      <c r="AV67" s="211" t="s">
        <v>100</v>
      </c>
      <c r="AW67" s="211" t="s">
        <v>100</v>
      </c>
      <c r="AX67" s="211" t="s">
        <v>100</v>
      </c>
      <c r="AY67" s="211" t="s">
        <v>100</v>
      </c>
      <c r="AZ67" s="211" t="s">
        <v>100</v>
      </c>
      <c r="BA67" s="211" t="s">
        <v>100</v>
      </c>
      <c r="BB67" s="211" t="s">
        <v>100</v>
      </c>
      <c r="BC67" s="211" t="s">
        <v>100</v>
      </c>
      <c r="BD67" s="211" t="s">
        <v>100</v>
      </c>
      <c r="BE67" s="211" t="s">
        <v>100</v>
      </c>
      <c r="BF67" s="211" t="s">
        <v>100</v>
      </c>
      <c r="BG67" s="211" t="s">
        <v>100</v>
      </c>
      <c r="BH67" s="211" t="s">
        <v>100</v>
      </c>
      <c r="BI67" s="211" t="s">
        <v>100</v>
      </c>
      <c r="BJ67" s="211" t="s">
        <v>100</v>
      </c>
      <c r="BK67" s="211" t="s">
        <v>100</v>
      </c>
      <c r="BL67" s="211" t="s">
        <v>100</v>
      </c>
      <c r="BM67" s="211" t="s">
        <v>100</v>
      </c>
      <c r="BN67" s="211" t="s">
        <v>100</v>
      </c>
      <c r="BO67" s="211" t="s">
        <v>100</v>
      </c>
      <c r="BP67" s="211" t="s">
        <v>100</v>
      </c>
      <c r="BQ67" s="211" t="s">
        <v>100</v>
      </c>
      <c r="BR67" s="211" t="s">
        <v>100</v>
      </c>
      <c r="BS67" s="211" t="s">
        <v>100</v>
      </c>
      <c r="BT67" s="211" t="s">
        <v>100</v>
      </c>
      <c r="BU67" s="211" t="s">
        <v>100</v>
      </c>
      <c r="BV67" s="211" t="s">
        <v>100</v>
      </c>
      <c r="BW67" s="211" t="s">
        <v>100</v>
      </c>
      <c r="BX67" s="211" t="s">
        <v>100</v>
      </c>
      <c r="BY67" s="211" t="s">
        <v>100</v>
      </c>
      <c r="BZ67" s="211" t="s">
        <v>100</v>
      </c>
      <c r="CA67" s="211" t="s">
        <v>100</v>
      </c>
      <c r="CB67" s="211" t="s">
        <v>100</v>
      </c>
      <c r="CC67" s="211" t="s">
        <v>100</v>
      </c>
      <c r="CD67" s="211" t="s">
        <v>100</v>
      </c>
      <c r="CE67" s="211" t="s">
        <v>100</v>
      </c>
      <c r="CF67" s="211" t="s">
        <v>100</v>
      </c>
      <c r="CG67" s="211" t="s">
        <v>100</v>
      </c>
      <c r="CH67" s="211" t="s">
        <v>100</v>
      </c>
      <c r="CI67" s="211" t="s">
        <v>100</v>
      </c>
      <c r="CJ67" s="211" t="s">
        <v>100</v>
      </c>
      <c r="CK67" s="211" t="s">
        <v>100</v>
      </c>
      <c r="CL67" s="211" t="s">
        <v>100</v>
      </c>
      <c r="CM67" s="211" t="s">
        <v>100</v>
      </c>
      <c r="CN67" s="211" t="s">
        <v>100</v>
      </c>
      <c r="CO67" s="211" t="s">
        <v>100</v>
      </c>
      <c r="CP67" s="211" t="s">
        <v>100</v>
      </c>
      <c r="CQ67" s="211" t="s">
        <v>100</v>
      </c>
      <c r="CR67" s="211" t="s">
        <v>100</v>
      </c>
      <c r="CS67" s="211" t="s">
        <v>100</v>
      </c>
      <c r="CT67" s="211" t="s">
        <v>100</v>
      </c>
      <c r="CU67" s="211" t="s">
        <v>100</v>
      </c>
      <c r="CV67" s="211" t="s">
        <v>100</v>
      </c>
      <c r="CW67" s="211" t="s">
        <v>100</v>
      </c>
      <c r="CX67" s="211" t="s">
        <v>100</v>
      </c>
      <c r="CY67" s="211" t="s">
        <v>100</v>
      </c>
      <c r="CZ67" s="211" t="s">
        <v>100</v>
      </c>
    </row>
    <row r="68" spans="1:104" x14ac:dyDescent="0.2">
      <c r="A68" s="16" t="s">
        <v>614</v>
      </c>
      <c r="B68" s="9" t="s">
        <v>180</v>
      </c>
      <c r="C68" s="15" t="s">
        <v>253</v>
      </c>
      <c r="D68" s="15" t="s">
        <v>2</v>
      </c>
      <c r="E68" s="86" t="s">
        <v>178</v>
      </c>
      <c r="F68" s="63" t="s">
        <v>178</v>
      </c>
      <c r="G68" s="63" t="s">
        <v>178</v>
      </c>
      <c r="H68" s="63" t="s">
        <v>178</v>
      </c>
      <c r="I68" s="63" t="s">
        <v>178</v>
      </c>
      <c r="J68" s="63" t="s">
        <v>178</v>
      </c>
      <c r="K68" s="63" t="s">
        <v>178</v>
      </c>
      <c r="L68" s="63" t="s">
        <v>178</v>
      </c>
      <c r="M68" s="63" t="s">
        <v>178</v>
      </c>
      <c r="N68" s="63" t="s">
        <v>178</v>
      </c>
      <c r="O68" s="63" t="s">
        <v>178</v>
      </c>
      <c r="P68" s="63" t="s">
        <v>178</v>
      </c>
      <c r="Q68" s="63" t="s">
        <v>178</v>
      </c>
      <c r="R68" s="63" t="s">
        <v>178</v>
      </c>
      <c r="S68" s="63" t="s">
        <v>178</v>
      </c>
      <c r="T68" s="63" t="s">
        <v>178</v>
      </c>
      <c r="U68" s="63" t="s">
        <v>178</v>
      </c>
      <c r="V68" s="63" t="s">
        <v>178</v>
      </c>
      <c r="W68" s="63" t="s">
        <v>178</v>
      </c>
      <c r="X68" s="63" t="s">
        <v>178</v>
      </c>
      <c r="Y68" s="63" t="s">
        <v>178</v>
      </c>
      <c r="Z68" s="63" t="s">
        <v>178</v>
      </c>
      <c r="AA68" s="63" t="s">
        <v>178</v>
      </c>
      <c r="AB68" s="63" t="s">
        <v>178</v>
      </c>
      <c r="AC68" s="63" t="s">
        <v>178</v>
      </c>
      <c r="AD68" s="63" t="s">
        <v>178</v>
      </c>
      <c r="AE68" s="63" t="s">
        <v>178</v>
      </c>
      <c r="AF68" s="63" t="s">
        <v>178</v>
      </c>
      <c r="AG68" s="63" t="s">
        <v>178</v>
      </c>
      <c r="AH68" s="63" t="s">
        <v>178</v>
      </c>
      <c r="AI68" s="63" t="s">
        <v>178</v>
      </c>
      <c r="AJ68" s="63" t="s">
        <v>178</v>
      </c>
      <c r="AK68" s="63" t="s">
        <v>178</v>
      </c>
      <c r="AL68" s="63" t="s">
        <v>178</v>
      </c>
      <c r="AM68" s="63" t="s">
        <v>178</v>
      </c>
      <c r="AN68" s="63" t="s">
        <v>178</v>
      </c>
      <c r="AO68" s="63" t="s">
        <v>178</v>
      </c>
      <c r="AP68" s="63" t="s">
        <v>178</v>
      </c>
      <c r="AQ68" s="63" t="s">
        <v>178</v>
      </c>
      <c r="AR68" s="63" t="s">
        <v>178</v>
      </c>
      <c r="AS68" s="63" t="s">
        <v>178</v>
      </c>
      <c r="AT68" s="63" t="s">
        <v>178</v>
      </c>
      <c r="AU68" s="63" t="s">
        <v>178</v>
      </c>
      <c r="AV68" s="63" t="s">
        <v>178</v>
      </c>
      <c r="AW68" s="63" t="s">
        <v>178</v>
      </c>
      <c r="AX68" s="63" t="s">
        <v>178</v>
      </c>
      <c r="AY68" s="63" t="s">
        <v>178</v>
      </c>
      <c r="AZ68" s="63" t="s">
        <v>178</v>
      </c>
      <c r="BA68" s="63" t="s">
        <v>178</v>
      </c>
      <c r="BB68" s="63" t="s">
        <v>178</v>
      </c>
      <c r="BC68" s="63" t="s">
        <v>178</v>
      </c>
      <c r="BD68" s="63" t="s">
        <v>178</v>
      </c>
      <c r="BE68" s="63" t="s">
        <v>178</v>
      </c>
      <c r="BF68" s="63" t="s">
        <v>178</v>
      </c>
      <c r="BG68" s="63" t="s">
        <v>178</v>
      </c>
      <c r="BH68" s="63" t="s">
        <v>178</v>
      </c>
      <c r="BI68" s="63" t="s">
        <v>178</v>
      </c>
      <c r="BJ68" s="63" t="s">
        <v>178</v>
      </c>
      <c r="BK68" s="63" t="s">
        <v>178</v>
      </c>
      <c r="BL68" s="63" t="s">
        <v>178</v>
      </c>
      <c r="BM68" s="63" t="s">
        <v>178</v>
      </c>
      <c r="BN68" s="63" t="s">
        <v>178</v>
      </c>
      <c r="BO68" s="63" t="s">
        <v>178</v>
      </c>
      <c r="BP68" s="63" t="s">
        <v>178</v>
      </c>
      <c r="BQ68" s="63" t="s">
        <v>178</v>
      </c>
      <c r="BR68" s="63" t="s">
        <v>178</v>
      </c>
      <c r="BS68" s="63" t="s">
        <v>178</v>
      </c>
      <c r="BT68" s="63" t="s">
        <v>178</v>
      </c>
      <c r="BU68" s="63" t="s">
        <v>178</v>
      </c>
      <c r="BV68" s="63" t="s">
        <v>178</v>
      </c>
      <c r="BW68" s="63" t="s">
        <v>178</v>
      </c>
      <c r="BX68" s="63" t="s">
        <v>178</v>
      </c>
      <c r="BY68" s="63" t="s">
        <v>178</v>
      </c>
      <c r="BZ68" s="63" t="s">
        <v>178</v>
      </c>
      <c r="CA68" s="63" t="s">
        <v>178</v>
      </c>
      <c r="CB68" s="63" t="s">
        <v>178</v>
      </c>
      <c r="CC68" s="63" t="s">
        <v>178</v>
      </c>
      <c r="CD68" s="63" t="s">
        <v>178</v>
      </c>
      <c r="CE68" s="63" t="s">
        <v>178</v>
      </c>
      <c r="CF68" s="63" t="s">
        <v>178</v>
      </c>
      <c r="CG68" s="63" t="s">
        <v>178</v>
      </c>
      <c r="CH68" s="63" t="s">
        <v>178</v>
      </c>
      <c r="CI68" s="63" t="s">
        <v>178</v>
      </c>
      <c r="CJ68" s="63" t="s">
        <v>178</v>
      </c>
      <c r="CK68" s="63" t="s">
        <v>178</v>
      </c>
      <c r="CL68" s="63" t="s">
        <v>178</v>
      </c>
      <c r="CM68" s="63" t="s">
        <v>178</v>
      </c>
      <c r="CN68" s="63" t="s">
        <v>178</v>
      </c>
      <c r="CO68" s="63" t="s">
        <v>178</v>
      </c>
      <c r="CP68" s="63" t="s">
        <v>178</v>
      </c>
      <c r="CQ68" s="63" t="s">
        <v>178</v>
      </c>
      <c r="CR68" s="63" t="s">
        <v>178</v>
      </c>
      <c r="CS68" s="63" t="s">
        <v>178</v>
      </c>
      <c r="CT68" s="63" t="s">
        <v>178</v>
      </c>
      <c r="CU68" s="63" t="s">
        <v>178</v>
      </c>
      <c r="CV68" s="63" t="s">
        <v>178</v>
      </c>
      <c r="CW68" s="63" t="s">
        <v>178</v>
      </c>
      <c r="CX68" s="63" t="s">
        <v>178</v>
      </c>
      <c r="CY68" s="63" t="s">
        <v>178</v>
      </c>
      <c r="CZ68" s="63" t="s">
        <v>178</v>
      </c>
    </row>
    <row r="69" spans="1:104" x14ac:dyDescent="0.2">
      <c r="A69" s="16" t="s">
        <v>615</v>
      </c>
      <c r="B69" s="9" t="s">
        <v>181</v>
      </c>
      <c r="C69" s="15" t="s">
        <v>253</v>
      </c>
      <c r="D69" s="15" t="s">
        <v>2</v>
      </c>
      <c r="E69" s="86" t="s">
        <v>178</v>
      </c>
      <c r="F69" s="63" t="s">
        <v>178</v>
      </c>
      <c r="G69" s="63" t="s">
        <v>178</v>
      </c>
      <c r="H69" s="63" t="s">
        <v>178</v>
      </c>
      <c r="I69" s="63" t="s">
        <v>178</v>
      </c>
      <c r="J69" s="63" t="s">
        <v>178</v>
      </c>
      <c r="K69" s="63" t="s">
        <v>178</v>
      </c>
      <c r="L69" s="63" t="s">
        <v>178</v>
      </c>
      <c r="M69" s="63" t="s">
        <v>178</v>
      </c>
      <c r="N69" s="63" t="s">
        <v>178</v>
      </c>
      <c r="O69" s="63" t="s">
        <v>178</v>
      </c>
      <c r="P69" s="63" t="s">
        <v>178</v>
      </c>
      <c r="Q69" s="63" t="s">
        <v>178</v>
      </c>
      <c r="R69" s="63" t="s">
        <v>178</v>
      </c>
      <c r="S69" s="63" t="s">
        <v>178</v>
      </c>
      <c r="T69" s="63" t="s">
        <v>178</v>
      </c>
      <c r="U69" s="63" t="s">
        <v>178</v>
      </c>
      <c r="V69" s="63" t="s">
        <v>178</v>
      </c>
      <c r="W69" s="63" t="s">
        <v>178</v>
      </c>
      <c r="X69" s="63" t="s">
        <v>178</v>
      </c>
      <c r="Y69" s="63" t="s">
        <v>178</v>
      </c>
      <c r="Z69" s="63" t="s">
        <v>178</v>
      </c>
      <c r="AA69" s="63" t="s">
        <v>178</v>
      </c>
      <c r="AB69" s="63" t="s">
        <v>178</v>
      </c>
      <c r="AC69" s="63" t="s">
        <v>178</v>
      </c>
      <c r="AD69" s="63" t="s">
        <v>178</v>
      </c>
      <c r="AE69" s="63" t="s">
        <v>178</v>
      </c>
      <c r="AF69" s="63" t="s">
        <v>178</v>
      </c>
      <c r="AG69" s="63" t="s">
        <v>178</v>
      </c>
      <c r="AH69" s="63" t="s">
        <v>178</v>
      </c>
      <c r="AI69" s="63" t="s">
        <v>178</v>
      </c>
      <c r="AJ69" s="63" t="s">
        <v>178</v>
      </c>
      <c r="AK69" s="63" t="s">
        <v>178</v>
      </c>
      <c r="AL69" s="63" t="s">
        <v>178</v>
      </c>
      <c r="AM69" s="63" t="s">
        <v>178</v>
      </c>
      <c r="AN69" s="63" t="s">
        <v>178</v>
      </c>
      <c r="AO69" s="63" t="s">
        <v>178</v>
      </c>
      <c r="AP69" s="63" t="s">
        <v>178</v>
      </c>
      <c r="AQ69" s="63" t="s">
        <v>178</v>
      </c>
      <c r="AR69" s="63" t="s">
        <v>178</v>
      </c>
      <c r="AS69" s="63" t="s">
        <v>178</v>
      </c>
      <c r="AT69" s="63" t="s">
        <v>178</v>
      </c>
      <c r="AU69" s="63" t="s">
        <v>178</v>
      </c>
      <c r="AV69" s="63" t="s">
        <v>178</v>
      </c>
      <c r="AW69" s="63" t="s">
        <v>178</v>
      </c>
      <c r="AX69" s="63" t="s">
        <v>178</v>
      </c>
      <c r="AY69" s="63" t="s">
        <v>178</v>
      </c>
      <c r="AZ69" s="63" t="s">
        <v>178</v>
      </c>
      <c r="BA69" s="63" t="s">
        <v>178</v>
      </c>
      <c r="BB69" s="63" t="s">
        <v>178</v>
      </c>
      <c r="BC69" s="63" t="s">
        <v>178</v>
      </c>
      <c r="BD69" s="63" t="s">
        <v>178</v>
      </c>
      <c r="BE69" s="63" t="s">
        <v>178</v>
      </c>
      <c r="BF69" s="63" t="s">
        <v>178</v>
      </c>
      <c r="BG69" s="63" t="s">
        <v>178</v>
      </c>
      <c r="BH69" s="63" t="s">
        <v>178</v>
      </c>
      <c r="BI69" s="63" t="s">
        <v>178</v>
      </c>
      <c r="BJ69" s="63" t="s">
        <v>178</v>
      </c>
      <c r="BK69" s="63" t="s">
        <v>178</v>
      </c>
      <c r="BL69" s="63" t="s">
        <v>178</v>
      </c>
      <c r="BM69" s="63" t="s">
        <v>178</v>
      </c>
      <c r="BN69" s="63" t="s">
        <v>178</v>
      </c>
      <c r="BO69" s="63" t="s">
        <v>178</v>
      </c>
      <c r="BP69" s="63" t="s">
        <v>178</v>
      </c>
      <c r="BQ69" s="63" t="s">
        <v>178</v>
      </c>
      <c r="BR69" s="63" t="s">
        <v>178</v>
      </c>
      <c r="BS69" s="63" t="s">
        <v>178</v>
      </c>
      <c r="BT69" s="63" t="s">
        <v>178</v>
      </c>
      <c r="BU69" s="63" t="s">
        <v>178</v>
      </c>
      <c r="BV69" s="63" t="s">
        <v>178</v>
      </c>
      <c r="BW69" s="63" t="s">
        <v>178</v>
      </c>
      <c r="BX69" s="63" t="s">
        <v>178</v>
      </c>
      <c r="BY69" s="63" t="s">
        <v>178</v>
      </c>
      <c r="BZ69" s="63" t="s">
        <v>178</v>
      </c>
      <c r="CA69" s="63" t="s">
        <v>178</v>
      </c>
      <c r="CB69" s="63" t="s">
        <v>178</v>
      </c>
      <c r="CC69" s="63" t="s">
        <v>178</v>
      </c>
      <c r="CD69" s="63" t="s">
        <v>178</v>
      </c>
      <c r="CE69" s="63" t="s">
        <v>178</v>
      </c>
      <c r="CF69" s="63" t="s">
        <v>178</v>
      </c>
      <c r="CG69" s="63" t="s">
        <v>178</v>
      </c>
      <c r="CH69" s="63" t="s">
        <v>178</v>
      </c>
      <c r="CI69" s="63" t="s">
        <v>178</v>
      </c>
      <c r="CJ69" s="63" t="s">
        <v>178</v>
      </c>
      <c r="CK69" s="63" t="s">
        <v>178</v>
      </c>
      <c r="CL69" s="63" t="s">
        <v>178</v>
      </c>
      <c r="CM69" s="63" t="s">
        <v>178</v>
      </c>
      <c r="CN69" s="63" t="s">
        <v>178</v>
      </c>
      <c r="CO69" s="63" t="s">
        <v>178</v>
      </c>
      <c r="CP69" s="63" t="s">
        <v>178</v>
      </c>
      <c r="CQ69" s="63" t="s">
        <v>178</v>
      </c>
      <c r="CR69" s="63" t="s">
        <v>178</v>
      </c>
      <c r="CS69" s="63" t="s">
        <v>178</v>
      </c>
      <c r="CT69" s="63" t="s">
        <v>178</v>
      </c>
      <c r="CU69" s="63" t="s">
        <v>178</v>
      </c>
      <c r="CV69" s="63" t="s">
        <v>178</v>
      </c>
      <c r="CW69" s="63" t="s">
        <v>178</v>
      </c>
      <c r="CX69" s="63" t="s">
        <v>178</v>
      </c>
      <c r="CY69" s="63" t="s">
        <v>178</v>
      </c>
      <c r="CZ69" s="63" t="s">
        <v>178</v>
      </c>
    </row>
    <row r="70" spans="1:104" x14ac:dyDescent="0.2">
      <c r="A70" s="16" t="s">
        <v>616</v>
      </c>
      <c r="B70" s="9" t="s">
        <v>182</v>
      </c>
      <c r="C70" s="15" t="s">
        <v>253</v>
      </c>
      <c r="D70" s="15" t="s">
        <v>2</v>
      </c>
      <c r="E70" s="86" t="s">
        <v>178</v>
      </c>
      <c r="F70" s="63" t="s">
        <v>178</v>
      </c>
      <c r="G70" s="63" t="s">
        <v>178</v>
      </c>
      <c r="H70" s="63" t="s">
        <v>178</v>
      </c>
      <c r="I70" s="63" t="s">
        <v>178</v>
      </c>
      <c r="J70" s="63" t="s">
        <v>178</v>
      </c>
      <c r="K70" s="63" t="s">
        <v>178</v>
      </c>
      <c r="L70" s="63" t="s">
        <v>178</v>
      </c>
      <c r="M70" s="63" t="s">
        <v>178</v>
      </c>
      <c r="N70" s="63" t="s">
        <v>178</v>
      </c>
      <c r="O70" s="63" t="s">
        <v>178</v>
      </c>
      <c r="P70" s="63" t="s">
        <v>178</v>
      </c>
      <c r="Q70" s="63" t="s">
        <v>178</v>
      </c>
      <c r="R70" s="63" t="s">
        <v>178</v>
      </c>
      <c r="S70" s="63" t="s">
        <v>178</v>
      </c>
      <c r="T70" s="63" t="s">
        <v>178</v>
      </c>
      <c r="U70" s="63" t="s">
        <v>178</v>
      </c>
      <c r="V70" s="63" t="s">
        <v>178</v>
      </c>
      <c r="W70" s="63" t="s">
        <v>178</v>
      </c>
      <c r="X70" s="63" t="s">
        <v>178</v>
      </c>
      <c r="Y70" s="63" t="s">
        <v>178</v>
      </c>
      <c r="Z70" s="63" t="s">
        <v>178</v>
      </c>
      <c r="AA70" s="63" t="s">
        <v>178</v>
      </c>
      <c r="AB70" s="63" t="s">
        <v>178</v>
      </c>
      <c r="AC70" s="63" t="s">
        <v>178</v>
      </c>
      <c r="AD70" s="63" t="s">
        <v>178</v>
      </c>
      <c r="AE70" s="63" t="s">
        <v>178</v>
      </c>
      <c r="AF70" s="63" t="s">
        <v>178</v>
      </c>
      <c r="AG70" s="63" t="s">
        <v>178</v>
      </c>
      <c r="AH70" s="63" t="s">
        <v>178</v>
      </c>
      <c r="AI70" s="63" t="s">
        <v>178</v>
      </c>
      <c r="AJ70" s="63" t="s">
        <v>178</v>
      </c>
      <c r="AK70" s="63" t="s">
        <v>178</v>
      </c>
      <c r="AL70" s="63" t="s">
        <v>178</v>
      </c>
      <c r="AM70" s="63" t="s">
        <v>178</v>
      </c>
      <c r="AN70" s="63" t="s">
        <v>178</v>
      </c>
      <c r="AO70" s="63" t="s">
        <v>178</v>
      </c>
      <c r="AP70" s="63" t="s">
        <v>178</v>
      </c>
      <c r="AQ70" s="63" t="s">
        <v>178</v>
      </c>
      <c r="AR70" s="63" t="s">
        <v>178</v>
      </c>
      <c r="AS70" s="63" t="s">
        <v>178</v>
      </c>
      <c r="AT70" s="63" t="s">
        <v>178</v>
      </c>
      <c r="AU70" s="63" t="s">
        <v>178</v>
      </c>
      <c r="AV70" s="63" t="s">
        <v>178</v>
      </c>
      <c r="AW70" s="63" t="s">
        <v>178</v>
      </c>
      <c r="AX70" s="63" t="s">
        <v>178</v>
      </c>
      <c r="AY70" s="63" t="s">
        <v>178</v>
      </c>
      <c r="AZ70" s="63" t="s">
        <v>178</v>
      </c>
      <c r="BA70" s="63" t="s">
        <v>178</v>
      </c>
      <c r="BB70" s="63" t="s">
        <v>178</v>
      </c>
      <c r="BC70" s="63" t="s">
        <v>178</v>
      </c>
      <c r="BD70" s="63" t="s">
        <v>178</v>
      </c>
      <c r="BE70" s="63" t="s">
        <v>178</v>
      </c>
      <c r="BF70" s="63" t="s">
        <v>178</v>
      </c>
      <c r="BG70" s="63" t="s">
        <v>178</v>
      </c>
      <c r="BH70" s="63" t="s">
        <v>178</v>
      </c>
      <c r="BI70" s="63" t="s">
        <v>178</v>
      </c>
      <c r="BJ70" s="63" t="s">
        <v>178</v>
      </c>
      <c r="BK70" s="63" t="s">
        <v>178</v>
      </c>
      <c r="BL70" s="63" t="s">
        <v>178</v>
      </c>
      <c r="BM70" s="63" t="s">
        <v>178</v>
      </c>
      <c r="BN70" s="63" t="s">
        <v>178</v>
      </c>
      <c r="BO70" s="63" t="s">
        <v>178</v>
      </c>
      <c r="BP70" s="63" t="s">
        <v>178</v>
      </c>
      <c r="BQ70" s="63" t="s">
        <v>178</v>
      </c>
      <c r="BR70" s="63" t="s">
        <v>178</v>
      </c>
      <c r="BS70" s="63" t="s">
        <v>178</v>
      </c>
      <c r="BT70" s="63" t="s">
        <v>178</v>
      </c>
      <c r="BU70" s="63" t="s">
        <v>178</v>
      </c>
      <c r="BV70" s="63" t="s">
        <v>178</v>
      </c>
      <c r="BW70" s="63" t="s">
        <v>178</v>
      </c>
      <c r="BX70" s="63" t="s">
        <v>178</v>
      </c>
      <c r="BY70" s="63" t="s">
        <v>178</v>
      </c>
      <c r="BZ70" s="63" t="s">
        <v>178</v>
      </c>
      <c r="CA70" s="63" t="s">
        <v>178</v>
      </c>
      <c r="CB70" s="63" t="s">
        <v>178</v>
      </c>
      <c r="CC70" s="63" t="s">
        <v>178</v>
      </c>
      <c r="CD70" s="63" t="s">
        <v>178</v>
      </c>
      <c r="CE70" s="63" t="s">
        <v>178</v>
      </c>
      <c r="CF70" s="63" t="s">
        <v>178</v>
      </c>
      <c r="CG70" s="63" t="s">
        <v>178</v>
      </c>
      <c r="CH70" s="63" t="s">
        <v>178</v>
      </c>
      <c r="CI70" s="63" t="s">
        <v>178</v>
      </c>
      <c r="CJ70" s="63" t="s">
        <v>178</v>
      </c>
      <c r="CK70" s="63" t="s">
        <v>178</v>
      </c>
      <c r="CL70" s="63" t="s">
        <v>178</v>
      </c>
      <c r="CM70" s="63" t="s">
        <v>178</v>
      </c>
      <c r="CN70" s="63" t="s">
        <v>178</v>
      </c>
      <c r="CO70" s="63" t="s">
        <v>178</v>
      </c>
      <c r="CP70" s="63" t="s">
        <v>178</v>
      </c>
      <c r="CQ70" s="63" t="s">
        <v>178</v>
      </c>
      <c r="CR70" s="63" t="s">
        <v>178</v>
      </c>
      <c r="CS70" s="63" t="s">
        <v>178</v>
      </c>
      <c r="CT70" s="63" t="s">
        <v>178</v>
      </c>
      <c r="CU70" s="63" t="s">
        <v>178</v>
      </c>
      <c r="CV70" s="63" t="s">
        <v>178</v>
      </c>
      <c r="CW70" s="63" t="s">
        <v>178</v>
      </c>
      <c r="CX70" s="63" t="s">
        <v>178</v>
      </c>
      <c r="CY70" s="63" t="s">
        <v>178</v>
      </c>
      <c r="CZ70" s="63" t="s">
        <v>178</v>
      </c>
    </row>
    <row r="71" spans="1:104" x14ac:dyDescent="0.2">
      <c r="A71" s="16" t="s">
        <v>617</v>
      </c>
      <c r="B71" s="9" t="s">
        <v>183</v>
      </c>
      <c r="C71" s="15" t="s">
        <v>253</v>
      </c>
      <c r="D71" s="15" t="s">
        <v>2</v>
      </c>
      <c r="E71" s="86" t="s">
        <v>178</v>
      </c>
      <c r="F71" s="63" t="s">
        <v>178</v>
      </c>
      <c r="G71" s="63" t="s">
        <v>178</v>
      </c>
      <c r="H71" s="63" t="s">
        <v>178</v>
      </c>
      <c r="I71" s="63" t="s">
        <v>178</v>
      </c>
      <c r="J71" s="63" t="s">
        <v>178</v>
      </c>
      <c r="K71" s="63" t="s">
        <v>178</v>
      </c>
      <c r="L71" s="63" t="s">
        <v>178</v>
      </c>
      <c r="M71" s="63" t="s">
        <v>178</v>
      </c>
      <c r="N71" s="63" t="s">
        <v>178</v>
      </c>
      <c r="O71" s="63" t="s">
        <v>178</v>
      </c>
      <c r="P71" s="63" t="s">
        <v>178</v>
      </c>
      <c r="Q71" s="63" t="s">
        <v>178</v>
      </c>
      <c r="R71" s="63" t="s">
        <v>178</v>
      </c>
      <c r="S71" s="63" t="s">
        <v>178</v>
      </c>
      <c r="T71" s="63" t="s">
        <v>178</v>
      </c>
      <c r="U71" s="63" t="s">
        <v>178</v>
      </c>
      <c r="V71" s="63" t="s">
        <v>178</v>
      </c>
      <c r="W71" s="63" t="s">
        <v>178</v>
      </c>
      <c r="X71" s="63" t="s">
        <v>178</v>
      </c>
      <c r="Y71" s="63" t="s">
        <v>178</v>
      </c>
      <c r="Z71" s="63" t="s">
        <v>178</v>
      </c>
      <c r="AA71" s="63" t="s">
        <v>178</v>
      </c>
      <c r="AB71" s="63" t="s">
        <v>178</v>
      </c>
      <c r="AC71" s="63" t="s">
        <v>178</v>
      </c>
      <c r="AD71" s="63" t="s">
        <v>178</v>
      </c>
      <c r="AE71" s="63" t="s">
        <v>178</v>
      </c>
      <c r="AF71" s="63" t="s">
        <v>178</v>
      </c>
      <c r="AG71" s="63" t="s">
        <v>178</v>
      </c>
      <c r="AH71" s="63" t="s">
        <v>178</v>
      </c>
      <c r="AI71" s="63" t="s">
        <v>178</v>
      </c>
      <c r="AJ71" s="63" t="s">
        <v>178</v>
      </c>
      <c r="AK71" s="63" t="s">
        <v>178</v>
      </c>
      <c r="AL71" s="63" t="s">
        <v>178</v>
      </c>
      <c r="AM71" s="63" t="s">
        <v>178</v>
      </c>
      <c r="AN71" s="63" t="s">
        <v>178</v>
      </c>
      <c r="AO71" s="63" t="s">
        <v>178</v>
      </c>
      <c r="AP71" s="63" t="s">
        <v>178</v>
      </c>
      <c r="AQ71" s="63" t="s">
        <v>178</v>
      </c>
      <c r="AR71" s="63" t="s">
        <v>178</v>
      </c>
      <c r="AS71" s="63" t="s">
        <v>178</v>
      </c>
      <c r="AT71" s="63" t="s">
        <v>178</v>
      </c>
      <c r="AU71" s="63" t="s">
        <v>178</v>
      </c>
      <c r="AV71" s="63" t="s">
        <v>178</v>
      </c>
      <c r="AW71" s="63" t="s">
        <v>178</v>
      </c>
      <c r="AX71" s="63" t="s">
        <v>178</v>
      </c>
      <c r="AY71" s="63" t="s">
        <v>178</v>
      </c>
      <c r="AZ71" s="63" t="s">
        <v>178</v>
      </c>
      <c r="BA71" s="63" t="s">
        <v>178</v>
      </c>
      <c r="BB71" s="63" t="s">
        <v>178</v>
      </c>
      <c r="BC71" s="63" t="s">
        <v>178</v>
      </c>
      <c r="BD71" s="63" t="s">
        <v>178</v>
      </c>
      <c r="BE71" s="63" t="s">
        <v>178</v>
      </c>
      <c r="BF71" s="63" t="s">
        <v>178</v>
      </c>
      <c r="BG71" s="63" t="s">
        <v>178</v>
      </c>
      <c r="BH71" s="63" t="s">
        <v>178</v>
      </c>
      <c r="BI71" s="63" t="s">
        <v>178</v>
      </c>
      <c r="BJ71" s="63" t="s">
        <v>178</v>
      </c>
      <c r="BK71" s="63" t="s">
        <v>178</v>
      </c>
      <c r="BL71" s="63" t="s">
        <v>178</v>
      </c>
      <c r="BM71" s="63" t="s">
        <v>178</v>
      </c>
      <c r="BN71" s="63" t="s">
        <v>178</v>
      </c>
      <c r="BO71" s="63" t="s">
        <v>178</v>
      </c>
      <c r="BP71" s="63" t="s">
        <v>178</v>
      </c>
      <c r="BQ71" s="63" t="s">
        <v>178</v>
      </c>
      <c r="BR71" s="63" t="s">
        <v>178</v>
      </c>
      <c r="BS71" s="63" t="s">
        <v>178</v>
      </c>
      <c r="BT71" s="63" t="s">
        <v>178</v>
      </c>
      <c r="BU71" s="63" t="s">
        <v>178</v>
      </c>
      <c r="BV71" s="63" t="s">
        <v>178</v>
      </c>
      <c r="BW71" s="63" t="s">
        <v>178</v>
      </c>
      <c r="BX71" s="63" t="s">
        <v>178</v>
      </c>
      <c r="BY71" s="63" t="s">
        <v>178</v>
      </c>
      <c r="BZ71" s="63" t="s">
        <v>178</v>
      </c>
      <c r="CA71" s="63" t="s">
        <v>178</v>
      </c>
      <c r="CB71" s="63" t="s">
        <v>178</v>
      </c>
      <c r="CC71" s="63" t="s">
        <v>178</v>
      </c>
      <c r="CD71" s="63" t="s">
        <v>178</v>
      </c>
      <c r="CE71" s="63" t="s">
        <v>178</v>
      </c>
      <c r="CF71" s="63" t="s">
        <v>178</v>
      </c>
      <c r="CG71" s="63" t="s">
        <v>178</v>
      </c>
      <c r="CH71" s="63" t="s">
        <v>178</v>
      </c>
      <c r="CI71" s="63" t="s">
        <v>178</v>
      </c>
      <c r="CJ71" s="63" t="s">
        <v>178</v>
      </c>
      <c r="CK71" s="63" t="s">
        <v>178</v>
      </c>
      <c r="CL71" s="63" t="s">
        <v>178</v>
      </c>
      <c r="CM71" s="63" t="s">
        <v>178</v>
      </c>
      <c r="CN71" s="63" t="s">
        <v>178</v>
      </c>
      <c r="CO71" s="63" t="s">
        <v>178</v>
      </c>
      <c r="CP71" s="63" t="s">
        <v>178</v>
      </c>
      <c r="CQ71" s="63" t="s">
        <v>178</v>
      </c>
      <c r="CR71" s="63" t="s">
        <v>178</v>
      </c>
      <c r="CS71" s="63" t="s">
        <v>178</v>
      </c>
      <c r="CT71" s="63" t="s">
        <v>178</v>
      </c>
      <c r="CU71" s="63" t="s">
        <v>178</v>
      </c>
      <c r="CV71" s="63" t="s">
        <v>178</v>
      </c>
      <c r="CW71" s="63" t="s">
        <v>178</v>
      </c>
      <c r="CX71" s="63" t="s">
        <v>178</v>
      </c>
      <c r="CY71" s="63" t="s">
        <v>178</v>
      </c>
      <c r="CZ71" s="63" t="s">
        <v>178</v>
      </c>
    </row>
    <row r="72" spans="1:104" ht="28.5" x14ac:dyDescent="0.2">
      <c r="A72" s="16" t="s">
        <v>618</v>
      </c>
      <c r="B72" s="9" t="s">
        <v>184</v>
      </c>
      <c r="C72" s="15" t="s">
        <v>256</v>
      </c>
      <c r="D72" s="15" t="s">
        <v>2</v>
      </c>
      <c r="E72" s="86"/>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row>
    <row r="73" spans="1:104" ht="28.5" x14ac:dyDescent="0.2">
      <c r="A73" s="16" t="s">
        <v>619</v>
      </c>
      <c r="B73" s="9" t="s">
        <v>185</v>
      </c>
      <c r="C73" s="15" t="s">
        <v>255</v>
      </c>
      <c r="D73" s="15" t="s">
        <v>68</v>
      </c>
      <c r="E73" s="91"/>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row>
    <row r="75" spans="1:104" s="73" customFormat="1" ht="18.75" x14ac:dyDescent="0.3">
      <c r="A75" s="72"/>
      <c r="C75" s="74"/>
      <c r="D75" s="74"/>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f2dd59bc-caea-42f8-b0f4-e8b04a3a7da6">
      <Terms xmlns="http://schemas.microsoft.com/office/infopath/2007/PartnerControls"/>
    </lcf76f155ced4ddcb4097134ff3c332f>
    <_ip_UnifiedCompliancePolicyProperties xmlns="http://schemas.microsoft.com/sharepoint/v3" xsi:nil="true"/>
    <TaxCatchAll xmlns="a53047f8-8bb1-44a7-a06a-b0fe21c6e002" xsi:nil="true"/>
    <ArchiverLinkFileType xmlns="f2dd59bc-caea-42f8-b0f4-e8b04a3a7da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B3BE2F18EE36499F01F95F84D0BC92" ma:contentTypeVersion="35" ma:contentTypeDescription="Create a new document." ma:contentTypeScope="" ma:versionID="33abacf5b08c74e94092f4ba2f074548">
  <xsd:schema xmlns:xsd="http://www.w3.org/2001/XMLSchema" xmlns:xs="http://www.w3.org/2001/XMLSchema" xmlns:p="http://schemas.microsoft.com/office/2006/metadata/properties" xmlns:ns1="http://schemas.microsoft.com/sharepoint/v3" xmlns:ns2="bd549e73-f52b-491a-a544-22bdbdbaba13" xmlns:ns3="a53047f8-8bb1-44a7-a06a-b0fe21c6e002" xmlns:ns4="f2dd59bc-caea-42f8-b0f4-e8b04a3a7da6" targetNamespace="http://schemas.microsoft.com/office/2006/metadata/properties" ma:root="true" ma:fieldsID="2ede5177ebe691d851d6224b81c37ddc" ns1:_="" ns2:_="" ns3:_="" ns4:_="">
    <xsd:import namespace="http://schemas.microsoft.com/sharepoint/v3"/>
    <xsd:import namespace="bd549e73-f52b-491a-a544-22bdbdbaba13"/>
    <xsd:import namespace="a53047f8-8bb1-44a7-a06a-b0fe21c6e002"/>
    <xsd:import namespace="f2dd59bc-caea-42f8-b0f4-e8b04a3a7d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4:lcf76f155ced4ddcb4097134ff3c332f" minOccurs="0"/>
                <xsd:element ref="ns3:TaxCatchAll" minOccurs="0"/>
                <xsd:element ref="ns4:MediaServiceObjectDetectorVersions" minOccurs="0"/>
                <xsd:element ref="ns4:MediaServiceSearchProperties" minOccurs="0"/>
                <xsd:element ref="ns4:MediaLengthInSeconds" minOccurs="0"/>
                <xsd:element ref="ns4:MediaServiceDateTaken" minOccurs="0"/>
                <xsd:element ref="ns4: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549e73-f52b-491a-a544-22bdbdbaba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3047f8-8bb1-44a7-a06a-b0fe21c6e00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5f6e104-b342-4ddd-8249-613c3a3a8b40}" ma:internalName="TaxCatchAll" ma:showField="CatchAllData" ma:web="a53047f8-8bb1-44a7-a06a-b0fe21c6e0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dd59bc-caea-42f8-b0f4-e8b04a3a7da6"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ArchiverLinkFileType" ma:index="27" nillable="true" ma:displayName="ArchiverLinkFileType" ma:hidden="true" ma:internalName="ArchiverLinkFile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8E59B-BF42-402C-8054-ADAE42B327B5}">
  <ds:schemaRefs>
    <ds:schemaRef ds:uri="http://schemas.openxmlformats.org/package/2006/metadata/core-properties"/>
    <ds:schemaRef ds:uri="bd549e73-f52b-491a-a544-22bdbdbaba13"/>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f2dd59bc-caea-42f8-b0f4-e8b04a3a7da6"/>
    <ds:schemaRef ds:uri="a53047f8-8bb1-44a7-a06a-b0fe21c6e002"/>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FF2E2EB3-BAE8-44DE-8259-939A654A36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d549e73-f52b-491a-a544-22bdbdbaba13"/>
    <ds:schemaRef ds:uri="a53047f8-8bb1-44a7-a06a-b0fe21c6e002"/>
    <ds:schemaRef ds:uri="f2dd59bc-caea-42f8-b0f4-e8b04a3a7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931835-44FF-42EE-BC92-8D3B99DAD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74</vt:i4>
      </vt:variant>
    </vt:vector>
  </HeadingPairs>
  <TitlesOfParts>
    <vt:vector size="90" baseType="lpstr">
      <vt:lpstr>Start here</vt:lpstr>
      <vt:lpstr>Instructions</vt:lpstr>
      <vt:lpstr>I_State and program information</vt:lpstr>
      <vt:lpstr>II_Program-level standards</vt:lpstr>
      <vt:lpstr>III_Plan comp 438.68 {Plan 1}</vt:lpstr>
      <vt:lpstr>III_Plan comp 438.68 {Plan 2}</vt:lpstr>
      <vt:lpstr>III_Plan comp 438.68 {Plan 3}</vt:lpstr>
      <vt:lpstr>III_Plan comp 438.68 {Plan 4}</vt:lpstr>
      <vt:lpstr>III_Plan comp 438.68 {Plan 5}</vt:lpstr>
      <vt:lpstr>III_Plan comp 438.68 {Plan 6}</vt:lpstr>
      <vt:lpstr>III_Plan comp 438.68 {Plan 7}</vt:lpstr>
      <vt:lpstr>III_Plan comp 438.68 {Plan 8}</vt:lpstr>
      <vt:lpstr>III_Plan comp 438.68 {Plan 9}</vt:lpstr>
      <vt:lpstr>III_Plan comp 438.68 {Plan 10}</vt:lpstr>
      <vt:lpstr>III_Plan comp 438.206 All plans</vt:lpstr>
      <vt:lpstr>Set Values</vt:lpstr>
      <vt:lpstr>analysismethod1</vt:lpstr>
      <vt:lpstr>analysismethod10</vt:lpstr>
      <vt:lpstr>analysismethod11</vt:lpstr>
      <vt:lpstr>analysismethod2</vt:lpstr>
      <vt:lpstr>analysismethod3</vt:lpstr>
      <vt:lpstr>analysismethod4</vt:lpstr>
      <vt:lpstr>analysismethod5</vt:lpstr>
      <vt:lpstr>analysismethod6</vt:lpstr>
      <vt:lpstr>analysismethod7</vt:lpstr>
      <vt:lpstr>analysismethod8</vt:lpstr>
      <vt:lpstr>analysismethod9</vt:lpstr>
      <vt:lpstr>benefits</vt:lpstr>
      <vt:lpstr>composition</vt:lpstr>
      <vt:lpstr>dsreq1</vt:lpstr>
      <vt:lpstr>dsreq2</vt:lpstr>
      <vt:lpstr>dsreq3</vt:lpstr>
      <vt:lpstr>dsreq4</vt:lpstr>
      <vt:lpstr>dsreq5</vt:lpstr>
      <vt:lpstr>dsreq6</vt:lpstr>
      <vt:lpstr>dsreq7</vt:lpstr>
      <vt:lpstr>enrollment</vt:lpstr>
      <vt:lpstr>furnish1</vt:lpstr>
      <vt:lpstr>furnish2</vt:lpstr>
      <vt:lpstr>furnish3</vt:lpstr>
      <vt:lpstr>furnish4</vt:lpstr>
      <vt:lpstr>furnish5</vt:lpstr>
      <vt:lpstr>furnish6</vt:lpstr>
      <vt:lpstr>geographic</vt:lpstr>
      <vt:lpstr>otherreq1</vt:lpstr>
      <vt:lpstr>otherreq2</vt:lpstr>
      <vt:lpstr>otherreq3</vt:lpstr>
      <vt:lpstr>otherreq4</vt:lpstr>
      <vt:lpstr>payments</vt:lpstr>
      <vt:lpstr>plan1</vt:lpstr>
      <vt:lpstr>plan10</vt:lpstr>
      <vt:lpstr>plan11</vt:lpstr>
      <vt:lpstr>plan12</vt:lpstr>
      <vt:lpstr>plan13</vt:lpstr>
      <vt:lpstr>plan14</vt:lpstr>
      <vt:lpstr>plan15</vt:lpstr>
      <vt:lpstr>plan16</vt:lpstr>
      <vt:lpstr>plan17</vt:lpstr>
      <vt:lpstr>plan18</vt:lpstr>
      <vt:lpstr>plan19</vt:lpstr>
      <vt:lpstr>plan2</vt:lpstr>
      <vt:lpstr>plan20</vt:lpstr>
      <vt:lpstr>plan21</vt:lpstr>
      <vt:lpstr>plan22</vt:lpstr>
      <vt:lpstr>plan23</vt:lpstr>
      <vt:lpstr>plan24</vt:lpstr>
      <vt:lpstr>plan25</vt:lpstr>
      <vt:lpstr>plan26</vt:lpstr>
      <vt:lpstr>plan27</vt:lpstr>
      <vt:lpstr>plan28</vt:lpstr>
      <vt:lpstr>plan29</vt:lpstr>
      <vt:lpstr>plan3</vt:lpstr>
      <vt:lpstr>plan30</vt:lpstr>
      <vt:lpstr>plan31</vt:lpstr>
      <vt:lpstr>plan32</vt:lpstr>
      <vt:lpstr>plan33</vt:lpstr>
      <vt:lpstr>plan34</vt:lpstr>
      <vt:lpstr>plan35</vt:lpstr>
      <vt:lpstr>plan4</vt:lpstr>
      <vt:lpstr>plan5</vt:lpstr>
      <vt:lpstr>plan6</vt:lpstr>
      <vt:lpstr>plan7</vt:lpstr>
      <vt:lpstr>plan8</vt:lpstr>
      <vt:lpstr>plan9</vt:lpstr>
      <vt:lpstr>PlanList</vt:lpstr>
      <vt:lpstr>SectionE_AnalysisMethods</vt:lpstr>
      <vt:lpstr>services</vt:lpstr>
      <vt:lpstr>StateSelectedAnalysisMethods</vt:lpstr>
      <vt:lpstr>TitleRegion3.A13.CZ18.3</vt:lpstr>
      <vt:lpstr>TitleRegion3.A4.E10.2</vt:lpstr>
    </vt:vector>
  </TitlesOfParts>
  <Company>Mathematica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cp:lastModifiedBy>Stout, Brenda</cp:lastModifiedBy>
  <dcterms:created xsi:type="dcterms:W3CDTF">2020-07-01T16:29:44Z</dcterms:created>
  <dcterms:modified xsi:type="dcterms:W3CDTF">2025-12-10T17:29:39Z</dcterms:modified>
  <dc:language>English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0x01010017B3BE2F18EE36499F01F95F84D0BC92</vt:lpwstr>
  </property>
  <property fmtid="{D5CDD505-2E9C-101B-9397-08002B2CF9AE}" pid="3" name="_dlc_DocIdItemGuid">
    <vt:lpwstr>db6dff48-2927-4d4c-8e24-83a167ab8807</vt:lpwstr>
  </property>
  <property fmtid="{D5CDD505-2E9C-101B-9397-08002B2CF9AE}" pid="4" name="MediaServiceImageTags">
    <vt:lpwstr/>
  </property>
</Properties>
</file>