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stout\Desktop\"/>
    </mc:Choice>
  </mc:AlternateContent>
  <workbookProtection workbookAlgorithmName="SHA-512" workbookHashValue="mW9LgE2OvZ4FvDYKtGdnsEsT/VxiimGfLmvk0JVJoGUdBF9HxnddWyjcg6lRbR+IxN1zENfUzLl64zJSAFPFew==" workbookSaltValue="zGLcPncQ4QnEFiyJkpwHGg==" workbookSpinCount="100000" lockStructure="1"/>
  <bookViews>
    <workbookView xWindow="0" yWindow="0" windowWidth="20490" windowHeight="7155" tabRatio="684" activeTab="1"/>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l="1"/>
  <c r="G59" i="2" s="1"/>
  <c r="C5" i="32" s="1"/>
  <c r="E58" i="2"/>
  <c r="E59" i="2" s="1"/>
  <c r="C5" i="9" l="1"/>
  <c r="Q58" i="2"/>
  <c r="Q59" i="2" s="1"/>
  <c r="C5" i="42" s="1"/>
  <c r="K58" i="2"/>
  <c r="K59" i="2" s="1"/>
  <c r="C5" i="36" s="1"/>
  <c r="I58" i="2"/>
  <c r="I59" i="2" s="1"/>
  <c r="C5" i="34" s="1"/>
  <c r="H58" i="2"/>
  <c r="H59" i="2" s="1"/>
  <c r="C5" i="33" s="1"/>
  <c r="P58" i="2"/>
  <c r="P59" i="2" s="1"/>
  <c r="C5" i="41" s="1"/>
  <c r="R58" i="2"/>
  <c r="R59" i="2" s="1"/>
  <c r="C5" i="43" s="1"/>
  <c r="S58" i="2"/>
  <c r="S59" i="2" s="1"/>
  <c r="C5" i="44" s="1"/>
  <c r="M58" i="2"/>
  <c r="M59" i="2" s="1"/>
  <c r="C5" i="38" s="1"/>
  <c r="J58" i="2"/>
  <c r="J59" i="2" s="1"/>
  <c r="C5" i="35" s="1"/>
  <c r="L58" i="2"/>
  <c r="L59" i="2" s="1"/>
  <c r="C5" i="37" s="1"/>
  <c r="F58" i="2"/>
  <c r="F59" i="2" s="1"/>
  <c r="C5" i="31" s="1"/>
  <c r="N58" i="2"/>
  <c r="N59" i="2" s="1"/>
  <c r="C5" i="39" s="1"/>
  <c r="O58" i="2"/>
  <c r="O59" i="2" s="1"/>
  <c r="C5" i="40" s="1"/>
  <c r="S37" i="2"/>
  <c r="R37" i="2"/>
  <c r="Q37" i="2"/>
  <c r="P37" i="2"/>
  <c r="O37" i="2"/>
  <c r="N37" i="2"/>
  <c r="M37" i="2"/>
  <c r="L37" i="2"/>
  <c r="K37" i="2"/>
  <c r="J37" i="2"/>
  <c r="I37" i="2"/>
  <c r="H37" i="2"/>
  <c r="G37" i="2"/>
  <c r="F37" i="2"/>
  <c r="E37" i="2"/>
  <c r="C3" i="9" l="1"/>
  <c r="S14" i="2" l="1"/>
  <c r="R14" i="2"/>
  <c r="Q14" i="2"/>
  <c r="P14" i="2"/>
  <c r="O14" i="2"/>
  <c r="N14" i="2"/>
  <c r="M14" i="2"/>
  <c r="L14" i="2"/>
  <c r="K14" i="2"/>
  <c r="J14" i="2"/>
  <c r="I14" i="2"/>
  <c r="G14" i="2"/>
  <c r="E14" i="2"/>
  <c r="E4" i="2"/>
</calcChain>
</file>

<file path=xl/sharedStrings.xml><?xml version="1.0" encoding="utf-8"?>
<sst xmlns="http://schemas.openxmlformats.org/spreadsheetml/2006/main" count="3815" uniqueCount="470">
  <si>
    <t>#</t>
  </si>
  <si>
    <t>Item</t>
  </si>
  <si>
    <t>Free text</t>
  </si>
  <si>
    <t>Enter the date on which this document is being submitted to CMS.</t>
  </si>
  <si>
    <t>Instructions</t>
  </si>
  <si>
    <t>Item Instructions</t>
  </si>
  <si>
    <t>State or territory</t>
  </si>
  <si>
    <t>Date of report submission</t>
  </si>
  <si>
    <t>Plan name</t>
  </si>
  <si>
    <t>Alabama</t>
  </si>
  <si>
    <t>Alaska</t>
  </si>
  <si>
    <t>Arizona</t>
  </si>
  <si>
    <t>Arkansas</t>
  </si>
  <si>
    <t>California</t>
  </si>
  <si>
    <t>Colorado</t>
  </si>
  <si>
    <t>Connecticut</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</si>
  <si>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</si>
  <si>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</si>
  <si>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</si>
  <si>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</si>
  <si>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</si>
  <si>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</si>
  <si>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</si>
  <si>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</si>
  <si>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</si>
  <si>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</si>
  <si>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</si>
  <si>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</si>
  <si>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</si>
  <si>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</si>
  <si>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</si>
  <si>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</si>
  <si>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</si>
  <si>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</si>
  <si>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</si>
  <si>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</si>
  <si>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</si>
  <si>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</si>
  <si>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</si>
  <si>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</si>
  <si>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</si>
  <si>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</si>
  <si>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</si>
  <si>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</si>
  <si>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</si>
  <si>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</si>
  <si>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</si>
  <si>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</si>
  <si>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</si>
  <si>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</si>
  <si>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</si>
  <si>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</si>
  <si>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</si>
  <si>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</si>
  <si>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</si>
  <si>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</si>
  <si>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</si>
  <si>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</si>
  <si>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</si>
  <si>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Organization</t>
  </si>
  <si>
    <t>Contact name</t>
  </si>
  <si>
    <t>Contact email address</t>
  </si>
  <si>
    <t>Plan Provider Roster Review</t>
  </si>
  <si>
    <t>EVV Data Analysis</t>
  </si>
  <si>
    <t>Review of Grievances Related to Access</t>
  </si>
  <si>
    <t>Analysis methods</t>
  </si>
  <si>
    <t>Geomapping</t>
  </si>
  <si>
    <t>Encounter Data Analysis</t>
  </si>
  <si>
    <t>Other (Specify)</t>
  </si>
  <si>
    <t>Data Format</t>
  </si>
  <si>
    <t>Inputting information</t>
  </si>
  <si>
    <t>Enter the name of the individual(s) filling out this document.</t>
  </si>
  <si>
    <t>Enter the email address(es) of the individual(s) filling out this document.</t>
  </si>
  <si>
    <t>Reporting period start date</t>
  </si>
  <si>
    <t>Reporting period end date</t>
  </si>
  <si>
    <t>Date (MM/DD/YYYY)</t>
  </si>
  <si>
    <t>LTSS</t>
  </si>
  <si>
    <t>Secret Shopper Calls: Network Participation</t>
  </si>
  <si>
    <t>Secret Shopper Calls: Appointment Availability</t>
  </si>
  <si>
    <t>Adult primary care</t>
  </si>
  <si>
    <t>Pediatric primary care</t>
  </si>
  <si>
    <t>Adult behavioral health</t>
  </si>
  <si>
    <t>Pediatric behavioral health</t>
  </si>
  <si>
    <t>Adult specialist</t>
  </si>
  <si>
    <t>Pediatric specialist</t>
  </si>
  <si>
    <t>Hospital</t>
  </si>
  <si>
    <t>Pharmacy</t>
  </si>
  <si>
    <t>Pediatric dental</t>
  </si>
  <si>
    <t>OB/GYN</t>
  </si>
  <si>
    <t>Plan type included in program</t>
  </si>
  <si>
    <t>Provider type</t>
  </si>
  <si>
    <t xml:space="preserve">Applicable region(s) </t>
  </si>
  <si>
    <t>Population</t>
  </si>
  <si>
    <t>Standard type</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</si>
  <si>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</si>
  <si>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</si>
  <si>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</si>
  <si>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</si>
  <si>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</si>
  <si>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</si>
  <si>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</si>
  <si>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</si>
  <si>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</si>
  <si>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</si>
  <si>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</si>
  <si>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</si>
  <si>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</si>
  <si>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</si>
  <si>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</si>
  <si>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</si>
  <si>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</si>
  <si>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</si>
  <si>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</si>
  <si>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</si>
  <si>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</si>
  <si>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</si>
  <si>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</si>
  <si>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</si>
  <si>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</si>
  <si>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</si>
  <si>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</si>
  <si>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</si>
  <si>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</si>
  <si>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</si>
  <si>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</si>
  <si>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</si>
  <si>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</si>
  <si>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</si>
  <si>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</si>
  <si>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</si>
  <si>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</si>
  <si>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</si>
  <si>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</si>
  <si>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</si>
  <si>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Describe the standard (for example, 60 miles maximum distance to travel to an appointment).</t>
  </si>
  <si>
    <t>Enter the provider type that the standard applies to.</t>
  </si>
  <si>
    <t xml:space="preserve">Enter the population that the standard applies to. </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</si>
  <si>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</si>
  <si>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</si>
  <si>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</si>
  <si>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</si>
  <si>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</si>
  <si>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</si>
  <si>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</si>
  <si>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</si>
  <si>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</si>
  <si>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</si>
  <si>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</si>
  <si>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</si>
  <si>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</si>
  <si>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</si>
  <si>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</si>
  <si>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</si>
  <si>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</si>
  <si>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</si>
  <si>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</si>
  <si>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</si>
  <si>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</si>
  <si>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</si>
  <si>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</si>
  <si>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</si>
  <si>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</si>
  <si>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</si>
  <si>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</si>
  <si>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</si>
  <si>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</si>
  <si>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</si>
  <si>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</si>
  <si>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</si>
  <si>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</si>
  <si>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</si>
  <si>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</si>
  <si>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</si>
  <si>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</si>
  <si>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</si>
  <si>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</si>
  <si>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</si>
  <si>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</si>
  <si>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</si>
  <si>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</si>
  <si>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</si>
  <si>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</si>
  <si>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</si>
  <si>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</si>
  <si>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</si>
  <si>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</si>
  <si>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</si>
  <si>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</si>
  <si>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</si>
  <si>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</si>
  <si>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</si>
  <si>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</si>
  <si>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</si>
  <si>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</si>
  <si>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</si>
  <si>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</si>
  <si>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</si>
  <si>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Maximum time to travel</t>
  </si>
  <si>
    <t>Urban</t>
  </si>
  <si>
    <t xml:space="preserve">Adult </t>
  </si>
  <si>
    <t>Maximum distance to travel</t>
  </si>
  <si>
    <t>Rural</t>
  </si>
  <si>
    <t>Pediatric</t>
  </si>
  <si>
    <t>Monthly</t>
  </si>
  <si>
    <t>Weekly</t>
  </si>
  <si>
    <t>Maximum time or distance</t>
  </si>
  <si>
    <t>Adult and pediatric</t>
  </si>
  <si>
    <t>Quarterly</t>
  </si>
  <si>
    <t>Bi-weekly</t>
  </si>
  <si>
    <t>Ease of getting an appointment timely</t>
  </si>
  <si>
    <t>MLTSS</t>
  </si>
  <si>
    <t>Other (free text, specify)</t>
  </si>
  <si>
    <t>Appointment wait time</t>
  </si>
  <si>
    <t>Hours of operation</t>
  </si>
  <si>
    <t>Provider to enrollee ratios</t>
  </si>
  <si>
    <t>Service fulfillment</t>
  </si>
  <si>
    <t>Enter the region that the standard applies to.</t>
  </si>
  <si>
    <t xml:space="preserve">Frequency of analysis </t>
  </si>
  <si>
    <t>Drop down values</t>
  </si>
  <si>
    <t>Frequency</t>
  </si>
  <si>
    <t>Bi-monthly</t>
  </si>
  <si>
    <t>Semi-annually</t>
  </si>
  <si>
    <t>Standard description</t>
  </si>
  <si>
    <t>Enter the standard type for each standard used in the program.</t>
  </si>
  <si>
    <t>Enter the state or territory represented in this document.</t>
  </si>
  <si>
    <t>Applicable region(s)</t>
  </si>
  <si>
    <t>Program name</t>
  </si>
  <si>
    <t xml:space="preserve">(none) </t>
  </si>
  <si>
    <t>(header/blank cell)</t>
  </si>
  <si>
    <t xml:space="preserve">Input state-level data in this column </t>
  </si>
  <si>
    <t xml:space="preserve">State </t>
  </si>
  <si>
    <t>Dist. of Col.</t>
  </si>
  <si>
    <t>Set values (select one)</t>
  </si>
  <si>
    <t>Input program-level data in these column unless specified in the item instructions &gt;&gt;</t>
  </si>
  <si>
    <t>C. Plan-level compliance data</t>
  </si>
  <si>
    <t>Monitoring methods</t>
  </si>
  <si>
    <t xml:space="preserve">Program summary </t>
  </si>
  <si>
    <t>II. Program-level standards, monitoring methods, and plan compliance</t>
  </si>
  <si>
    <t xml:space="preserve">The formulas below are used to populate the service menu on each program tab: </t>
  </si>
  <si>
    <t>ID selected services:</t>
  </si>
  <si>
    <t xml:space="preserve">Join: </t>
  </si>
  <si>
    <t>Remove commas:</t>
  </si>
  <si>
    <t>A. Access and network adequacy standards required for plans participating in the program</t>
  </si>
  <si>
    <t>Secret Shopper: Network Participation</t>
  </si>
  <si>
    <t>Secret Shopper: Appointment Availability</t>
  </si>
  <si>
    <t xml:space="preserve">Assurance of plan compliance </t>
  </si>
  <si>
    <t>Tab topic:</t>
  </si>
  <si>
    <t>I_State&amp;Prog_Info</t>
  </si>
  <si>
    <t>II_Prog_X</t>
  </si>
  <si>
    <t>Number of tabs available:</t>
  </si>
  <si>
    <t>Tab name:</t>
  </si>
  <si>
    <t>I. State and program information</t>
  </si>
  <si>
    <t>I.A.1</t>
  </si>
  <si>
    <t>I.A.2</t>
  </si>
  <si>
    <t>I.A.3</t>
  </si>
  <si>
    <t>I.A.4</t>
  </si>
  <si>
    <t>I.B.1</t>
  </si>
  <si>
    <t>I.B.3.a</t>
  </si>
  <si>
    <t>I.B.3.b</t>
  </si>
  <si>
    <t>I.B.3.c</t>
  </si>
  <si>
    <t>I.B.3.d</t>
  </si>
  <si>
    <t>I.B.3.e</t>
  </si>
  <si>
    <t>I.B.3.f</t>
  </si>
  <si>
    <t>I.B.3.g</t>
  </si>
  <si>
    <t>I.B.3.h</t>
  </si>
  <si>
    <t>I.B.3.i</t>
  </si>
  <si>
    <t>I.B.3.j</t>
  </si>
  <si>
    <t>I.B.3.k</t>
  </si>
  <si>
    <t>I.B.3.l</t>
  </si>
  <si>
    <t>I.C.1</t>
  </si>
  <si>
    <t>I.C.2</t>
  </si>
  <si>
    <t>Separate analysis document</t>
  </si>
  <si>
    <t>Separate results document</t>
  </si>
  <si>
    <t>II.A.1</t>
  </si>
  <si>
    <t>II.A.2</t>
  </si>
  <si>
    <t>II.A.3</t>
  </si>
  <si>
    <t>II.A.4</t>
  </si>
  <si>
    <t>II.A.5</t>
  </si>
  <si>
    <t>Yes, compliance results are contained in a separate document</t>
  </si>
  <si>
    <t>No, compliance results are not contained in a separate document</t>
  </si>
  <si>
    <t>II.B.1</t>
  </si>
  <si>
    <t>II.B.2</t>
  </si>
  <si>
    <t>II.B.3</t>
  </si>
  <si>
    <t>II.C.2.a</t>
  </si>
  <si>
    <t>II.C.2.b</t>
  </si>
  <si>
    <t>II.C.2.c</t>
  </si>
  <si>
    <t>II.C.3.a</t>
  </si>
  <si>
    <t>II.C.3.b</t>
  </si>
  <si>
    <t>II.C.3.c</t>
  </si>
  <si>
    <t>Set values (select one) or use free text for "other" response</t>
  </si>
  <si>
    <t>B. Analyses that the state uses to monitor compliance with access and network adequacy standards reported in Section A</t>
  </si>
  <si>
    <t>Services</t>
  </si>
  <si>
    <t>Covered</t>
  </si>
  <si>
    <t>Not covered</t>
  </si>
  <si>
    <r>
      <t>I. State and program</t>
    </r>
    <r>
      <rPr>
        <sz val="11"/>
        <rFont val="Arial"/>
        <family val="2"/>
      </rPr>
      <t>-level</t>
    </r>
    <r>
      <rPr>
        <sz val="11"/>
        <color theme="1"/>
        <rFont val="Arial"/>
        <family val="2"/>
      </rPr>
      <t xml:space="preserve"> information</t>
    </r>
  </si>
  <si>
    <r>
      <t>II. Program-level standards, monitoring methods, and pl</t>
    </r>
    <r>
      <rPr>
        <sz val="11"/>
        <rFont val="Arial"/>
        <family val="2"/>
      </rPr>
      <t xml:space="preserve">an-level </t>
    </r>
    <r>
      <rPr>
        <sz val="11"/>
        <color theme="1"/>
        <rFont val="Arial"/>
        <family val="2"/>
      </rPr>
      <t>compliance</t>
    </r>
  </si>
  <si>
    <t>Statutory authority</t>
  </si>
  <si>
    <t xml:space="preserve">Indicate whether the program covers pediatric primary care providers. </t>
  </si>
  <si>
    <t xml:space="preserve">Indicate whether the program covers Ob/Gyn providers. </t>
  </si>
  <si>
    <t xml:space="preserve">Indicate whether the program covers adult behavioral health providers. </t>
  </si>
  <si>
    <t xml:space="preserve">Indicate whether the program covers pediatric behavioral health providers. </t>
  </si>
  <si>
    <t xml:space="preserve">Indicate whether the program covers adult specialist providers. </t>
  </si>
  <si>
    <t xml:space="preserve">Indicate whether the program covers pediatric specialist providers. </t>
  </si>
  <si>
    <t xml:space="preserve">Indicate whether the program covers hospital providers. </t>
  </si>
  <si>
    <t xml:space="preserve">Indicate whether the program covers pharmacy providers. </t>
  </si>
  <si>
    <t xml:space="preserve">Indicate whether the program covers pediatric dental providers. </t>
  </si>
  <si>
    <t xml:space="preserve">Indicate whether the program covers long-term services and supports (LTSS) providers.  </t>
  </si>
  <si>
    <t>Reporting scenario</t>
  </si>
  <si>
    <t>Scenario 1: New contract</t>
  </si>
  <si>
    <t xml:space="preserve">Set values (select one) </t>
  </si>
  <si>
    <t>Used for all plans</t>
  </si>
  <si>
    <t>Not used for any plans</t>
  </si>
  <si>
    <t>Scenario 2: Annual report</t>
  </si>
  <si>
    <t>Indicate whether the program covers adult primary care providers.</t>
  </si>
  <si>
    <t>Other (optional field for the state)</t>
  </si>
  <si>
    <t>Free text (optional field for the state)</t>
  </si>
  <si>
    <t>Analysis and results in separate documents</t>
  </si>
  <si>
    <t>Plan type included in program contracts</t>
  </si>
  <si>
    <t>Provider types covered in program contracts</t>
  </si>
  <si>
    <t>Analysis and results in separate document</t>
  </si>
  <si>
    <t>Provider type covered by standard</t>
  </si>
  <si>
    <t>Population covered by standard</t>
  </si>
  <si>
    <t xml:space="preserve">States should use this section of the tab to report each standard included in managed care program contracts; report each unique standard in columns E - CZ. 
</t>
  </si>
  <si>
    <t xml:space="preserve">Plan-specific analysis </t>
  </si>
  <si>
    <t>Suburban</t>
  </si>
  <si>
    <t>Frontier</t>
  </si>
  <si>
    <t>Statewide</t>
  </si>
  <si>
    <t xml:space="preserve">For each program, enter the start date of the reporting period for the analysis and compliance information entered into this report. </t>
  </si>
  <si>
    <t>Used for some but not all plans</t>
  </si>
  <si>
    <t>A. State information and reporting scenario</t>
  </si>
  <si>
    <t>I.A.5</t>
  </si>
  <si>
    <t>B. Program information</t>
  </si>
  <si>
    <t>I.B.2</t>
  </si>
  <si>
    <t>I.B.3</t>
  </si>
  <si>
    <t>I.B.4</t>
  </si>
  <si>
    <t>I.B.5</t>
  </si>
  <si>
    <t>I.B.6.a</t>
  </si>
  <si>
    <t>I.B.6.b</t>
  </si>
  <si>
    <t>I.B.6.c</t>
  </si>
  <si>
    <t>I.B.6.d</t>
  </si>
  <si>
    <t>I.B.6.e</t>
  </si>
  <si>
    <t>I.B.6.f</t>
  </si>
  <si>
    <t>I.B.6.g</t>
  </si>
  <si>
    <t>I.B.6.h</t>
  </si>
  <si>
    <t>I.B.6.i</t>
  </si>
  <si>
    <t>I.B.6.j</t>
  </si>
  <si>
    <t>I.B.6.k</t>
  </si>
  <si>
    <t>I.B.6.l</t>
  </si>
  <si>
    <t>C. Separate analysis and results documents</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</si>
  <si>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</si>
  <si>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Indicate (1) any notes for items I.B.6.a - k and/or (2) other provider types relevant to the state's network adequacy standards (42 C.F.R. § 438.68) or availability standards (42 C.F.R. § 438.206) covered under the program not listed in items I.B.6.a - k.</t>
  </si>
  <si>
    <t xml:space="preserve">States should use this section of the tab to report on the analyses that the state uses to assess plan compliance with the state's 42 C.F.R. § 438.68 and 42 C.F.R. § 438.206 standards; report on each analysis in columns E - L. </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</si>
  <si>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</si>
  <si>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Assurance of plan compliance with 42 C.F.R. § 438.68</t>
  </si>
  <si>
    <t>Description of results: 42 C.F.R. § 438.68</t>
  </si>
  <si>
    <t>Assurance of compliance with 42 C.F.R. § 438.206</t>
  </si>
  <si>
    <t>Description of results: 42 C.F.R. § 438.206</t>
  </si>
  <si>
    <t xml:space="preserve">States should use this section of the tab to report on plan compliance with the state's 42 C.F.R. § 438.68 and 42 C.F.R. § 438.206 standards; report on each plan in columns E - AR. </t>
  </si>
  <si>
    <t>I.A.6</t>
  </si>
  <si>
    <t>Yes, the plan complies based on all analyses</t>
  </si>
  <si>
    <t xml:space="preserve">No, the plan does not comply based on all analyses </t>
  </si>
  <si>
    <t>II.C.2.d</t>
  </si>
  <si>
    <t>II.C.1.a</t>
  </si>
  <si>
    <t>Describe any network adequacy standard exceptions that the state has granted to the plan under 42 C.F.R. § 438.68(d). If there are no exceptions, write "None."</t>
  </si>
  <si>
    <t>Name of analysis and results documents</t>
  </si>
  <si>
    <t>Date of analysis and results documents</t>
  </si>
  <si>
    <t>Page/section references in analysis and results documents</t>
  </si>
  <si>
    <t>I.C.3</t>
  </si>
  <si>
    <t>I.C.4</t>
  </si>
  <si>
    <t>Exceptions granted under 42 C.F.R. § 438.68(d)</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</si>
  <si>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</si>
  <si>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</si>
  <si>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Scenario 3: Significant change - services</t>
  </si>
  <si>
    <t>Scenario 3: Significant change - benefits</t>
  </si>
  <si>
    <t>Scenario 3: Significant change - geographic service area</t>
  </si>
  <si>
    <t>Scenario 3: Significant change - composition of provider network</t>
  </si>
  <si>
    <t>Scenario 3: Significant change - payments to provider network</t>
  </si>
  <si>
    <t>Scenario 3: Significant change - enrollment of new population</t>
  </si>
  <si>
    <t xml:space="preserve">Reporting scenario - other </t>
  </si>
  <si>
    <t>II.C.2.e</t>
  </si>
  <si>
    <t>II.C.3.d</t>
  </si>
  <si>
    <t>For each program, enter the end date of the reporting period for the analysis and compliance information entered into this report.</t>
  </si>
  <si>
    <t>Reassessment for plan deficiencies: 42 C.F.R. § 438.68</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</si>
  <si>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</si>
  <si>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Reassessment for plan deficiencies: 42 C.F.R. § 438.206</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</si>
  <si>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</si>
  <si>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Indicate how frequently the state analyzes plan compliance with 42 C.F.R. § 438.68 and/or 42 C.F.R. § 438.206 for the program being reported on in this tab using the methods listed in columns E-L. If the state does not use the method, select "Not used for any plans".</t>
  </si>
  <si>
    <t>If the state is submitting this form to CMS for any reason other than those specified in I.A.5, explain the reason.</t>
  </si>
  <si>
    <t>II.C.2.f</t>
  </si>
  <si>
    <t>Plan deficiencies: 42 C.F.R. § 438.68 (Part 1)</t>
  </si>
  <si>
    <t>Plan deficiencies: 42 C.F.R. § 438.68 (Part 2)</t>
  </si>
  <si>
    <t>II.C.3.e</t>
  </si>
  <si>
    <t>Plan deficiencies: 42 C.F.R. § 438.206 (Part 1)</t>
  </si>
  <si>
    <t>Plan deficiencies: 42 C.F.R. § 438.206 (Part 2)</t>
  </si>
  <si>
    <t>Minimum # of network providers</t>
  </si>
  <si>
    <t>In columns E - AR, enter the names of the plans that contract with the state for the managed care program identified above.</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</si>
  <si>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</si>
  <si>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</si>
  <si>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</si>
  <si>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Values in the box below auto-populate from the "I_State&amp;Prog_Info" tab.</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</si>
  <si>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</si>
  <si>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 xml:space="preserve">If the state identified any plan deficiencies in II.C.2.c, indicate when the state will reassess the plan's network to determine whether the plan has remediated those deficiencies. </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</si>
  <si>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</si>
  <si>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 xml:space="preserve">If the state identified any plan deficiencies in II.C.3.c, indicate when the state will reassess the plan's availability of services to determine whether the plan has remediated those deficiencies. </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</si>
  <si>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</si>
  <si>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</si>
  <si>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Large metro</t>
  </si>
  <si>
    <t>Metro</t>
  </si>
  <si>
    <t>Micro</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</si>
  <si>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</si>
  <si>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</si>
  <si>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</si>
  <si>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</si>
  <si>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If the state indicated that analysis methods and results are contained in a separate document(s) for any program in columns E-S, indicate the name of the document(s). If analysis methods and results are not contained in a separate document(s), write "N/A."</t>
  </si>
  <si>
    <t>If the state indicated that analysis methods and results are contained in a separate document(s) for any program in columns E-S, indicate the date of the document(s). If analysis methods and results are not contained in a separate document(s), write "N/A."</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</si>
  <si>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</si>
  <si>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</si>
  <si>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</si>
  <si>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Yes, analysis methods and results are contained in a separate document(s)</t>
  </si>
  <si>
    <t>No, analysis methods and results are not contained in a separate document(s)</t>
  </si>
  <si>
    <t>Plan Provider Directory Review</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</si>
  <si>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</si>
  <si>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</si>
  <si>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</si>
  <si>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Name of analysis and results document</t>
  </si>
  <si>
    <t>Date of analysis and results document</t>
  </si>
  <si>
    <t>States should use this section of the tab to report their contact information, date of report submission, and reporting scenario.</t>
  </si>
  <si>
    <t xml:space="preserve">States should use this section of the tab to report information on applicable managed care programs under the scenario selected in I.A.5, including reporting periods and providers covered under the programs.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</si>
  <si>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</si>
  <si>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 xml:space="preserve">States should use this section of the tab to report on separate documents submitted with this form that contain the state's analysis and results information requested in tabs "II_Prog_X". </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</si>
  <si>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</si>
  <si>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Indicate the managed care plan type (MCO, PIHP, PAHP, or MMP) that contracts with the state in each program.</t>
  </si>
  <si>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</si>
  <si>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</si>
  <si>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</si>
  <si>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</si>
  <si>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</si>
  <si>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Plan type</t>
  </si>
  <si>
    <t>MCO</t>
  </si>
  <si>
    <t>PIHP</t>
  </si>
  <si>
    <t>PAHP</t>
  </si>
  <si>
    <t>MMP</t>
  </si>
  <si>
    <t>blank row</t>
  </si>
  <si>
    <t>End of worksheet</t>
  </si>
  <si>
    <t>end of table</t>
  </si>
  <si>
    <t>Input program-level data in beige cells in columns for Program 1 through Program 15&gt;&gt;</t>
  </si>
  <si>
    <t>End of table</t>
  </si>
  <si>
    <t>Input program-level data in columns for Standard 1 through Standard 100&gt;&gt;</t>
  </si>
  <si>
    <t>Input plan-level data in columns for Plan 1 through Plan 40 &gt;&gt;</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</si>
  <si>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</si>
  <si>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In the future, this report will be collected through the online MDCT-Managed Care Reporting tool.  CMS will notify states when the web-based forms are available and will provide adequate notice prior to requiring submission through the web-based forms. The excel template may be submitted to</t>
  </si>
  <si>
    <t>mcgdmcoactions@cms.hhs.gov</t>
  </si>
  <si>
    <t>Family Care Coordinators</t>
  </si>
  <si>
    <t>1 provider for every 10 members served (if the providers have not completed Tier 2 trainings)</t>
  </si>
  <si>
    <t>1 provider for every 15 members served (if the provider has completed Tier 2 training)</t>
  </si>
  <si>
    <t>1 provider for every 25 members served</t>
  </si>
  <si>
    <t>Youth and Family Support Partners</t>
  </si>
  <si>
    <t>brenda.stout1@wyo.gov</t>
  </si>
  <si>
    <t>Brenda  Stout</t>
  </si>
  <si>
    <t>Wyoming Care Management Entity Program</t>
  </si>
  <si>
    <t>1915(b)</t>
  </si>
  <si>
    <t>Wyoming Department of Health Care Management Entity Program SFY 2023 External Quality Review Technical Report</t>
  </si>
  <si>
    <t>pages 49-51</t>
  </si>
  <si>
    <t>Other (annually)</t>
  </si>
  <si>
    <t>Other (Provider Surveys, annually)</t>
  </si>
  <si>
    <t>N/A</t>
  </si>
  <si>
    <t>Magellan Healthcare, Inc.</t>
  </si>
  <si>
    <t xml:space="preserve">Through the annual EQR review completed most recently in April of 2024, Magellan met all standards as identified. </t>
  </si>
  <si>
    <t>Magellan has struggled with the number of respite providers it contracts with as it is not a regularly utilized service.</t>
  </si>
  <si>
    <t>11/30/2025 (2025 EQR)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</si>
</sst>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5"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s>
  <fills count="7">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168">
    <xf numFmtId="0" fontId="0" fillId="0" borderId="0" xfId="0"/>
    <xf numFmtId="0" fontId="0" fillId="0" borderId="0" xfId="0" applyAlignment="1">
      <alignment wrapText="1"/>
    </xf>
    <xf numFmtId="0" fontId="2" fillId="0" borderId="0" xfId="1" applyFont="1" applyAlignment="1" applyProtection="1">
      <alignment vertical="center" wrapText="1"/>
    </xf>
    <xf numFmtId="0" fontId="10" fillId="0" borderId="0" xfId="0" applyFont="1"/>
    <xf numFmtId="0" fontId="4" fillId="2" borderId="3" xfId="0" applyFont="1" applyFill="1" applyBorder="1" applyAlignment="1">
      <alignment horizontal="center" vertical="center" wrapText="1"/>
    </xf>
    <xf numFmtId="0" fontId="3" fillId="0" borderId="0" xfId="0" applyFont="1"/>
    <xf numFmtId="0" fontId="4" fillId="2" borderId="8" xfId="0" applyFont="1" applyFill="1" applyBorder="1" applyAlignment="1">
      <alignment horizontal="left" vertical="center"/>
    </xf>
    <xf numFmtId="0" fontId="4" fillId="2" borderId="0" xfId="0" applyFont="1" applyFill="1" applyAlignment="1">
      <alignment horizontal="left" vertical="center" wrapText="1"/>
    </xf>
    <xf numFmtId="0" fontId="3" fillId="3" borderId="0" xfId="0"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vertical="top"/>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12" fillId="0" borderId="0" xfId="1" applyFont="1" applyAlignment="1" applyProtection="1">
      <alignment vertical="center"/>
    </xf>
    <xf numFmtId="0" fontId="3" fillId="0" borderId="13" xfId="0" applyFont="1" applyBorder="1" applyAlignment="1">
      <alignment vertical="center"/>
    </xf>
    <xf numFmtId="0" fontId="3" fillId="0" borderId="13" xfId="0" applyFont="1" applyBorder="1" applyAlignment="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10" fillId="0" borderId="0" xfId="0" applyFont="1" applyAlignment="1">
      <alignment wrapText="1"/>
    </xf>
    <xf numFmtId="0" fontId="10" fillId="3" borderId="0" xfId="0" applyFont="1" applyFill="1" applyAlignment="1">
      <alignment wrapText="1"/>
    </xf>
    <xf numFmtId="0" fontId="3" fillId="3" borderId="0" xfId="0" applyFont="1" applyFill="1"/>
    <xf numFmtId="0" fontId="3" fillId="0" borderId="9" xfId="0" applyFont="1" applyBorder="1" applyAlignment="1">
      <alignment wrapText="1"/>
    </xf>
    <xf numFmtId="0" fontId="10" fillId="3" borderId="0" xfId="0" applyFont="1" applyFill="1" applyAlignment="1">
      <alignment vertical="center"/>
    </xf>
    <xf numFmtId="0" fontId="0" fillId="3" borderId="0" xfId="0" applyFill="1"/>
    <xf numFmtId="0" fontId="0" fillId="3" borderId="0" xfId="0" applyFill="1" applyAlignment="1">
      <alignment wrapText="1"/>
    </xf>
    <xf numFmtId="0" fontId="5" fillId="3" borderId="0" xfId="0" applyFont="1" applyFill="1" applyAlignment="1">
      <alignment vertical="center"/>
    </xf>
    <xf numFmtId="0" fontId="3" fillId="3" borderId="0" xfId="0" applyFont="1" applyFill="1" applyAlignment="1">
      <alignment horizontal="left" vertical="center"/>
    </xf>
    <xf numFmtId="0" fontId="0" fillId="3" borderId="0" xfId="0" applyFill="1" applyAlignment="1">
      <alignment horizontal="left" indent="1"/>
    </xf>
    <xf numFmtId="0" fontId="0" fillId="3" borderId="0" xfId="0" applyFill="1" applyAlignment="1">
      <alignment horizontal="left"/>
    </xf>
    <xf numFmtId="0" fontId="3" fillId="5" borderId="0" xfId="0" applyFont="1" applyFill="1" applyAlignment="1">
      <alignment vertical="center" wrapText="1"/>
    </xf>
    <xf numFmtId="0" fontId="3" fillId="5" borderId="0" xfId="0" applyFont="1" applyFill="1"/>
    <xf numFmtId="0" fontId="5" fillId="0" borderId="13" xfId="0" applyFont="1" applyBorder="1" applyAlignment="1">
      <alignment vertical="center" wrapText="1"/>
    </xf>
    <xf numFmtId="0" fontId="5" fillId="0" borderId="13"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5" fillId="0" borderId="14" xfId="0" applyFont="1" applyBorder="1" applyAlignment="1">
      <alignment vertical="center" wrapText="1"/>
    </xf>
    <xf numFmtId="0" fontId="3" fillId="3" borderId="0" xfId="2" applyFont="1" applyFill="1" applyAlignment="1" applyProtection="1">
      <alignment wrapText="1"/>
      <protection hidden="1"/>
    </xf>
    <xf numFmtId="0" fontId="5" fillId="0" borderId="14" xfId="0" applyFont="1" applyBorder="1" applyAlignment="1">
      <alignment vertical="center"/>
    </xf>
    <xf numFmtId="0" fontId="5" fillId="0" borderId="15" xfId="0" applyFont="1" applyBorder="1" applyAlignment="1">
      <alignment vertical="center" wrapText="1"/>
    </xf>
    <xf numFmtId="0" fontId="5" fillId="0" borderId="23" xfId="0" applyFont="1" applyBorder="1" applyAlignment="1">
      <alignment vertical="center" wrapText="1"/>
    </xf>
    <xf numFmtId="0" fontId="5" fillId="0" borderId="16" xfId="0" applyFont="1" applyBorder="1" applyAlignment="1">
      <alignment vertical="center" wrapText="1"/>
    </xf>
    <xf numFmtId="0" fontId="15" fillId="0" borderId="0" xfId="1" applyFont="1" applyFill="1" applyAlignment="1" applyProtection="1">
      <alignment vertical="center"/>
    </xf>
    <xf numFmtId="0" fontId="5" fillId="3" borderId="0" xfId="0" applyFont="1" applyFill="1" applyAlignment="1">
      <alignment wrapText="1"/>
    </xf>
    <xf numFmtId="0" fontId="5" fillId="4" borderId="0" xfId="0" applyFont="1" applyFill="1" applyAlignment="1">
      <alignment wrapText="1"/>
    </xf>
    <xf numFmtId="0" fontId="3" fillId="0" borderId="18" xfId="0" applyFont="1" applyBorder="1" applyAlignment="1">
      <alignment horizontal="left" vertical="center" wrapText="1"/>
    </xf>
    <xf numFmtId="0" fontId="3" fillId="6" borderId="2" xfId="0" applyFont="1" applyFill="1" applyBorder="1" applyProtection="1">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9" xfId="0" applyFont="1" applyBorder="1" applyAlignment="1">
      <alignment vertical="center" wrapText="1"/>
    </xf>
    <xf numFmtId="0" fontId="5" fillId="0" borderId="20" xfId="0" applyFont="1" applyBorder="1" applyAlignment="1">
      <alignment vertical="center"/>
    </xf>
    <xf numFmtId="0" fontId="5" fillId="0" borderId="22" xfId="0" applyFont="1" applyBorder="1" applyAlignment="1">
      <alignment vertical="center" wrapText="1"/>
    </xf>
    <xf numFmtId="0" fontId="6" fillId="0" borderId="0" xfId="1" applyFont="1" applyAlignment="1" applyProtection="1">
      <alignment vertical="center"/>
    </xf>
    <xf numFmtId="0" fontId="6" fillId="0" borderId="0" xfId="0" applyFont="1" applyAlignment="1">
      <alignment vertical="center"/>
    </xf>
    <xf numFmtId="0" fontId="11" fillId="0" borderId="9" xfId="0" applyFont="1" applyBorder="1"/>
    <xf numFmtId="0" fontId="11" fillId="0" borderId="0" xfId="0" applyFont="1"/>
    <xf numFmtId="0" fontId="5" fillId="0" borderId="21" xfId="0" applyFont="1" applyBorder="1" applyAlignment="1">
      <alignment vertical="center"/>
    </xf>
    <xf numFmtId="0" fontId="3" fillId="0" borderId="32" xfId="0" applyFont="1" applyBorder="1" applyAlignment="1">
      <alignment vertical="center" wrapText="1"/>
    </xf>
    <xf numFmtId="0" fontId="4" fillId="2" borderId="2" xfId="0" applyFont="1" applyFill="1" applyBorder="1" applyAlignment="1">
      <alignment horizontal="center" vertical="center" wrapText="1"/>
    </xf>
    <xf numFmtId="0" fontId="5" fillId="0" borderId="31" xfId="0" applyFont="1" applyBorder="1" applyAlignment="1">
      <alignment vertical="center"/>
    </xf>
    <xf numFmtId="0" fontId="5" fillId="0" borderId="31" xfId="0" applyFont="1" applyBorder="1" applyAlignment="1">
      <alignment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20" fillId="0" borderId="0" xfId="0" applyFont="1"/>
    <xf numFmtId="0" fontId="5" fillId="0" borderId="32" xfId="0" applyFont="1" applyBorder="1" applyAlignment="1">
      <alignment vertical="center" wrapText="1"/>
    </xf>
    <xf numFmtId="0" fontId="3" fillId="0" borderId="33" xfId="0" applyFont="1" applyBorder="1" applyAlignment="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lignment wrapText="1"/>
    </xf>
    <xf numFmtId="0" fontId="3" fillId="6" borderId="3" xfId="0" applyFont="1" applyFill="1" applyBorder="1" applyProtection="1">
      <protection locked="0"/>
    </xf>
    <xf numFmtId="0" fontId="3" fillId="6" borderId="10" xfId="0" applyFont="1" applyFill="1" applyBorder="1" applyProtection="1">
      <protection locked="0"/>
    </xf>
    <xf numFmtId="0" fontId="5" fillId="6" borderId="2" xfId="0" applyFont="1" applyFill="1" applyBorder="1" applyProtection="1">
      <protection locked="0"/>
    </xf>
    <xf numFmtId="14" fontId="3" fillId="6" borderId="3" xfId="0" applyNumberFormat="1" applyFont="1" applyFill="1" applyBorder="1" applyProtection="1">
      <protection locked="0"/>
    </xf>
    <xf numFmtId="14" fontId="3" fillId="6" borderId="10" xfId="0" applyNumberFormat="1" applyFont="1" applyFill="1" applyBorder="1" applyProtection="1">
      <protection locked="0"/>
    </xf>
    <xf numFmtId="0" fontId="13" fillId="0" borderId="0" xfId="0" applyFont="1"/>
    <xf numFmtId="0" fontId="4" fillId="2" borderId="0" xfId="0" applyFont="1" applyFill="1" applyAlignment="1">
      <alignment horizontal="left" vertical="center"/>
    </xf>
    <xf numFmtId="0" fontId="5" fillId="0" borderId="34" xfId="0" applyFont="1" applyBorder="1" applyAlignment="1">
      <alignment vertical="center"/>
    </xf>
    <xf numFmtId="0" fontId="5" fillId="0" borderId="34" xfId="0" applyFont="1" applyBorder="1" applyAlignment="1">
      <alignment vertical="center" wrapText="1"/>
    </xf>
    <xf numFmtId="0" fontId="6" fillId="0" borderId="11" xfId="0" applyFont="1" applyBorder="1" applyAlignment="1">
      <alignment horizontal="left" vertical="center"/>
    </xf>
    <xf numFmtId="0" fontId="6" fillId="0" borderId="4" xfId="0" applyFont="1" applyBorder="1" applyAlignment="1">
      <alignment horizontal="center" wrapText="1"/>
    </xf>
    <xf numFmtId="0" fontId="6" fillId="0" borderId="19" xfId="0" applyFont="1" applyBorder="1" applyAlignment="1">
      <alignment horizontal="center" wrapText="1"/>
    </xf>
    <xf numFmtId="0" fontId="4" fillId="2" borderId="1" xfId="0" applyFont="1" applyFill="1" applyBorder="1" applyAlignment="1">
      <alignment horizontal="center" vertical="center" wrapText="1"/>
    </xf>
    <xf numFmtId="0" fontId="5" fillId="0" borderId="32" xfId="0" applyFont="1" applyBorder="1" applyAlignment="1">
      <alignment horizontal="left" vertical="center" wrapText="1"/>
    </xf>
    <xf numFmtId="0" fontId="3" fillId="0" borderId="2" xfId="0" applyFont="1" applyBorder="1" applyAlignment="1">
      <alignment horizontal="center" wrapText="1"/>
    </xf>
    <xf numFmtId="0" fontId="3" fillId="0" borderId="32" xfId="0" applyFont="1" applyBorder="1" applyAlignment="1">
      <alignment horizontal="left" vertical="center" wrapText="1"/>
    </xf>
    <xf numFmtId="0" fontId="3" fillId="0" borderId="15" xfId="0" applyFont="1" applyBorder="1" applyAlignment="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lignment horizontal="center" vertical="center" wrapText="1"/>
    </xf>
    <xf numFmtId="0" fontId="22" fillId="0" borderId="0" xfId="0" applyFont="1" applyAlignment="1">
      <alignment vertical="center"/>
    </xf>
    <xf numFmtId="0" fontId="21" fillId="0" borderId="0" xfId="0" applyFont="1"/>
    <xf numFmtId="0" fontId="3" fillId="0" borderId="0" xfId="0" applyFont="1" applyAlignment="1">
      <alignment horizontal="left" vertical="center" wrapText="1" indent="1"/>
    </xf>
    <xf numFmtId="0" fontId="3" fillId="0" borderId="0" xfId="0" applyFont="1" applyAlignment="1">
      <alignment horizontal="left"/>
    </xf>
    <xf numFmtId="0" fontId="23" fillId="0" borderId="0" xfId="0" applyFont="1" applyAlignment="1">
      <alignment horizontal="left" vertical="center" wrapText="1" indent="1"/>
    </xf>
    <xf numFmtId="0" fontId="11" fillId="0" borderId="0" xfId="0" applyFont="1" applyAlignment="1">
      <alignment horizontal="left" wrapText="1"/>
    </xf>
    <xf numFmtId="0" fontId="0" fillId="0" borderId="0" xfId="0" applyAlignment="1">
      <alignment vertical="top"/>
    </xf>
    <xf numFmtId="0" fontId="6" fillId="0" borderId="11" xfId="0" applyFont="1" applyBorder="1" applyAlignment="1">
      <alignment wrapText="1"/>
    </xf>
    <xf numFmtId="0" fontId="6" fillId="5" borderId="8" xfId="0" applyFont="1" applyFill="1" applyBorder="1" applyAlignment="1">
      <alignment wrapText="1"/>
    </xf>
    <xf numFmtId="0" fontId="4" fillId="5" borderId="8" xfId="0" applyFont="1" applyFill="1" applyBorder="1" applyAlignment="1">
      <alignment vertical="center" wrapText="1"/>
    </xf>
    <xf numFmtId="0" fontId="23" fillId="5" borderId="0" xfId="0" applyFont="1" applyFill="1" applyAlignment="1">
      <alignment vertical="center"/>
    </xf>
    <xf numFmtId="0" fontId="23" fillId="0" borderId="0" xfId="0" applyFont="1" applyAlignment="1">
      <alignment vertical="center"/>
    </xf>
    <xf numFmtId="0" fontId="23" fillId="0" borderId="0" xfId="0" applyFont="1"/>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lignment horizontal="left" vertical="top" wrapText="1"/>
    </xf>
    <xf numFmtId="0" fontId="3" fillId="5" borderId="8" xfId="0" applyFont="1" applyFill="1" applyBorder="1" applyAlignment="1">
      <alignment wrapText="1"/>
    </xf>
    <xf numFmtId="14" fontId="3" fillId="5" borderId="8" xfId="0" applyNumberFormat="1" applyFont="1" applyFill="1" applyBorder="1" applyAlignment="1">
      <alignment wrapText="1"/>
    </xf>
    <xf numFmtId="0" fontId="5" fillId="5" borderId="8" xfId="0" applyFont="1" applyFill="1" applyBorder="1" applyAlignment="1">
      <alignment wrapText="1"/>
    </xf>
    <xf numFmtId="0" fontId="6" fillId="0" borderId="0" xfId="0" applyFont="1" applyAlignment="1">
      <alignment wrapText="1"/>
    </xf>
    <xf numFmtId="0" fontId="6" fillId="0" borderId="8" xfId="0" applyFont="1" applyBorder="1" applyAlignment="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lignment horizontal="left" vertical="center"/>
    </xf>
    <xf numFmtId="0" fontId="8" fillId="0" borderId="17" xfId="0" applyFont="1" applyBorder="1" applyAlignment="1">
      <alignment horizontal="center" wrapText="1"/>
    </xf>
    <xf numFmtId="0" fontId="8" fillId="0" borderId="25" xfId="0" applyFont="1" applyBorder="1" applyAlignment="1">
      <alignment horizontal="center" wrapText="1"/>
    </xf>
    <xf numFmtId="0" fontId="8" fillId="0" borderId="7" xfId="0" applyFont="1" applyBorder="1" applyAlignment="1">
      <alignment horizontal="center" wrapText="1"/>
    </xf>
    <xf numFmtId="14" fontId="5" fillId="6" borderId="2" xfId="0" applyNumberFormat="1" applyFont="1" applyFill="1" applyBorder="1" applyProtection="1">
      <protection locked="0"/>
    </xf>
    <xf numFmtId="0" fontId="3" fillId="0" borderId="0" xfId="0" applyFont="1" applyAlignment="1">
      <alignment wrapText="1"/>
    </xf>
    <xf numFmtId="0" fontId="5" fillId="0" borderId="26" xfId="0" applyFont="1" applyBorder="1" applyAlignment="1">
      <alignment horizontal="left" wrapText="1"/>
    </xf>
    <xf numFmtId="0" fontId="5" fillId="0" borderId="9" xfId="0" applyFont="1" applyBorder="1" applyAlignment="1">
      <alignment horizontal="left" wrapText="1"/>
    </xf>
    <xf numFmtId="0" fontId="5" fillId="0" borderId="27" xfId="0" applyFont="1" applyBorder="1" applyAlignment="1">
      <alignment horizontal="left"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19" xfId="0" applyFont="1" applyBorder="1" applyAlignment="1">
      <alignment horizontal="left" vertical="top" wrapText="1"/>
    </xf>
    <xf numFmtId="0" fontId="5"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left" vertical="center" wrapText="1"/>
    </xf>
    <xf numFmtId="0" fontId="13" fillId="0" borderId="0" xfId="0" applyFont="1"/>
    <xf numFmtId="0" fontId="4" fillId="2" borderId="20" xfId="0" applyFont="1" applyFill="1" applyBorder="1" applyAlignment="1">
      <alignment vertical="center" wrapText="1"/>
    </xf>
    <xf numFmtId="0" fontId="4" fillId="2" borderId="13" xfId="0" applyFont="1" applyFill="1" applyBorder="1" applyAlignment="1">
      <alignment vertical="center" wrapText="1"/>
    </xf>
    <xf numFmtId="0" fontId="5" fillId="0" borderId="0" xfId="0" applyFont="1" applyAlignment="1">
      <alignment wrapText="1"/>
    </xf>
    <xf numFmtId="0" fontId="13" fillId="0" borderId="0" xfId="0" applyFont="1" applyAlignment="1">
      <alignment wrapText="1"/>
    </xf>
    <xf numFmtId="0" fontId="4" fillId="2" borderId="21" xfId="0" applyFont="1" applyFill="1" applyBorder="1" applyAlignment="1">
      <alignment vertical="center" wrapText="1"/>
    </xf>
    <xf numFmtId="0" fontId="4" fillId="2" borderId="14" xfId="0" applyFont="1" applyFill="1" applyBorder="1" applyAlignment="1">
      <alignment vertical="center" wrapText="1"/>
    </xf>
  </cellXfs>
  <cellStyles count="4">
    <cellStyle name="Heading 2 2" xfId="1"/>
    <cellStyle name="Hyperlink" xfId="3" builtinId="8"/>
    <cellStyle name="Normal" xfId="0" builtinId="0"/>
    <cellStyle name="Normal 4" xfId="2"/>
  </cellStyles>
  <dxfs count="5">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1" name="Table1" displayName="Table1" ref="A12:C14" totalsRowShown="0" headerRowDxfId="4" tableBorderDxfId="3">
  <autoFilter ref="A12:C14"/>
  <tableColumns count="3">
    <tableColumn id="1" name="Tab topic:" dataDxfId="2"/>
    <tableColumn id="2" name="Tab name:" dataDxfId="1"/>
    <tableColumn id="3"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cgdmcoactions@cms.hh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2"/>
  <sheetViews>
    <sheetView showGridLines="0" topLeftCell="A13" zoomScale="90" zoomScaleNormal="90" workbookViewId="0">
      <selection activeCell="C14" sqref="C14"/>
    </sheetView>
  </sheetViews>
  <sheetFormatPr defaultColWidth="8.85546875" defaultRowHeight="15" x14ac:dyDescent="0.25"/>
  <cols>
    <col min="1" max="1" width="77.140625" customWidth="1"/>
    <col min="2" max="2" width="24.5703125" customWidth="1"/>
    <col min="3" max="3" width="56" customWidth="1"/>
  </cols>
  <sheetData>
    <row r="1" spans="1:3" ht="24" thickBot="1" x14ac:dyDescent="0.3">
      <c r="A1" s="118" t="s">
        <v>4</v>
      </c>
      <c r="B1" s="119"/>
      <c r="C1" s="120"/>
    </row>
    <row r="2" spans="1:3" ht="195.95" customHeight="1" x14ac:dyDescent="0.25">
      <c r="A2" s="139" t="s">
        <v>436</v>
      </c>
      <c r="B2" s="140"/>
      <c r="C2" s="141"/>
    </row>
    <row r="3" spans="1:3" s="111" customFormat="1" ht="87.95" customHeight="1" x14ac:dyDescent="0.25">
      <c r="A3" s="148" t="s">
        <v>432</v>
      </c>
      <c r="B3" s="149"/>
      <c r="C3" s="150"/>
    </row>
    <row r="4" spans="1:3" ht="45" customHeight="1" x14ac:dyDescent="0.25">
      <c r="A4" s="151" t="s">
        <v>396</v>
      </c>
      <c r="B4" s="152"/>
      <c r="C4" s="153"/>
    </row>
    <row r="5" spans="1:3" ht="43.35" customHeight="1" x14ac:dyDescent="0.25">
      <c r="A5" s="148" t="s">
        <v>422</v>
      </c>
      <c r="B5" s="149"/>
      <c r="C5" s="150"/>
    </row>
    <row r="6" spans="1:3" ht="30.6" customHeight="1" x14ac:dyDescent="0.25">
      <c r="A6" s="148" t="s">
        <v>423</v>
      </c>
      <c r="B6" s="149"/>
      <c r="C6" s="150"/>
    </row>
    <row r="7" spans="1:3" ht="39.75" customHeight="1" x14ac:dyDescent="0.25">
      <c r="A7" s="148" t="s">
        <v>450</v>
      </c>
      <c r="B7" s="149"/>
      <c r="C7" s="150"/>
    </row>
    <row r="8" spans="1:3" ht="21.6" customHeight="1" thickBot="1" x14ac:dyDescent="0.3">
      <c r="A8" s="154" t="s">
        <v>451</v>
      </c>
      <c r="B8" s="155"/>
      <c r="C8" s="156"/>
    </row>
    <row r="9" spans="1:3" ht="17.25" customHeight="1" thickBot="1" x14ac:dyDescent="0.3">
      <c r="A9" s="105" t="s">
        <v>442</v>
      </c>
    </row>
    <row r="10" spans="1:3" ht="22.5" customHeight="1" thickBot="1" x14ac:dyDescent="0.3">
      <c r="A10" s="118" t="s">
        <v>59</v>
      </c>
      <c r="B10" s="119"/>
      <c r="C10" s="120"/>
    </row>
    <row r="11" spans="1:3" ht="62.25" customHeight="1" x14ac:dyDescent="0.25">
      <c r="A11" s="142" t="s">
        <v>433</v>
      </c>
      <c r="B11" s="143"/>
      <c r="C11" s="144"/>
    </row>
    <row r="12" spans="1:3" ht="25.7" customHeight="1" x14ac:dyDescent="0.25">
      <c r="A12" s="110" t="s">
        <v>246</v>
      </c>
      <c r="B12" s="60" t="s">
        <v>250</v>
      </c>
      <c r="C12" s="60" t="s">
        <v>249</v>
      </c>
    </row>
    <row r="13" spans="1:3" x14ac:dyDescent="0.25">
      <c r="A13" s="107" t="s">
        <v>294</v>
      </c>
      <c r="B13" s="5" t="s">
        <v>247</v>
      </c>
      <c r="C13" s="108">
        <v>1</v>
      </c>
    </row>
    <row r="14" spans="1:3" ht="14.45" customHeight="1" x14ac:dyDescent="0.25">
      <c r="A14" s="107" t="s">
        <v>295</v>
      </c>
      <c r="B14" s="5" t="s">
        <v>248</v>
      </c>
      <c r="C14" s="108">
        <v>15</v>
      </c>
    </row>
    <row r="15" spans="1:3" ht="0.6" customHeight="1" x14ac:dyDescent="0.25">
      <c r="A15" s="109" t="s">
        <v>444</v>
      </c>
      <c r="B15" s="5"/>
      <c r="C15" s="108"/>
    </row>
    <row r="16" spans="1:3" ht="14.45" customHeight="1" thickBot="1" x14ac:dyDescent="0.3">
      <c r="A16" s="106" t="s">
        <v>442</v>
      </c>
    </row>
    <row r="17" spans="1:3" ht="24" thickBot="1" x14ac:dyDescent="0.3">
      <c r="A17" s="145" t="s">
        <v>70</v>
      </c>
      <c r="B17" s="146"/>
      <c r="C17" s="147"/>
    </row>
    <row r="18" spans="1:3" ht="45" customHeight="1" x14ac:dyDescent="0.25">
      <c r="A18" s="139" t="s">
        <v>434</v>
      </c>
      <c r="B18" s="140"/>
      <c r="C18" s="141"/>
    </row>
    <row r="19" spans="1:3" ht="36.6" customHeight="1" thickBot="1" x14ac:dyDescent="0.3">
      <c r="A19" s="136" t="s">
        <v>435</v>
      </c>
      <c r="B19" s="137"/>
      <c r="C19" s="138"/>
    </row>
    <row r="20" spans="1:3" x14ac:dyDescent="0.25">
      <c r="A20" s="106"/>
    </row>
    <row r="21" spans="1:3" ht="75.599999999999994" customHeight="1" x14ac:dyDescent="0.25">
      <c r="A21" s="135" t="s">
        <v>449</v>
      </c>
      <c r="B21" s="135"/>
      <c r="C21" s="135"/>
    </row>
    <row r="22" spans="1:3" x14ac:dyDescent="0.25">
      <c r="A22" s="106" t="s">
        <v>443</v>
      </c>
    </row>
  </sheetData>
  <sheetProtection algorithmName="SHA-512" hashValue="F8LEwTzxxm2d7DJyV3i5Q0st/LsZWCif0Z2ZZ89pvBoD+oCt/OKXteJKlehJ4/4gvSMvvjoHwAThHp6GKSQxHg==" saltValue="IksS00+PUfI8deZ+etYD7A==" spinCount="100000" sheet="1" objects="1" scenarios="1"/>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60"/>
  <sheetViews>
    <sheetView showGridLines="0" tabSelected="1" topLeftCell="A3" zoomScale="85" zoomScaleNormal="85" workbookViewId="0">
      <selection activeCell="E5" sqref="E5"/>
    </sheetView>
  </sheetViews>
  <sheetFormatPr defaultColWidth="9.140625" defaultRowHeight="15" x14ac:dyDescent="0.25"/>
  <cols>
    <col min="1" max="1" width="7.5703125" customWidth="1"/>
    <col min="2" max="2" width="35.140625" customWidth="1"/>
    <col min="3" max="3" width="93.5703125" style="1" customWidth="1"/>
    <col min="4" max="4" width="28.5703125" style="1" customWidth="1"/>
    <col min="5" max="5" width="34.42578125" style="1" customWidth="1"/>
    <col min="6" max="6" width="33.5703125" style="1" customWidth="1"/>
    <col min="7" max="19" width="34.42578125" customWidth="1"/>
  </cols>
  <sheetData>
    <row r="1" spans="1:19" s="5" customFormat="1" ht="23.25" x14ac:dyDescent="0.2">
      <c r="A1" s="15" t="s">
        <v>251</v>
      </c>
      <c r="B1" s="2"/>
      <c r="C1" s="2"/>
      <c r="D1" s="2"/>
      <c r="E1" s="2"/>
      <c r="F1" s="2"/>
    </row>
    <row r="2" spans="1:19" ht="35.1" customHeight="1" thickBot="1" x14ac:dyDescent="0.35">
      <c r="A2" s="83" t="s">
        <v>329</v>
      </c>
    </row>
    <row r="3" spans="1:19" ht="20.100000000000001" customHeight="1" x14ac:dyDescent="0.25">
      <c r="A3" s="149" t="s">
        <v>426</v>
      </c>
      <c r="B3" s="149"/>
      <c r="C3" s="149"/>
      <c r="E3" s="112" t="s">
        <v>229</v>
      </c>
      <c r="F3" s="113"/>
    </row>
    <row r="4" spans="1:19" s="5" customFormat="1" ht="15" customHeight="1" x14ac:dyDescent="0.2">
      <c r="A4" s="84" t="s">
        <v>0</v>
      </c>
      <c r="B4" s="84" t="s">
        <v>1</v>
      </c>
      <c r="C4" s="7" t="s">
        <v>5</v>
      </c>
      <c r="D4" s="7" t="s">
        <v>69</v>
      </c>
      <c r="E4" s="104" t="str">
        <f>IF(E7="","[State]",E7)</f>
        <v>[State]</v>
      </c>
      <c r="F4" s="114"/>
    </row>
    <row r="5" spans="1:19" ht="16.5" customHeight="1" x14ac:dyDescent="0.25">
      <c r="A5" s="38" t="s">
        <v>252</v>
      </c>
      <c r="B5" s="16" t="s">
        <v>60</v>
      </c>
      <c r="C5" s="17" t="s">
        <v>71</v>
      </c>
      <c r="D5" s="21" t="s">
        <v>2</v>
      </c>
      <c r="E5" s="103" t="s">
        <v>458</v>
      </c>
      <c r="F5" s="122"/>
    </row>
    <row r="6" spans="1:19" ht="16.5" customHeight="1" x14ac:dyDescent="0.25">
      <c r="A6" s="38" t="s">
        <v>253</v>
      </c>
      <c r="B6" s="17" t="s">
        <v>61</v>
      </c>
      <c r="C6" s="17" t="s">
        <v>72</v>
      </c>
      <c r="D6" s="21" t="s">
        <v>2</v>
      </c>
      <c r="E6" s="102" t="s">
        <v>457</v>
      </c>
      <c r="F6" s="122"/>
    </row>
    <row r="7" spans="1:19" ht="16.5" customHeight="1" x14ac:dyDescent="0.25">
      <c r="A7" s="38" t="s">
        <v>254</v>
      </c>
      <c r="B7" s="16" t="s">
        <v>6</v>
      </c>
      <c r="C7" s="17" t="s">
        <v>224</v>
      </c>
      <c r="D7" s="44" t="s">
        <v>232</v>
      </c>
      <c r="E7" s="102"/>
      <c r="F7" s="122"/>
    </row>
    <row r="8" spans="1:19" ht="16.5" customHeight="1" x14ac:dyDescent="0.25">
      <c r="A8" s="38" t="s">
        <v>255</v>
      </c>
      <c r="B8" s="16" t="s">
        <v>7</v>
      </c>
      <c r="C8" s="17" t="s">
        <v>3</v>
      </c>
      <c r="D8" s="21" t="s">
        <v>75</v>
      </c>
      <c r="E8" s="101">
        <v>45635</v>
      </c>
      <c r="F8" s="123"/>
    </row>
    <row r="9" spans="1:19" ht="258" customHeight="1" x14ac:dyDescent="0.25">
      <c r="A9" s="38" t="s">
        <v>330</v>
      </c>
      <c r="B9" s="38" t="s">
        <v>307</v>
      </c>
      <c r="C9" s="37" t="s">
        <v>397</v>
      </c>
      <c r="D9" s="44" t="s">
        <v>309</v>
      </c>
      <c r="E9" s="100" t="s">
        <v>312</v>
      </c>
      <c r="F9" s="124"/>
      <c r="G9" s="5"/>
      <c r="H9" s="5"/>
      <c r="I9" s="5"/>
      <c r="J9" s="5"/>
      <c r="K9" s="5"/>
      <c r="L9" s="5"/>
      <c r="M9" s="5"/>
      <c r="N9" s="5"/>
      <c r="O9" s="5"/>
      <c r="P9" s="5"/>
      <c r="Q9" s="5"/>
      <c r="R9" s="5"/>
      <c r="S9" s="5"/>
    </row>
    <row r="10" spans="1:19" ht="84.75" customHeight="1" thickBot="1" x14ac:dyDescent="0.3">
      <c r="A10" s="85" t="s">
        <v>358</v>
      </c>
      <c r="B10" s="85" t="s">
        <v>378</v>
      </c>
      <c r="C10" s="86" t="s">
        <v>387</v>
      </c>
      <c r="D10" s="66" t="s">
        <v>2</v>
      </c>
      <c r="E10" s="99"/>
      <c r="F10" s="122"/>
      <c r="G10" s="5"/>
      <c r="H10" s="5"/>
      <c r="I10" s="5"/>
      <c r="J10" s="5"/>
      <c r="K10" s="5"/>
      <c r="L10" s="5"/>
      <c r="M10" s="5"/>
      <c r="N10" s="5"/>
      <c r="O10" s="5"/>
      <c r="P10" s="5"/>
      <c r="Q10" s="5"/>
      <c r="R10" s="5"/>
      <c r="S10" s="5"/>
    </row>
    <row r="11" spans="1:19" ht="15" customHeight="1" x14ac:dyDescent="0.25">
      <c r="A11" s="115" t="s">
        <v>446</v>
      </c>
      <c r="B11" s="5"/>
      <c r="C11" s="10"/>
      <c r="D11" s="10"/>
      <c r="E11" s="5"/>
      <c r="F11" s="5"/>
      <c r="G11" s="5"/>
      <c r="H11" s="5"/>
      <c r="I11" s="5"/>
      <c r="J11" s="5"/>
      <c r="K11" s="5"/>
      <c r="L11" s="5"/>
      <c r="M11" s="5"/>
      <c r="N11" s="5"/>
      <c r="O11" s="5"/>
      <c r="P11" s="5"/>
      <c r="Q11" s="5"/>
      <c r="R11" s="5"/>
      <c r="S11" s="5"/>
    </row>
    <row r="12" spans="1:19" ht="21" thickBot="1" x14ac:dyDescent="0.35">
      <c r="A12" s="83" t="s">
        <v>331</v>
      </c>
      <c r="E12" s="77"/>
    </row>
    <row r="13" spans="1:19" ht="32.1" customHeight="1" x14ac:dyDescent="0.25">
      <c r="A13" s="149" t="s">
        <v>427</v>
      </c>
      <c r="B13" s="149"/>
      <c r="C13" s="149"/>
      <c r="E13" s="87" t="s">
        <v>445</v>
      </c>
      <c r="F13" s="88"/>
      <c r="G13" s="88"/>
      <c r="H13" s="88"/>
      <c r="I13" s="88"/>
      <c r="J13" s="88"/>
      <c r="K13" s="88"/>
      <c r="L13" s="88"/>
      <c r="M13" s="88"/>
      <c r="N13" s="88"/>
      <c r="O13" s="88"/>
      <c r="P13" s="88"/>
      <c r="Q13" s="88"/>
      <c r="R13" s="88"/>
      <c r="S13" s="89"/>
    </row>
    <row r="14" spans="1:19" s="5" customFormat="1" ht="30" x14ac:dyDescent="0.2">
      <c r="A14" s="6" t="s">
        <v>0</v>
      </c>
      <c r="B14" s="84" t="s">
        <v>1</v>
      </c>
      <c r="C14" s="7" t="s">
        <v>5</v>
      </c>
      <c r="D14" s="7" t="s">
        <v>69</v>
      </c>
      <c r="E14" s="90" t="str">
        <f>IF(E15="","[Program 1]",E15)</f>
        <v>Wyoming Care Management Entity Program</v>
      </c>
      <c r="F14" s="90" t="str">
        <f>IF(F15="","[Program 2]",F15)</f>
        <v>[Program 2]</v>
      </c>
      <c r="G14" s="90" t="str">
        <f>IF(G15="","[Program 3]",G15)</f>
        <v>[Program 3]</v>
      </c>
      <c r="H14" s="90" t="str">
        <f>IF(H15="","[Program 4]",H15)</f>
        <v>[Program 4]</v>
      </c>
      <c r="I14" s="90" t="str">
        <f>IF(I15="","[Program 5]",I15)</f>
        <v>[Program 5]</v>
      </c>
      <c r="J14" s="90" t="str">
        <f>IF(J15="","[Program 6]",J15)</f>
        <v>[Program 6]</v>
      </c>
      <c r="K14" s="90" t="str">
        <f>IF(K15="","[Program 7]",K15)</f>
        <v>[Program 7]</v>
      </c>
      <c r="L14" s="90" t="str">
        <f>IF(L15="","[Program 8]",L15)</f>
        <v>[Program 8]</v>
      </c>
      <c r="M14" s="90" t="str">
        <f>IF(M15="","[Program 9]",M15)</f>
        <v>[Program 9]</v>
      </c>
      <c r="N14" s="90" t="str">
        <f>IF(N15="","[Program 10]",N15)</f>
        <v>[Program 10]</v>
      </c>
      <c r="O14" s="90" t="str">
        <f>IF(O15="","[Program 11]",O15)</f>
        <v>[Program 11]</v>
      </c>
      <c r="P14" s="90" t="str">
        <f>IF(P15="","[Program 12]",P15)</f>
        <v>[Program 12]</v>
      </c>
      <c r="Q14" s="90" t="str">
        <f>IF(Q15="","[Program 13]",Q15)</f>
        <v>[Program 13]</v>
      </c>
      <c r="R14" s="90" t="str">
        <f>IF(R15="","[Program 14]",R15)</f>
        <v>[Program 14]</v>
      </c>
      <c r="S14" s="90" t="str">
        <f>IF(S15="","[Program 15]",S15)</f>
        <v>[Program 15]</v>
      </c>
    </row>
    <row r="15" spans="1:19" ht="87.75" customHeight="1" x14ac:dyDescent="0.25">
      <c r="A15" s="38" t="s">
        <v>256</v>
      </c>
      <c r="B15" s="17" t="s">
        <v>226</v>
      </c>
      <c r="C15" s="37" t="s">
        <v>417</v>
      </c>
      <c r="D15" s="21" t="s">
        <v>2</v>
      </c>
      <c r="E15" s="95" t="s">
        <v>459</v>
      </c>
      <c r="F15" s="95"/>
      <c r="G15" s="95"/>
      <c r="H15" s="95"/>
      <c r="I15" s="95"/>
      <c r="J15" s="95"/>
      <c r="K15" s="95"/>
      <c r="L15" s="95"/>
      <c r="M15" s="95"/>
      <c r="N15" s="95"/>
      <c r="O15" s="95"/>
      <c r="P15" s="95"/>
      <c r="Q15" s="95"/>
      <c r="R15" s="95"/>
      <c r="S15" s="95"/>
    </row>
    <row r="16" spans="1:19" ht="78.75" customHeight="1" x14ac:dyDescent="0.25">
      <c r="A16" s="38" t="s">
        <v>332</v>
      </c>
      <c r="B16" s="37" t="s">
        <v>296</v>
      </c>
      <c r="C16" s="37" t="s">
        <v>398</v>
      </c>
      <c r="D16" s="44" t="s">
        <v>2</v>
      </c>
      <c r="E16" s="95" t="s">
        <v>460</v>
      </c>
      <c r="F16" s="95"/>
      <c r="G16" s="95"/>
      <c r="H16" s="95"/>
      <c r="I16" s="95"/>
      <c r="J16" s="95"/>
      <c r="K16" s="95"/>
      <c r="L16" s="95"/>
      <c r="M16" s="95"/>
      <c r="N16" s="95"/>
      <c r="O16" s="95"/>
      <c r="P16" s="95"/>
      <c r="Q16" s="95"/>
      <c r="R16" s="95"/>
      <c r="S16" s="95"/>
    </row>
    <row r="17" spans="1:19" ht="33.75" customHeight="1" x14ac:dyDescent="0.25">
      <c r="A17" s="38" t="s">
        <v>333</v>
      </c>
      <c r="B17" s="16" t="s">
        <v>89</v>
      </c>
      <c r="C17" s="37" t="s">
        <v>431</v>
      </c>
      <c r="D17" s="17" t="s">
        <v>289</v>
      </c>
      <c r="E17" s="95" t="s">
        <v>440</v>
      </c>
      <c r="F17" s="95"/>
      <c r="G17" s="95"/>
      <c r="H17" s="95"/>
      <c r="I17" s="95"/>
      <c r="J17" s="95"/>
      <c r="K17" s="95"/>
      <c r="L17" s="95"/>
      <c r="M17" s="95"/>
      <c r="N17" s="95"/>
      <c r="O17" s="95"/>
      <c r="P17" s="95"/>
      <c r="Q17" s="95"/>
      <c r="R17" s="95"/>
      <c r="S17" s="95"/>
    </row>
    <row r="18" spans="1:19" ht="105" customHeight="1" x14ac:dyDescent="0.25">
      <c r="A18" s="157" t="s">
        <v>416</v>
      </c>
      <c r="B18" s="157"/>
      <c r="C18" s="158"/>
      <c r="D18" s="91" t="s">
        <v>227</v>
      </c>
      <c r="E18" s="92" t="s">
        <v>228</v>
      </c>
      <c r="F18" s="92" t="s">
        <v>228</v>
      </c>
      <c r="G18" s="92" t="s">
        <v>228</v>
      </c>
      <c r="H18" s="92" t="s">
        <v>228</v>
      </c>
      <c r="I18" s="92" t="s">
        <v>228</v>
      </c>
      <c r="J18" s="92" t="s">
        <v>228</v>
      </c>
      <c r="K18" s="92" t="s">
        <v>228</v>
      </c>
      <c r="L18" s="92" t="s">
        <v>228</v>
      </c>
      <c r="M18" s="92" t="s">
        <v>228</v>
      </c>
      <c r="N18" s="92" t="s">
        <v>228</v>
      </c>
      <c r="O18" s="92" t="s">
        <v>228</v>
      </c>
      <c r="P18" s="92" t="s">
        <v>228</v>
      </c>
      <c r="Q18" s="92" t="s">
        <v>228</v>
      </c>
      <c r="R18" s="92" t="s">
        <v>228</v>
      </c>
      <c r="S18" s="92" t="s">
        <v>228</v>
      </c>
    </row>
    <row r="19" spans="1:19" ht="28.5" x14ac:dyDescent="0.25">
      <c r="A19" s="38" t="s">
        <v>334</v>
      </c>
      <c r="B19" s="38" t="s">
        <v>73</v>
      </c>
      <c r="C19" s="65" t="s">
        <v>327</v>
      </c>
      <c r="D19" s="69" t="s">
        <v>75</v>
      </c>
      <c r="E19" s="98">
        <v>45108</v>
      </c>
      <c r="F19" s="98"/>
      <c r="G19" s="98"/>
      <c r="H19" s="98"/>
      <c r="I19" s="98"/>
      <c r="J19" s="98"/>
      <c r="K19" s="98"/>
      <c r="L19" s="98"/>
      <c r="M19" s="98"/>
      <c r="N19" s="98"/>
      <c r="O19" s="98"/>
      <c r="P19" s="98"/>
      <c r="Q19" s="98"/>
      <c r="R19" s="98"/>
      <c r="S19" s="98"/>
    </row>
    <row r="20" spans="1:19" ht="28.5" x14ac:dyDescent="0.25">
      <c r="A20" s="38" t="s">
        <v>335</v>
      </c>
      <c r="B20" s="38" t="s">
        <v>74</v>
      </c>
      <c r="C20" s="37" t="s">
        <v>381</v>
      </c>
      <c r="D20" s="67" t="s">
        <v>75</v>
      </c>
      <c r="E20" s="98">
        <v>45473</v>
      </c>
      <c r="F20" s="98"/>
      <c r="G20" s="98"/>
      <c r="H20" s="98"/>
      <c r="I20" s="98"/>
      <c r="J20" s="98"/>
      <c r="K20" s="98"/>
      <c r="L20" s="98"/>
      <c r="M20" s="98"/>
      <c r="N20" s="98"/>
      <c r="O20" s="98"/>
      <c r="P20" s="98"/>
      <c r="Q20" s="98"/>
      <c r="R20" s="98"/>
      <c r="S20" s="98"/>
    </row>
    <row r="21" spans="1:19" ht="78.599999999999994" customHeight="1" x14ac:dyDescent="0.25">
      <c r="A21" s="157" t="s">
        <v>430</v>
      </c>
      <c r="B21" s="157"/>
      <c r="C21" s="158"/>
      <c r="D21" s="93" t="s">
        <v>227</v>
      </c>
      <c r="E21" s="92" t="s">
        <v>228</v>
      </c>
      <c r="F21" s="92" t="s">
        <v>228</v>
      </c>
      <c r="G21" s="92" t="s">
        <v>228</v>
      </c>
      <c r="H21" s="92" t="s">
        <v>228</v>
      </c>
      <c r="I21" s="92" t="s">
        <v>228</v>
      </c>
      <c r="J21" s="92" t="s">
        <v>228</v>
      </c>
      <c r="K21" s="92" t="s">
        <v>228</v>
      </c>
      <c r="L21" s="92" t="s">
        <v>228</v>
      </c>
      <c r="M21" s="92" t="s">
        <v>228</v>
      </c>
      <c r="N21" s="92" t="s">
        <v>228</v>
      </c>
      <c r="O21" s="92" t="s">
        <v>228</v>
      </c>
      <c r="P21" s="92" t="s">
        <v>228</v>
      </c>
      <c r="Q21" s="92" t="s">
        <v>228</v>
      </c>
      <c r="R21" s="92" t="s">
        <v>228</v>
      </c>
      <c r="S21" s="92" t="s">
        <v>228</v>
      </c>
    </row>
    <row r="22" spans="1:19" x14ac:dyDescent="0.25">
      <c r="A22" s="38" t="s">
        <v>336</v>
      </c>
      <c r="B22" s="52" t="s">
        <v>79</v>
      </c>
      <c r="C22" s="37" t="s">
        <v>313</v>
      </c>
      <c r="D22" s="37" t="s">
        <v>232</v>
      </c>
      <c r="E22" s="95" t="s">
        <v>293</v>
      </c>
      <c r="F22" s="95"/>
      <c r="G22" s="95"/>
      <c r="H22" s="95"/>
      <c r="I22" s="95"/>
      <c r="J22" s="95"/>
      <c r="K22" s="95"/>
      <c r="L22" s="95"/>
      <c r="M22" s="95"/>
      <c r="N22" s="95"/>
      <c r="O22" s="95"/>
      <c r="P22" s="95"/>
      <c r="Q22" s="95"/>
      <c r="R22" s="95"/>
      <c r="S22" s="95"/>
    </row>
    <row r="23" spans="1:19" x14ac:dyDescent="0.25">
      <c r="A23" s="38" t="s">
        <v>337</v>
      </c>
      <c r="B23" s="52" t="s">
        <v>80</v>
      </c>
      <c r="C23" s="37" t="s">
        <v>297</v>
      </c>
      <c r="D23" s="37" t="s">
        <v>232</v>
      </c>
      <c r="E23" s="95" t="s">
        <v>293</v>
      </c>
      <c r="F23" s="95"/>
      <c r="G23" s="95"/>
      <c r="H23" s="95"/>
      <c r="I23" s="95"/>
      <c r="J23" s="95"/>
      <c r="K23" s="95"/>
      <c r="L23" s="95"/>
      <c r="M23" s="95"/>
      <c r="N23" s="95"/>
      <c r="O23" s="95"/>
      <c r="P23" s="95"/>
      <c r="Q23" s="95"/>
      <c r="R23" s="95"/>
      <c r="S23" s="95"/>
    </row>
    <row r="24" spans="1:19" x14ac:dyDescent="0.25">
      <c r="A24" s="38" t="s">
        <v>338</v>
      </c>
      <c r="B24" s="52" t="s">
        <v>88</v>
      </c>
      <c r="C24" s="37" t="s">
        <v>298</v>
      </c>
      <c r="D24" s="37" t="s">
        <v>232</v>
      </c>
      <c r="E24" s="95" t="s">
        <v>293</v>
      </c>
      <c r="F24" s="95"/>
      <c r="G24" s="95"/>
      <c r="H24" s="95"/>
      <c r="I24" s="95"/>
      <c r="J24" s="95"/>
      <c r="K24" s="95"/>
      <c r="L24" s="95"/>
      <c r="M24" s="95"/>
      <c r="N24" s="95"/>
      <c r="O24" s="95"/>
      <c r="P24" s="95"/>
      <c r="Q24" s="95"/>
      <c r="R24" s="95"/>
      <c r="S24" s="95"/>
    </row>
    <row r="25" spans="1:19" x14ac:dyDescent="0.25">
      <c r="A25" s="38" t="s">
        <v>339</v>
      </c>
      <c r="B25" s="52" t="s">
        <v>81</v>
      </c>
      <c r="C25" s="37" t="s">
        <v>299</v>
      </c>
      <c r="D25" s="37" t="s">
        <v>232</v>
      </c>
      <c r="E25" s="95" t="s">
        <v>293</v>
      </c>
      <c r="F25" s="95"/>
      <c r="G25" s="95"/>
      <c r="H25" s="95"/>
      <c r="I25" s="95"/>
      <c r="J25" s="95"/>
      <c r="K25" s="95"/>
      <c r="L25" s="95"/>
      <c r="M25" s="95"/>
      <c r="N25" s="95"/>
      <c r="O25" s="95"/>
      <c r="P25" s="95"/>
      <c r="Q25" s="95"/>
      <c r="R25" s="95"/>
      <c r="S25" s="95"/>
    </row>
    <row r="26" spans="1:19" x14ac:dyDescent="0.25">
      <c r="A26" s="38" t="s">
        <v>340</v>
      </c>
      <c r="B26" s="52" t="s">
        <v>82</v>
      </c>
      <c r="C26" s="37" t="s">
        <v>300</v>
      </c>
      <c r="D26" s="37" t="s">
        <v>232</v>
      </c>
      <c r="E26" s="95" t="s">
        <v>292</v>
      </c>
      <c r="F26" s="95"/>
      <c r="G26" s="95"/>
      <c r="H26" s="95"/>
      <c r="I26" s="95"/>
      <c r="J26" s="95"/>
      <c r="K26" s="95"/>
      <c r="L26" s="95"/>
      <c r="M26" s="95"/>
      <c r="N26" s="95"/>
      <c r="O26" s="95"/>
      <c r="P26" s="95"/>
      <c r="Q26" s="95"/>
      <c r="R26" s="95"/>
      <c r="S26" s="95"/>
    </row>
    <row r="27" spans="1:19" x14ac:dyDescent="0.25">
      <c r="A27" s="38" t="s">
        <v>341</v>
      </c>
      <c r="B27" s="52" t="s">
        <v>83</v>
      </c>
      <c r="C27" s="37" t="s">
        <v>301</v>
      </c>
      <c r="D27" s="37" t="s">
        <v>232</v>
      </c>
      <c r="E27" s="95" t="s">
        <v>293</v>
      </c>
      <c r="F27" s="95"/>
      <c r="G27" s="95"/>
      <c r="H27" s="95"/>
      <c r="I27" s="95"/>
      <c r="J27" s="95"/>
      <c r="K27" s="95"/>
      <c r="L27" s="95"/>
      <c r="M27" s="95"/>
      <c r="N27" s="95"/>
      <c r="O27" s="95"/>
      <c r="P27" s="95"/>
      <c r="Q27" s="95"/>
      <c r="R27" s="95"/>
      <c r="S27" s="95"/>
    </row>
    <row r="28" spans="1:19" x14ac:dyDescent="0.25">
      <c r="A28" s="38" t="s">
        <v>342</v>
      </c>
      <c r="B28" s="52" t="s">
        <v>84</v>
      </c>
      <c r="C28" s="37" t="s">
        <v>302</v>
      </c>
      <c r="D28" s="37" t="s">
        <v>232</v>
      </c>
      <c r="E28" s="95" t="s">
        <v>293</v>
      </c>
      <c r="F28" s="95"/>
      <c r="G28" s="95"/>
      <c r="H28" s="95"/>
      <c r="I28" s="95"/>
      <c r="J28" s="95"/>
      <c r="K28" s="95"/>
      <c r="L28" s="95"/>
      <c r="M28" s="95"/>
      <c r="N28" s="95"/>
      <c r="O28" s="95"/>
      <c r="P28" s="95"/>
      <c r="Q28" s="95"/>
      <c r="R28" s="95"/>
      <c r="S28" s="95"/>
    </row>
    <row r="29" spans="1:19" x14ac:dyDescent="0.25">
      <c r="A29" s="38" t="s">
        <v>343</v>
      </c>
      <c r="B29" s="52" t="s">
        <v>85</v>
      </c>
      <c r="C29" s="37" t="s">
        <v>303</v>
      </c>
      <c r="D29" s="37" t="s">
        <v>232</v>
      </c>
      <c r="E29" s="95" t="s">
        <v>293</v>
      </c>
      <c r="F29" s="95"/>
      <c r="G29" s="95"/>
      <c r="H29" s="95"/>
      <c r="I29" s="95"/>
      <c r="J29" s="95"/>
      <c r="K29" s="95"/>
      <c r="L29" s="95"/>
      <c r="M29" s="95"/>
      <c r="N29" s="95"/>
      <c r="O29" s="95"/>
      <c r="P29" s="95"/>
      <c r="Q29" s="95"/>
      <c r="R29" s="95"/>
      <c r="S29" s="95"/>
    </row>
    <row r="30" spans="1:19" x14ac:dyDescent="0.25">
      <c r="A30" s="38" t="s">
        <v>344</v>
      </c>
      <c r="B30" s="52" t="s">
        <v>86</v>
      </c>
      <c r="C30" s="37" t="s">
        <v>304</v>
      </c>
      <c r="D30" s="37" t="s">
        <v>232</v>
      </c>
      <c r="E30" s="95" t="s">
        <v>293</v>
      </c>
      <c r="F30" s="95"/>
      <c r="G30" s="95"/>
      <c r="H30" s="95"/>
      <c r="I30" s="95"/>
      <c r="J30" s="95"/>
      <c r="K30" s="95"/>
      <c r="L30" s="95"/>
      <c r="M30" s="95"/>
      <c r="N30" s="95"/>
      <c r="O30" s="95"/>
      <c r="P30" s="95"/>
      <c r="Q30" s="95"/>
      <c r="R30" s="95"/>
      <c r="S30" s="95"/>
    </row>
    <row r="31" spans="1:19" x14ac:dyDescent="0.25">
      <c r="A31" s="38" t="s">
        <v>345</v>
      </c>
      <c r="B31" s="52" t="s">
        <v>87</v>
      </c>
      <c r="C31" s="37" t="s">
        <v>305</v>
      </c>
      <c r="D31" s="37" t="s">
        <v>232</v>
      </c>
      <c r="E31" s="95" t="s">
        <v>293</v>
      </c>
      <c r="F31" s="95"/>
      <c r="G31" s="95"/>
      <c r="H31" s="95"/>
      <c r="I31" s="95"/>
      <c r="J31" s="95"/>
      <c r="K31" s="95"/>
      <c r="L31" s="95"/>
      <c r="M31" s="95"/>
      <c r="N31" s="95"/>
      <c r="O31" s="95"/>
      <c r="P31" s="95"/>
      <c r="Q31" s="95"/>
      <c r="R31" s="95"/>
      <c r="S31" s="95"/>
    </row>
    <row r="32" spans="1:19" x14ac:dyDescent="0.25">
      <c r="A32" s="38" t="s">
        <v>346</v>
      </c>
      <c r="B32" s="52" t="s">
        <v>76</v>
      </c>
      <c r="C32" s="37" t="s">
        <v>306</v>
      </c>
      <c r="D32" s="37" t="s">
        <v>232</v>
      </c>
      <c r="E32" s="95" t="s">
        <v>292</v>
      </c>
      <c r="F32" s="95"/>
      <c r="G32" s="95"/>
      <c r="H32" s="95"/>
      <c r="I32" s="95"/>
      <c r="J32" s="95"/>
      <c r="K32" s="95"/>
      <c r="L32" s="95"/>
      <c r="M32" s="95"/>
      <c r="N32" s="95"/>
      <c r="O32" s="95"/>
      <c r="P32" s="95"/>
      <c r="Q32" s="95"/>
      <c r="R32" s="95"/>
      <c r="S32" s="95"/>
    </row>
    <row r="33" spans="1:19" ht="43.5" thickBot="1" x14ac:dyDescent="0.3">
      <c r="A33" s="43" t="s">
        <v>347</v>
      </c>
      <c r="B33" s="53" t="s">
        <v>314</v>
      </c>
      <c r="C33" s="41" t="s">
        <v>350</v>
      </c>
      <c r="D33" s="54" t="s">
        <v>315</v>
      </c>
      <c r="E33" s="73"/>
      <c r="F33" s="73"/>
      <c r="G33" s="73"/>
      <c r="H33" s="73"/>
      <c r="I33" s="73"/>
      <c r="J33" s="73"/>
      <c r="K33" s="73"/>
      <c r="L33" s="73"/>
      <c r="M33" s="73"/>
      <c r="N33" s="73"/>
      <c r="O33" s="73"/>
      <c r="P33" s="73"/>
      <c r="Q33" s="73"/>
      <c r="R33" s="73"/>
      <c r="S33" s="73"/>
    </row>
    <row r="34" spans="1:19" x14ac:dyDescent="0.25">
      <c r="A34" s="116" t="s">
        <v>446</v>
      </c>
      <c r="B34" s="39"/>
      <c r="C34" s="40"/>
      <c r="D34" s="40"/>
      <c r="E34" s="5"/>
      <c r="F34" s="5"/>
      <c r="G34" s="5"/>
      <c r="H34" s="5"/>
      <c r="I34" s="5"/>
      <c r="J34" s="5"/>
      <c r="K34" s="5"/>
      <c r="L34" s="5"/>
      <c r="M34" s="5"/>
      <c r="N34" s="5"/>
      <c r="O34" s="5"/>
      <c r="P34" s="5"/>
      <c r="Q34" s="5"/>
      <c r="R34" s="5"/>
      <c r="S34" s="5"/>
    </row>
    <row r="35" spans="1:19" ht="21" thickBot="1" x14ac:dyDescent="0.35">
      <c r="A35" s="83" t="s">
        <v>348</v>
      </c>
    </row>
    <row r="36" spans="1:19" ht="30" customHeight="1" x14ac:dyDescent="0.25">
      <c r="A36" s="149" t="s">
        <v>429</v>
      </c>
      <c r="B36" s="149"/>
      <c r="C36" s="149"/>
      <c r="E36" s="87" t="s">
        <v>445</v>
      </c>
      <c r="F36" s="88"/>
      <c r="G36" s="88"/>
      <c r="H36" s="88"/>
      <c r="I36" s="88"/>
      <c r="J36" s="88"/>
      <c r="K36" s="88"/>
      <c r="L36" s="88"/>
      <c r="M36" s="88"/>
      <c r="N36" s="88"/>
      <c r="O36" s="88"/>
      <c r="P36" s="88"/>
      <c r="Q36" s="88"/>
      <c r="R36" s="88"/>
      <c r="S36" s="89"/>
    </row>
    <row r="37" spans="1:19" s="5" customFormat="1" ht="30" x14ac:dyDescent="0.2">
      <c r="A37" s="6" t="s">
        <v>0</v>
      </c>
      <c r="B37" s="84" t="s">
        <v>1</v>
      </c>
      <c r="C37" s="7" t="s">
        <v>5</v>
      </c>
      <c r="D37" s="7" t="s">
        <v>69</v>
      </c>
      <c r="E37" s="90" t="str">
        <f>IF(E15="","[Program 1]",E15)</f>
        <v>Wyoming Care Management Entity Program</v>
      </c>
      <c r="F37" s="90" t="str">
        <f>IF(F15="","[Program 2]",F15)</f>
        <v>[Program 2]</v>
      </c>
      <c r="G37" s="90" t="str">
        <f>IF(G15="","[Program 3]",G15)</f>
        <v>[Program 3]</v>
      </c>
      <c r="H37" s="90" t="str">
        <f>IF(H15="","[Program 4]",H15)</f>
        <v>[Program 4]</v>
      </c>
      <c r="I37" s="90" t="str">
        <f>IF(I15="","[Program 5]",I15)</f>
        <v>[Program 5]</v>
      </c>
      <c r="J37" s="90" t="str">
        <f>IF(J15="","[Program 6]",J15)</f>
        <v>[Program 6]</v>
      </c>
      <c r="K37" s="90" t="str">
        <f>IF(K15="","[Program 7]",K15)</f>
        <v>[Program 7]</v>
      </c>
      <c r="L37" s="90" t="str">
        <f>IF(L15="","[Program 8]",L15)</f>
        <v>[Program 8]</v>
      </c>
      <c r="M37" s="90" t="str">
        <f>IF(M15="","[Program 9]",M15)</f>
        <v>[Program 9]</v>
      </c>
      <c r="N37" s="90" t="str">
        <f>IF(N15="","[Program 10]",N15)</f>
        <v>[Program 10]</v>
      </c>
      <c r="O37" s="90" t="str">
        <f>IF(O15="","[Program 11]",O15)</f>
        <v>[Program 11]</v>
      </c>
      <c r="P37" s="90" t="str">
        <f>IF(P15="","[Program 12]",P15)</f>
        <v>[Program 12]</v>
      </c>
      <c r="Q37" s="90" t="str">
        <f>IF(Q15="","[Program 13]",Q15)</f>
        <v>[Program 13]</v>
      </c>
      <c r="R37" s="90" t="str">
        <f>IF(R15="","[Program 14]",R15)</f>
        <v>[Program 14]</v>
      </c>
      <c r="S37" s="90" t="str">
        <f>IF(S15="","[Program 15]",S15)</f>
        <v>[Program 15]</v>
      </c>
    </row>
    <row r="38" spans="1:19" ht="148.5" customHeight="1" x14ac:dyDescent="0.25">
      <c r="A38" s="157" t="s">
        <v>428</v>
      </c>
      <c r="B38" s="157"/>
      <c r="C38" s="157"/>
      <c r="D38" s="94" t="s">
        <v>227</v>
      </c>
      <c r="E38" s="92" t="s">
        <v>228</v>
      </c>
      <c r="F38" s="92" t="s">
        <v>228</v>
      </c>
      <c r="G38" s="92" t="s">
        <v>228</v>
      </c>
      <c r="H38" s="92" t="s">
        <v>228</v>
      </c>
      <c r="I38" s="92" t="s">
        <v>228</v>
      </c>
      <c r="J38" s="92" t="s">
        <v>228</v>
      </c>
      <c r="K38" s="92" t="s">
        <v>228</v>
      </c>
      <c r="L38" s="92" t="s">
        <v>228</v>
      </c>
      <c r="M38" s="92" t="s">
        <v>228</v>
      </c>
      <c r="N38" s="92" t="s">
        <v>228</v>
      </c>
      <c r="O38" s="92" t="s">
        <v>228</v>
      </c>
      <c r="P38" s="92" t="s">
        <v>228</v>
      </c>
      <c r="Q38" s="92" t="s">
        <v>228</v>
      </c>
      <c r="R38" s="92" t="s">
        <v>228</v>
      </c>
      <c r="S38" s="92" t="s">
        <v>228</v>
      </c>
    </row>
    <row r="39" spans="1:19" ht="59.25" customHeight="1" x14ac:dyDescent="0.25">
      <c r="A39" s="38" t="s">
        <v>269</v>
      </c>
      <c r="B39" s="37" t="s">
        <v>316</v>
      </c>
      <c r="C39" s="37" t="s">
        <v>412</v>
      </c>
      <c r="D39" s="17" t="s">
        <v>232</v>
      </c>
      <c r="E39" s="95" t="s">
        <v>419</v>
      </c>
      <c r="F39" s="95"/>
      <c r="G39" s="95"/>
      <c r="H39" s="95"/>
      <c r="I39" s="95"/>
      <c r="J39" s="95"/>
      <c r="K39" s="95"/>
      <c r="L39" s="95"/>
      <c r="M39" s="95"/>
      <c r="N39" s="95"/>
      <c r="O39" s="95"/>
      <c r="P39" s="95"/>
      <c r="Q39" s="95"/>
      <c r="R39" s="95"/>
      <c r="S39" s="95"/>
    </row>
    <row r="40" spans="1:19" ht="59.25" customHeight="1" x14ac:dyDescent="0.25">
      <c r="A40" s="38" t="s">
        <v>270</v>
      </c>
      <c r="B40" s="37" t="s">
        <v>364</v>
      </c>
      <c r="C40" s="37" t="s">
        <v>413</v>
      </c>
      <c r="D40" s="45" t="s">
        <v>2</v>
      </c>
      <c r="E40" s="96" t="s">
        <v>461</v>
      </c>
      <c r="F40" s="96"/>
      <c r="G40" s="96"/>
      <c r="H40" s="96"/>
      <c r="I40" s="96"/>
      <c r="J40" s="96"/>
      <c r="K40" s="96"/>
      <c r="L40" s="96"/>
      <c r="M40" s="96"/>
      <c r="N40" s="96"/>
      <c r="O40" s="96"/>
      <c r="P40" s="96"/>
      <c r="Q40" s="96"/>
      <c r="R40" s="96"/>
      <c r="S40" s="96"/>
    </row>
    <row r="41" spans="1:19" ht="59.25" customHeight="1" x14ac:dyDescent="0.25">
      <c r="A41" s="38" t="s">
        <v>367</v>
      </c>
      <c r="B41" s="37" t="s">
        <v>365</v>
      </c>
      <c r="C41" s="37" t="s">
        <v>414</v>
      </c>
      <c r="D41" s="45" t="s">
        <v>2</v>
      </c>
      <c r="E41" s="97">
        <v>45383</v>
      </c>
      <c r="F41" s="96"/>
      <c r="G41" s="96"/>
      <c r="H41" s="96"/>
      <c r="I41" s="96"/>
      <c r="J41" s="96"/>
      <c r="K41" s="96"/>
      <c r="L41" s="96"/>
      <c r="M41" s="96"/>
      <c r="N41" s="96"/>
      <c r="O41" s="96"/>
      <c r="P41" s="96"/>
      <c r="Q41" s="96"/>
      <c r="R41" s="96"/>
      <c r="S41" s="96"/>
    </row>
    <row r="42" spans="1:19" ht="63" customHeight="1" thickBot="1" x14ac:dyDescent="0.3">
      <c r="A42" s="86" t="s">
        <v>368</v>
      </c>
      <c r="B42" s="86" t="s">
        <v>366</v>
      </c>
      <c r="C42" s="86" t="s">
        <v>415</v>
      </c>
      <c r="D42" s="46" t="s">
        <v>2</v>
      </c>
      <c r="E42" s="73" t="s">
        <v>462</v>
      </c>
      <c r="F42" s="73"/>
      <c r="G42" s="73"/>
      <c r="H42" s="73"/>
      <c r="I42" s="73"/>
      <c r="J42" s="73"/>
      <c r="K42" s="73"/>
      <c r="L42" s="73"/>
      <c r="M42" s="73"/>
      <c r="N42" s="73"/>
      <c r="O42" s="73"/>
      <c r="P42" s="73"/>
      <c r="Q42" s="73"/>
      <c r="R42" s="73"/>
      <c r="S42" s="73"/>
    </row>
    <row r="43" spans="1:19" x14ac:dyDescent="0.25">
      <c r="A43" s="117" t="s">
        <v>443</v>
      </c>
      <c r="B43" s="39"/>
      <c r="C43" s="40"/>
      <c r="D43" s="40"/>
      <c r="E43" s="5"/>
      <c r="F43" s="5"/>
      <c r="G43" s="5"/>
      <c r="H43" s="5"/>
      <c r="I43" s="5"/>
      <c r="J43" s="5"/>
      <c r="K43" s="5"/>
      <c r="L43" s="5"/>
      <c r="M43" s="5"/>
      <c r="N43" s="5"/>
      <c r="O43" s="5"/>
      <c r="P43" s="5"/>
      <c r="Q43" s="5"/>
      <c r="R43" s="5"/>
      <c r="S43" s="5"/>
    </row>
    <row r="44" spans="1:19" s="29" customFormat="1" hidden="1" x14ac:dyDescent="0.25">
      <c r="A44" s="28" t="s">
        <v>238</v>
      </c>
      <c r="C44" s="30"/>
      <c r="D44" s="30"/>
      <c r="E44" s="30"/>
      <c r="F44" s="30"/>
    </row>
    <row r="45" spans="1:19" s="29" customFormat="1" hidden="1" x14ac:dyDescent="0.25">
      <c r="D45" s="31" t="s">
        <v>239</v>
      </c>
      <c r="E45" s="32"/>
      <c r="F45" s="30"/>
    </row>
    <row r="46" spans="1:19" s="29" customFormat="1" hidden="1" x14ac:dyDescent="0.25">
      <c r="D46" s="33" t="s">
        <v>257</v>
      </c>
      <c r="E46" s="29" t="str">
        <f t="shared" ref="E46:E56" si="0">IF(E22="Covered",(CONCATENATE($B22,"-")),"")</f>
        <v/>
      </c>
      <c r="F46" s="29" t="str">
        <f t="shared" ref="F46:S46" si="1">IF(F22="Covered",(CONCATENATE($B22,"-")),"")</f>
        <v/>
      </c>
      <c r="G46" s="29" t="str">
        <f t="shared" si="1"/>
        <v/>
      </c>
      <c r="H46" s="29" t="str">
        <f t="shared" si="1"/>
        <v/>
      </c>
      <c r="I46" s="29" t="str">
        <f t="shared" si="1"/>
        <v/>
      </c>
      <c r="J46" s="29" t="str">
        <f t="shared" si="1"/>
        <v/>
      </c>
      <c r="K46" s="29" t="str">
        <f t="shared" si="1"/>
        <v/>
      </c>
      <c r="L46" s="29" t="str">
        <f t="shared" si="1"/>
        <v/>
      </c>
      <c r="M46" s="29" t="str">
        <f t="shared" si="1"/>
        <v/>
      </c>
      <c r="N46" s="29" t="str">
        <f t="shared" si="1"/>
        <v/>
      </c>
      <c r="O46" s="29" t="str">
        <f t="shared" si="1"/>
        <v/>
      </c>
      <c r="P46" s="29" t="str">
        <f t="shared" si="1"/>
        <v/>
      </c>
      <c r="Q46" s="29" t="str">
        <f t="shared" si="1"/>
        <v/>
      </c>
      <c r="R46" s="29" t="str">
        <f t="shared" si="1"/>
        <v/>
      </c>
      <c r="S46" s="29" t="str">
        <f t="shared" si="1"/>
        <v/>
      </c>
    </row>
    <row r="47" spans="1:19" s="29" customFormat="1" hidden="1" x14ac:dyDescent="0.25">
      <c r="D47" s="33" t="s">
        <v>258</v>
      </c>
      <c r="E47" s="29" t="str">
        <f t="shared" si="0"/>
        <v/>
      </c>
      <c r="F47" s="29" t="str">
        <f t="shared" ref="F47:S47" si="2">IF(F23="Covered",(CONCATENATE($B23,"-")),"")</f>
        <v/>
      </c>
      <c r="G47" s="29" t="str">
        <f t="shared" si="2"/>
        <v/>
      </c>
      <c r="H47" s="29" t="str">
        <f t="shared" si="2"/>
        <v/>
      </c>
      <c r="I47" s="29" t="str">
        <f t="shared" si="2"/>
        <v/>
      </c>
      <c r="J47" s="29" t="str">
        <f t="shared" si="2"/>
        <v/>
      </c>
      <c r="K47" s="29" t="str">
        <f t="shared" si="2"/>
        <v/>
      </c>
      <c r="L47" s="29" t="str">
        <f t="shared" si="2"/>
        <v/>
      </c>
      <c r="M47" s="29" t="str">
        <f t="shared" si="2"/>
        <v/>
      </c>
      <c r="N47" s="29" t="str">
        <f t="shared" si="2"/>
        <v/>
      </c>
      <c r="O47" s="29" t="str">
        <f t="shared" si="2"/>
        <v/>
      </c>
      <c r="P47" s="29" t="str">
        <f t="shared" si="2"/>
        <v/>
      </c>
      <c r="Q47" s="29" t="str">
        <f t="shared" si="2"/>
        <v/>
      </c>
      <c r="R47" s="29" t="str">
        <f t="shared" si="2"/>
        <v/>
      </c>
      <c r="S47" s="29" t="str">
        <f t="shared" si="2"/>
        <v/>
      </c>
    </row>
    <row r="48" spans="1:19" s="29" customFormat="1" hidden="1" x14ac:dyDescent="0.25">
      <c r="D48" s="33" t="s">
        <v>259</v>
      </c>
      <c r="E48" s="29" t="str">
        <f t="shared" si="0"/>
        <v/>
      </c>
      <c r="F48" s="29" t="str">
        <f t="shared" ref="F48:S48" si="3">IF(F24="Covered",(CONCATENATE($B24,"-")),"")</f>
        <v/>
      </c>
      <c r="G48" s="29" t="str">
        <f t="shared" si="3"/>
        <v/>
      </c>
      <c r="H48" s="29" t="str">
        <f t="shared" si="3"/>
        <v/>
      </c>
      <c r="I48" s="29" t="str">
        <f t="shared" si="3"/>
        <v/>
      </c>
      <c r="J48" s="29" t="str">
        <f t="shared" si="3"/>
        <v/>
      </c>
      <c r="K48" s="29" t="str">
        <f t="shared" si="3"/>
        <v/>
      </c>
      <c r="L48" s="29" t="str">
        <f t="shared" si="3"/>
        <v/>
      </c>
      <c r="M48" s="29" t="str">
        <f t="shared" si="3"/>
        <v/>
      </c>
      <c r="N48" s="29" t="str">
        <f t="shared" si="3"/>
        <v/>
      </c>
      <c r="O48" s="29" t="str">
        <f t="shared" si="3"/>
        <v/>
      </c>
      <c r="P48" s="29" t="str">
        <f t="shared" si="3"/>
        <v/>
      </c>
      <c r="Q48" s="29" t="str">
        <f t="shared" si="3"/>
        <v/>
      </c>
      <c r="R48" s="29" t="str">
        <f t="shared" si="3"/>
        <v/>
      </c>
      <c r="S48" s="29" t="str">
        <f t="shared" si="3"/>
        <v/>
      </c>
    </row>
    <row r="49" spans="3:19" s="29" customFormat="1" hidden="1" x14ac:dyDescent="0.25">
      <c r="D49" s="33" t="s">
        <v>260</v>
      </c>
      <c r="E49" s="29" t="str">
        <f t="shared" si="0"/>
        <v/>
      </c>
      <c r="F49" s="29" t="str">
        <f t="shared" ref="F49:S49" si="4">IF(F25="Covered",(CONCATENATE($B25,"-")),"")</f>
        <v/>
      </c>
      <c r="G49" s="29" t="str">
        <f t="shared" si="4"/>
        <v/>
      </c>
      <c r="H49" s="29" t="str">
        <f t="shared" si="4"/>
        <v/>
      </c>
      <c r="I49" s="29" t="str">
        <f t="shared" si="4"/>
        <v/>
      </c>
      <c r="J49" s="29" t="str">
        <f t="shared" si="4"/>
        <v/>
      </c>
      <c r="K49" s="29" t="str">
        <f t="shared" si="4"/>
        <v/>
      </c>
      <c r="L49" s="29" t="str">
        <f t="shared" si="4"/>
        <v/>
      </c>
      <c r="M49" s="29" t="str">
        <f t="shared" si="4"/>
        <v/>
      </c>
      <c r="N49" s="29" t="str">
        <f t="shared" si="4"/>
        <v/>
      </c>
      <c r="O49" s="29" t="str">
        <f t="shared" si="4"/>
        <v/>
      </c>
      <c r="P49" s="29" t="str">
        <f t="shared" si="4"/>
        <v/>
      </c>
      <c r="Q49" s="29" t="str">
        <f t="shared" si="4"/>
        <v/>
      </c>
      <c r="R49" s="29" t="str">
        <f t="shared" si="4"/>
        <v/>
      </c>
      <c r="S49" s="29" t="str">
        <f t="shared" si="4"/>
        <v/>
      </c>
    </row>
    <row r="50" spans="3:19" s="29" customFormat="1" hidden="1" x14ac:dyDescent="0.25">
      <c r="D50" s="33" t="s">
        <v>261</v>
      </c>
      <c r="E50" s="29" t="str">
        <f t="shared" si="0"/>
        <v>Pediatric behavioral health-</v>
      </c>
      <c r="F50" s="29" t="str">
        <f t="shared" ref="F50:S50" si="5">IF(F26="Covered",(CONCATENATE($B26,"-")),"")</f>
        <v/>
      </c>
      <c r="G50" s="29" t="str">
        <f t="shared" si="5"/>
        <v/>
      </c>
      <c r="H50" s="29" t="str">
        <f t="shared" si="5"/>
        <v/>
      </c>
      <c r="I50" s="29" t="str">
        <f t="shared" si="5"/>
        <v/>
      </c>
      <c r="J50" s="29" t="str">
        <f t="shared" si="5"/>
        <v/>
      </c>
      <c r="K50" s="29" t="str">
        <f t="shared" si="5"/>
        <v/>
      </c>
      <c r="L50" s="29" t="str">
        <f t="shared" si="5"/>
        <v/>
      </c>
      <c r="M50" s="29" t="str">
        <f t="shared" si="5"/>
        <v/>
      </c>
      <c r="N50" s="29" t="str">
        <f t="shared" si="5"/>
        <v/>
      </c>
      <c r="O50" s="29" t="str">
        <f t="shared" si="5"/>
        <v/>
      </c>
      <c r="P50" s="29" t="str">
        <f t="shared" si="5"/>
        <v/>
      </c>
      <c r="Q50" s="29" t="str">
        <f t="shared" si="5"/>
        <v/>
      </c>
      <c r="R50" s="29" t="str">
        <f t="shared" si="5"/>
        <v/>
      </c>
      <c r="S50" s="29" t="str">
        <f t="shared" si="5"/>
        <v/>
      </c>
    </row>
    <row r="51" spans="3:19" s="29" customFormat="1" hidden="1" x14ac:dyDescent="0.25">
      <c r="D51" s="33" t="s">
        <v>262</v>
      </c>
      <c r="E51" s="29" t="str">
        <f t="shared" si="0"/>
        <v/>
      </c>
      <c r="F51" s="29" t="str">
        <f t="shared" ref="F51:S51" si="6">IF(F27="Covered",(CONCATENATE($B27,"-")),"")</f>
        <v/>
      </c>
      <c r="G51" s="29" t="str">
        <f t="shared" si="6"/>
        <v/>
      </c>
      <c r="H51" s="29" t="str">
        <f t="shared" si="6"/>
        <v/>
      </c>
      <c r="I51" s="29" t="str">
        <f t="shared" si="6"/>
        <v/>
      </c>
      <c r="J51" s="29" t="str">
        <f t="shared" si="6"/>
        <v/>
      </c>
      <c r="K51" s="29" t="str">
        <f t="shared" si="6"/>
        <v/>
      </c>
      <c r="L51" s="29" t="str">
        <f t="shared" si="6"/>
        <v/>
      </c>
      <c r="M51" s="29" t="str">
        <f t="shared" si="6"/>
        <v/>
      </c>
      <c r="N51" s="29" t="str">
        <f t="shared" si="6"/>
        <v/>
      </c>
      <c r="O51" s="29" t="str">
        <f t="shared" si="6"/>
        <v/>
      </c>
      <c r="P51" s="29" t="str">
        <f t="shared" si="6"/>
        <v/>
      </c>
      <c r="Q51" s="29" t="str">
        <f t="shared" si="6"/>
        <v/>
      </c>
      <c r="R51" s="29" t="str">
        <f t="shared" si="6"/>
        <v/>
      </c>
      <c r="S51" s="29" t="str">
        <f t="shared" si="6"/>
        <v/>
      </c>
    </row>
    <row r="52" spans="3:19" s="29" customFormat="1" hidden="1" x14ac:dyDescent="0.25">
      <c r="D52" s="33" t="s">
        <v>263</v>
      </c>
      <c r="E52" s="29" t="str">
        <f t="shared" si="0"/>
        <v/>
      </c>
      <c r="F52" s="29" t="str">
        <f t="shared" ref="F52:S52" si="7">IF(F28="Covered",(CONCATENATE($B28,"-")),"")</f>
        <v/>
      </c>
      <c r="G52" s="29" t="str">
        <f t="shared" si="7"/>
        <v/>
      </c>
      <c r="H52" s="29" t="str">
        <f t="shared" si="7"/>
        <v/>
      </c>
      <c r="I52" s="29" t="str">
        <f t="shared" si="7"/>
        <v/>
      </c>
      <c r="J52" s="29" t="str">
        <f t="shared" si="7"/>
        <v/>
      </c>
      <c r="K52" s="29" t="str">
        <f t="shared" si="7"/>
        <v/>
      </c>
      <c r="L52" s="29" t="str">
        <f t="shared" si="7"/>
        <v/>
      </c>
      <c r="M52" s="29" t="str">
        <f t="shared" si="7"/>
        <v/>
      </c>
      <c r="N52" s="29" t="str">
        <f t="shared" si="7"/>
        <v/>
      </c>
      <c r="O52" s="29" t="str">
        <f t="shared" si="7"/>
        <v/>
      </c>
      <c r="P52" s="29" t="str">
        <f t="shared" si="7"/>
        <v/>
      </c>
      <c r="Q52" s="29" t="str">
        <f t="shared" si="7"/>
        <v/>
      </c>
      <c r="R52" s="29" t="str">
        <f t="shared" si="7"/>
        <v/>
      </c>
      <c r="S52" s="29" t="str">
        <f t="shared" si="7"/>
        <v/>
      </c>
    </row>
    <row r="53" spans="3:19" s="29" customFormat="1" hidden="1" x14ac:dyDescent="0.25">
      <c r="D53" s="33" t="s">
        <v>264</v>
      </c>
      <c r="E53" s="29" t="str">
        <f t="shared" si="0"/>
        <v/>
      </c>
      <c r="F53" s="29" t="str">
        <f t="shared" ref="F53:S53" si="8">IF(F29="Covered",(CONCATENATE($B29,"-")),"")</f>
        <v/>
      </c>
      <c r="G53" s="29" t="str">
        <f t="shared" si="8"/>
        <v/>
      </c>
      <c r="H53" s="29" t="str">
        <f t="shared" si="8"/>
        <v/>
      </c>
      <c r="I53" s="29" t="str">
        <f t="shared" si="8"/>
        <v/>
      </c>
      <c r="J53" s="29" t="str">
        <f t="shared" si="8"/>
        <v/>
      </c>
      <c r="K53" s="29" t="str">
        <f t="shared" si="8"/>
        <v/>
      </c>
      <c r="L53" s="29" t="str">
        <f t="shared" si="8"/>
        <v/>
      </c>
      <c r="M53" s="29" t="str">
        <f t="shared" si="8"/>
        <v/>
      </c>
      <c r="N53" s="29" t="str">
        <f t="shared" si="8"/>
        <v/>
      </c>
      <c r="O53" s="29" t="str">
        <f t="shared" si="8"/>
        <v/>
      </c>
      <c r="P53" s="29" t="str">
        <f t="shared" si="8"/>
        <v/>
      </c>
      <c r="Q53" s="29" t="str">
        <f t="shared" si="8"/>
        <v/>
      </c>
      <c r="R53" s="29" t="str">
        <f t="shared" si="8"/>
        <v/>
      </c>
      <c r="S53" s="29" t="str">
        <f t="shared" si="8"/>
        <v/>
      </c>
    </row>
    <row r="54" spans="3:19" s="29" customFormat="1" hidden="1" x14ac:dyDescent="0.25">
      <c r="D54" s="33" t="s">
        <v>265</v>
      </c>
      <c r="E54" s="29" t="str">
        <f t="shared" si="0"/>
        <v/>
      </c>
      <c r="F54" s="29" t="str">
        <f t="shared" ref="F54:S54" si="9">IF(F30="Covered",(CONCATENATE($B30,"-")),"")</f>
        <v/>
      </c>
      <c r="G54" s="29" t="str">
        <f t="shared" si="9"/>
        <v/>
      </c>
      <c r="H54" s="29" t="str">
        <f t="shared" si="9"/>
        <v/>
      </c>
      <c r="I54" s="29" t="str">
        <f t="shared" si="9"/>
        <v/>
      </c>
      <c r="J54" s="29" t="str">
        <f t="shared" si="9"/>
        <v/>
      </c>
      <c r="K54" s="29" t="str">
        <f t="shared" si="9"/>
        <v/>
      </c>
      <c r="L54" s="29" t="str">
        <f t="shared" si="9"/>
        <v/>
      </c>
      <c r="M54" s="29" t="str">
        <f t="shared" si="9"/>
        <v/>
      </c>
      <c r="N54" s="29" t="str">
        <f t="shared" si="9"/>
        <v/>
      </c>
      <c r="O54" s="29" t="str">
        <f t="shared" si="9"/>
        <v/>
      </c>
      <c r="P54" s="29" t="str">
        <f t="shared" si="9"/>
        <v/>
      </c>
      <c r="Q54" s="29" t="str">
        <f t="shared" si="9"/>
        <v/>
      </c>
      <c r="R54" s="29" t="str">
        <f t="shared" si="9"/>
        <v/>
      </c>
      <c r="S54" s="29" t="str">
        <f t="shared" si="9"/>
        <v/>
      </c>
    </row>
    <row r="55" spans="3:19" s="29" customFormat="1" hidden="1" x14ac:dyDescent="0.25">
      <c r="D55" s="33" t="s">
        <v>266</v>
      </c>
      <c r="E55" s="29" t="str">
        <f t="shared" si="0"/>
        <v/>
      </c>
      <c r="F55" s="29" t="str">
        <f t="shared" ref="F55:S55" si="10">IF(F31="Covered",(CONCATENATE($B31,"-")),"")</f>
        <v/>
      </c>
      <c r="G55" s="29" t="str">
        <f t="shared" si="10"/>
        <v/>
      </c>
      <c r="H55" s="29" t="str">
        <f t="shared" si="10"/>
        <v/>
      </c>
      <c r="I55" s="29" t="str">
        <f t="shared" si="10"/>
        <v/>
      </c>
      <c r="J55" s="29" t="str">
        <f t="shared" si="10"/>
        <v/>
      </c>
      <c r="K55" s="29" t="str">
        <f t="shared" si="10"/>
        <v/>
      </c>
      <c r="L55" s="29" t="str">
        <f t="shared" si="10"/>
        <v/>
      </c>
      <c r="M55" s="29" t="str">
        <f t="shared" si="10"/>
        <v/>
      </c>
      <c r="N55" s="29" t="str">
        <f t="shared" si="10"/>
        <v/>
      </c>
      <c r="O55" s="29" t="str">
        <f t="shared" si="10"/>
        <v/>
      </c>
      <c r="P55" s="29" t="str">
        <f t="shared" si="10"/>
        <v/>
      </c>
      <c r="Q55" s="29" t="str">
        <f t="shared" si="10"/>
        <v/>
      </c>
      <c r="R55" s="29" t="str">
        <f t="shared" si="10"/>
        <v/>
      </c>
      <c r="S55" s="29" t="str">
        <f t="shared" si="10"/>
        <v/>
      </c>
    </row>
    <row r="56" spans="3:19" s="29" customFormat="1" hidden="1" x14ac:dyDescent="0.25">
      <c r="D56" s="33" t="s">
        <v>267</v>
      </c>
      <c r="E56" s="29" t="str">
        <f t="shared" si="0"/>
        <v>LTSS-</v>
      </c>
      <c r="F56" s="29" t="str">
        <f t="shared" ref="F56:S56" si="11">IF(F32="Covered",(CONCATENATE($B32,"-")),"")</f>
        <v/>
      </c>
      <c r="G56" s="29" t="str">
        <f t="shared" si="11"/>
        <v/>
      </c>
      <c r="H56" s="29" t="str">
        <f t="shared" si="11"/>
        <v/>
      </c>
      <c r="I56" s="29" t="str">
        <f t="shared" si="11"/>
        <v/>
      </c>
      <c r="J56" s="29" t="str">
        <f t="shared" si="11"/>
        <v/>
      </c>
      <c r="K56" s="29" t="str">
        <f t="shared" si="11"/>
        <v/>
      </c>
      <c r="L56" s="29" t="str">
        <f t="shared" si="11"/>
        <v/>
      </c>
      <c r="M56" s="29" t="str">
        <f t="shared" si="11"/>
        <v/>
      </c>
      <c r="N56" s="29" t="str">
        <f t="shared" si="11"/>
        <v/>
      </c>
      <c r="O56" s="29" t="str">
        <f t="shared" si="11"/>
        <v/>
      </c>
      <c r="P56" s="29" t="str">
        <f t="shared" si="11"/>
        <v/>
      </c>
      <c r="Q56" s="29" t="str">
        <f t="shared" si="11"/>
        <v/>
      </c>
      <c r="R56" s="29" t="str">
        <f t="shared" si="11"/>
        <v/>
      </c>
      <c r="S56" s="29" t="str">
        <f t="shared" si="11"/>
        <v/>
      </c>
    </row>
    <row r="57" spans="3:19" s="29" customFormat="1" hidden="1" x14ac:dyDescent="0.25">
      <c r="D57" s="33" t="s">
        <v>268</v>
      </c>
      <c r="E57" s="29" t="str">
        <f t="shared" ref="E57:S57" si="12">IF(E33&lt;&gt;"","other services","")</f>
        <v/>
      </c>
      <c r="F57" s="29" t="str">
        <f>IF(F33&lt;&gt;"","other services","")</f>
        <v/>
      </c>
      <c r="G57" s="29" t="str">
        <f t="shared" si="12"/>
        <v/>
      </c>
      <c r="H57" s="29" t="str">
        <f t="shared" si="12"/>
        <v/>
      </c>
      <c r="I57" s="29" t="str">
        <f t="shared" si="12"/>
        <v/>
      </c>
      <c r="J57" s="29" t="str">
        <f t="shared" si="12"/>
        <v/>
      </c>
      <c r="K57" s="29" t="str">
        <f t="shared" si="12"/>
        <v/>
      </c>
      <c r="L57" s="29" t="str">
        <f t="shared" si="12"/>
        <v/>
      </c>
      <c r="M57" s="29" t="str">
        <f t="shared" si="12"/>
        <v/>
      </c>
      <c r="N57" s="29" t="str">
        <f t="shared" si="12"/>
        <v/>
      </c>
      <c r="O57" s="29" t="str">
        <f t="shared" si="12"/>
        <v/>
      </c>
      <c r="P57" s="29" t="str">
        <f t="shared" si="12"/>
        <v/>
      </c>
      <c r="Q57" s="29" t="str">
        <f t="shared" si="12"/>
        <v/>
      </c>
      <c r="R57" s="29" t="str">
        <f t="shared" si="12"/>
        <v/>
      </c>
      <c r="S57" s="29" t="str">
        <f t="shared" si="12"/>
        <v/>
      </c>
    </row>
    <row r="58" spans="3:19" s="29" customFormat="1" hidden="1" x14ac:dyDescent="0.25">
      <c r="D58" s="34" t="s">
        <v>240</v>
      </c>
      <c r="E58" s="29" t="str">
        <f>_xlfn.TEXTJOIN(CHAR(10),TRUE,E46:E57)</f>
        <v>Pediatric behavioral health-
LTSS-</v>
      </c>
      <c r="F58" s="29" t="str">
        <f t="shared" ref="F58:S58" si="13">_xlfn.TEXTJOIN(CHAR(10),TRUE,F46:F57)</f>
        <v/>
      </c>
      <c r="G58" s="29" t="str">
        <f t="shared" si="13"/>
        <v/>
      </c>
      <c r="H58" s="29" t="str">
        <f t="shared" si="13"/>
        <v/>
      </c>
      <c r="I58" s="29" t="str">
        <f t="shared" si="13"/>
        <v/>
      </c>
      <c r="J58" s="29" t="str">
        <f t="shared" si="13"/>
        <v/>
      </c>
      <c r="K58" s="29" t="str">
        <f t="shared" si="13"/>
        <v/>
      </c>
      <c r="L58" s="29" t="str">
        <f t="shared" si="13"/>
        <v/>
      </c>
      <c r="M58" s="29" t="str">
        <f t="shared" si="13"/>
        <v/>
      </c>
      <c r="N58" s="29" t="str">
        <f t="shared" si="13"/>
        <v/>
      </c>
      <c r="O58" s="29" t="str">
        <f t="shared" si="13"/>
        <v/>
      </c>
      <c r="P58" s="29" t="str">
        <f t="shared" si="13"/>
        <v/>
      </c>
      <c r="Q58" s="29" t="str">
        <f t="shared" si="13"/>
        <v/>
      </c>
      <c r="R58" s="29" t="str">
        <f t="shared" si="13"/>
        <v/>
      </c>
      <c r="S58" s="29" t="str">
        <f t="shared" si="13"/>
        <v/>
      </c>
    </row>
    <row r="59" spans="3:19" s="29" customFormat="1" hidden="1" x14ac:dyDescent="0.25">
      <c r="D59" s="29" t="s">
        <v>241</v>
      </c>
      <c r="E59" s="29" t="str">
        <f>SUBSTITUTE(E58,"-",", ")</f>
        <v xml:space="preserve">Pediatric behavioral health, 
LTSS, </v>
      </c>
      <c r="F59" s="29" t="str">
        <f t="shared" ref="F59:S59" si="14">SUBSTITUTE(F58,"-",", ")</f>
        <v/>
      </c>
      <c r="G59" s="29" t="str">
        <f t="shared" si="14"/>
        <v/>
      </c>
      <c r="H59" s="29" t="str">
        <f t="shared" si="14"/>
        <v/>
      </c>
      <c r="I59" s="29" t="str">
        <f t="shared" si="14"/>
        <v/>
      </c>
      <c r="J59" s="29" t="str">
        <f t="shared" si="14"/>
        <v/>
      </c>
      <c r="K59" s="29" t="str">
        <f t="shared" si="14"/>
        <v/>
      </c>
      <c r="L59" s="29" t="str">
        <f t="shared" si="14"/>
        <v/>
      </c>
      <c r="M59" s="29" t="str">
        <f t="shared" si="14"/>
        <v/>
      </c>
      <c r="N59" s="29" t="str">
        <f t="shared" si="14"/>
        <v/>
      </c>
      <c r="O59" s="29" t="str">
        <f t="shared" si="14"/>
        <v/>
      </c>
      <c r="P59" s="29" t="str">
        <f t="shared" si="14"/>
        <v/>
      </c>
      <c r="Q59" s="29" t="str">
        <f t="shared" si="14"/>
        <v/>
      </c>
      <c r="R59" s="29" t="str">
        <f t="shared" si="14"/>
        <v/>
      </c>
      <c r="S59" s="29" t="str">
        <f t="shared" si="14"/>
        <v/>
      </c>
    </row>
    <row r="60" spans="3:19" s="29" customFormat="1" hidden="1" x14ac:dyDescent="0.25">
      <c r="C60" s="30"/>
      <c r="D60" s="30"/>
      <c r="E60" s="30"/>
      <c r="F60" s="3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dataValidation allowBlank="1" showInputMessage="1" errorTitle="Date" error="Please enter a date in MM/DD/YYYY format." sqref="E1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14:formula1>
            <xm:f>'Set Values'!$N$3:$N$7</xm:f>
          </x14:formula1>
          <xm:sqref>E17:S17</xm:sqref>
        </x14:dataValidation>
        <x14:dataValidation type="list" allowBlank="1" showInputMessage="1" showErrorMessage="1">
          <x14:formula1>
            <xm:f>'Set Values'!$A$3:$A$52</xm:f>
          </x14:formula1>
          <xm:sqref>E7</xm:sqref>
        </x14:dataValidation>
        <x14:dataValidation type="list" allowBlank="1" showInputMessage="1" showErrorMessage="1">
          <x14:formula1>
            <xm:f>'Set Values'!$C$3:$C$4</xm:f>
          </x14:formula1>
          <xm:sqref>E22:S32</xm:sqref>
        </x14:dataValidation>
        <x14:dataValidation type="list" allowBlank="1" showInputMessage="1" errorTitle="Date" error="Please enter a date in MM/DD/YYYY format.">
          <x14:formula1>
            <xm:f>'Set Values'!$B$3:$B$10</xm:f>
          </x14:formula1>
          <xm:sqref>E9</xm:sqref>
        </x14:dataValidation>
        <x14:dataValidation type="list" allowBlank="1" showInputMessage="1" showErrorMessage="1">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Z135"/>
  <sheetViews>
    <sheetView showGridLines="0" topLeftCell="A8" zoomScale="85" zoomScaleNormal="85" workbookViewId="0">
      <selection activeCell="E43" sqref="E43"/>
    </sheetView>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DATA OK: Assurances correctly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IF('I_State&amp;Prog_Info'!E15="","[Program 1]",'I_State&amp;Prog_Info'!E15)</f>
        <v>Wyoming Care Management Entity Program</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IF('I_State&amp;Prog_Info'!E17="","(Placeholder for plan type)",'I_State&amp;Prog_Info'!E17)</f>
        <v>PAHP</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IF('I_State&amp;Prog_Info'!E59="","(Placeholder for providers)",'I_State&amp;Prog_Info'!E59)</f>
        <v xml:space="preserve">Pediatric behavioral health, 
LTSS, </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IF('I_State&amp;Prog_Info'!E39="","(Placeholder for separate analysis and results document)",'I_State&amp;Prog_Info'!E39)</f>
        <v>No, analysis methods and results are not contained in a separate document(s)</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IF('I_State&amp;Prog_Info'!E40="","(Placeholder for separate analysis and results document)",'I_State&amp;Prog_Info'!E40)</f>
        <v>Wyoming Department of Health Care Management Entity Program SFY 2023 External Quality Review Technical Report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f>IF('I_State&amp;Prog_Info'!E41="","(Placeholder for separate analysis and results document)",'I_State&amp;Prog_Info'!E41)</f>
        <v>45383</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6"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t="s">
        <v>214</v>
      </c>
      <c r="F14" s="51" t="s">
        <v>214</v>
      </c>
      <c r="G14" s="51" t="s">
        <v>214</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t="s">
        <v>453</v>
      </c>
      <c r="F15" s="51" t="s">
        <v>454</v>
      </c>
      <c r="G15" s="51" t="s">
        <v>455</v>
      </c>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t="s">
        <v>452</v>
      </c>
      <c r="F16" s="78" t="s">
        <v>452</v>
      </c>
      <c r="G16" s="78" t="s">
        <v>456</v>
      </c>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t="s">
        <v>202</v>
      </c>
      <c r="F17" s="78" t="s">
        <v>202</v>
      </c>
      <c r="G17" s="78" t="s">
        <v>202</v>
      </c>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t="s">
        <v>326</v>
      </c>
      <c r="F18" s="79" t="s">
        <v>326</v>
      </c>
      <c r="G18" s="79" t="s">
        <v>326</v>
      </c>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t="s">
        <v>221</v>
      </c>
      <c r="F23" s="74" t="s">
        <v>463</v>
      </c>
      <c r="G23" s="51" t="s">
        <v>311</v>
      </c>
      <c r="H23" s="51" t="s">
        <v>311</v>
      </c>
      <c r="I23" s="51" t="s">
        <v>311</v>
      </c>
      <c r="J23" s="51" t="s">
        <v>207</v>
      </c>
      <c r="K23" s="51" t="s">
        <v>207</v>
      </c>
      <c r="L23" s="51" t="s">
        <v>464</v>
      </c>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t="s">
        <v>310</v>
      </c>
      <c r="F24" s="76" t="s">
        <v>310</v>
      </c>
      <c r="G24" s="75" t="s">
        <v>311</v>
      </c>
      <c r="H24" s="75" t="s">
        <v>311</v>
      </c>
      <c r="I24" s="75" t="s">
        <v>311</v>
      </c>
      <c r="J24" s="75" t="s">
        <v>310</v>
      </c>
      <c r="K24" s="75" t="s">
        <v>310</v>
      </c>
      <c r="L24" s="75" t="s">
        <v>310</v>
      </c>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t="s">
        <v>465</v>
      </c>
      <c r="F25" s="73" t="s">
        <v>465</v>
      </c>
      <c r="G25" s="73" t="s">
        <v>465</v>
      </c>
      <c r="H25" s="73" t="s">
        <v>465</v>
      </c>
      <c r="I25" s="73" t="s">
        <v>465</v>
      </c>
      <c r="J25" s="73" t="s">
        <v>465</v>
      </c>
      <c r="K25" s="73" t="s">
        <v>465</v>
      </c>
      <c r="L25" s="73" t="s">
        <v>465</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Magellan Healthcare, Inc.</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t="s">
        <v>466</v>
      </c>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t="s">
        <v>359</v>
      </c>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t="s">
        <v>467</v>
      </c>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t="s">
        <v>465</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t="s">
        <v>465</v>
      </c>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t="s">
        <v>465</v>
      </c>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134" t="s">
        <v>465</v>
      </c>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t="s">
        <v>465</v>
      </c>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t="s">
        <v>360</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t="s">
        <v>468</v>
      </c>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t="s">
        <v>468</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t="s">
        <v>465</v>
      </c>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t="s">
        <v>469</v>
      </c>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0"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IF('I_State&amp;Prog_Info'!F15="","[Program 2]",'I_State&amp;Prog_Info'!F15)</f>
        <v>[Program 2]</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IF('I_State&amp;Prog_Info'!F17="","(Placeholder for plan type)",'I_State&amp;Prog_Info'!F17)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IF('I_State&amp;Prog_Info'!F59="","(Placeholder for providers)",'I_State&amp;Prog_Info'!F59)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IF('I_State&amp;Prog_Info'!F39="","(Placeholder for separate analysis and results document)",'I_State&amp;Prog_Info'!F39)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IF('I_State&amp;Prog_Info'!F40="","(Placeholder for separate analysis and results document)",'I_State&amp;Prog_Info'!F40)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IF('I_State&amp;Prog_Info'!F41="","(Placeholder for separate analysis and results document)",'I_State&amp;Prog_Info'!F41)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14:formula1>
            <xm:f>'Set Values'!$H$3:$H$12</xm:f>
          </x14:formula1>
          <xm:sqref>E18:CZ18</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showErrorMessage="1">
          <x14:formula1>
            <xm:f>'Set Values'!$L$3:$L$5</xm:f>
          </x14:formula1>
          <xm:sqref>E24:L24</xm:sqref>
        </x14:dataValidation>
        <x14:dataValidation type="list" allowBlank="1" showInputMessage="1" showErrorMessage="1">
          <x14:formula1>
            <xm:f>'Set Values'!$M$3:$M$4</xm:f>
          </x14:formula1>
          <xm:sqref>E31:AR31 E38:AR38</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6"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IF('I_State&amp;Prog_Info'!G15="","[Program 3]",'I_State&amp;Prog_Info'!G15)</f>
        <v>[Program 3]</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IF('I_State&amp;Prog_Info'!G17="","(Placeholder for plan type)",'I_State&amp;Prog_Info'!G17)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IF('I_State&amp;Prog_Info'!G59="","(Placeholder for providers)",'I_State&amp;Prog_Info'!G59)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IF('I_State&amp;Prog_Info'!G39="","(Placeholder for separate analysis and results document)",'I_State&amp;Prog_Info'!G39)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IF('I_State&amp;Prog_Info'!G40="","(Placeholder for separate analysis and results document)",'I_State&amp;Prog_Info'!G40)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IF('I_State&amp;Prog_Info'!G41="","(Placeholder for separate analysis and results document)",'I_State&amp;Prog_Info'!G41)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0"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IF('I_State&amp;Prog_Info'!H15="","[Program 4]",'I_State&amp;Prog_Info'!H15)</f>
        <v>[Program 4]</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1" customHeight="1" x14ac:dyDescent="0.2">
      <c r="A4" s="162" t="s">
        <v>317</v>
      </c>
      <c r="B4" s="163"/>
      <c r="C4" s="70" t="str">
        <f>IF('I_State&amp;Prog_Info'!H17="","(Placeholder for plan type)",'I_State&amp;Prog_Info'!H17)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IF('I_State&amp;Prog_Info'!H59="","(Placeholder for providers)",'I_State&amp;Prog_Info'!H59)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IF('I_State&amp;Prog_Info'!H39="","(Placeholder for separate analysis and results document)",'I_State&amp;Prog_Info'!H39)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IF('I_State&amp;Prog_Info'!H40="","(Placeholder for separate analysis and results document)",'I_State&amp;Prog_Info'!H40)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IF('I_State&amp;Prog_Info'!H41="","(Placeholder for separate analysis and results document)",'I_State&amp;Prog_Info'!H41)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14:formula1>
            <xm:f>'Set Values'!$H$3:$H$12</xm:f>
          </x14:formula1>
          <xm:sqref>E18:CZ18</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showErrorMessage="1">
          <x14:formula1>
            <xm:f>'Set Values'!$L$3:$L$5</xm:f>
          </x14:formula1>
          <xm:sqref>E24:L24</xm:sqref>
        </x14:dataValidation>
        <x14:dataValidation type="list" allowBlank="1" showInputMessage="1" showErrorMessage="1">
          <x14:formula1>
            <xm:f>'Set Values'!$M$3:$M$4</xm:f>
          </x14:formula1>
          <xm:sqref>E31:AR31 E38:AR38</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9"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IF('I_State&amp;Prog_Info'!I15="","[Program 5]",'I_State&amp;Prog_Info'!I15)</f>
        <v>[Program 5]</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IF('I_State&amp;Prog_Info'!I17="","(Placeholder for plan type)",'I_State&amp;Prog_Info'!I17)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IF('I_State&amp;Prog_Info'!I59="","(Placeholder for providers)",'I_State&amp;Prog_Info'!I59)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IF('I_State&amp;Prog_Info'!I39="","(Placeholder for separate analysis and results document)",'I_State&amp;Prog_Info'!I39)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IF('I_State&amp;Prog_Info'!I40="","(Placeholder for separate analysis and results document)",'I_State&amp;Prog_Info'!I40)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IF('I_State&amp;Prog_Info'!I41="","(Placeholder for separate analysis and results document)",'I_State&amp;Prog_Info'!I41)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9"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IF('I_State&amp;Prog_Info'!J15="","[Program 6]",'I_State&amp;Prog_Info'!J15)</f>
        <v>[Program 6]</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IF('I_State&amp;Prog_Info'!J17="","(Placeholder for plan type)",'I_State&amp;Prog_Info'!J17)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IF('I_State&amp;Prog_Info'!J59="","(Placeholder for providers)",'I_State&amp;Prog_Info'!J59)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IF('I_State&amp;Prog_Info'!J39="","(Placeholder for separate analysis and results document)",'I_State&amp;Prog_Info'!J39)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IF('I_State&amp;Prog_Info'!J40="","(Placeholder for separate analysis and results document)",'I_State&amp;Prog_Info'!J40)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IF('I_State&amp;Prog_Info'!J41="","(Placeholder for separate analysis and results document)",'I_State&amp;Prog_Info'!J41)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14:formula1>
            <xm:f>'Set Values'!$H$3:$H$12</xm:f>
          </x14:formula1>
          <xm:sqref>E18:CZ18</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showErrorMessage="1">
          <x14:formula1>
            <xm:f>'Set Values'!$L$3:$L$5</xm:f>
          </x14:formula1>
          <xm:sqref>E24:L24</xm:sqref>
        </x14:dataValidation>
        <x14:dataValidation type="list" allowBlank="1" showInputMessage="1" showErrorMessage="1">
          <x14:formula1>
            <xm:f>'Set Values'!$M$3:$M$4</xm:f>
          </x14:formula1>
          <xm:sqref>E31:AR31 E38:AR38</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3"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IF('I_State&amp;Prog_Info'!K15="","[Program 7]",'I_State&amp;Prog_Info'!K15)</f>
        <v>[Program 7]</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IF('I_State&amp;Prog_Info'!K17="","(Placeholder for plan type)",'I_State&amp;Prog_Info'!K17)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IF('I_State&amp;Prog_Info'!K59="","(Placeholder for providers)",'I_State&amp;Prog_Info'!K59)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IF('I_State&amp;Prog_Info'!K39="","(Placeholder for separate analysis and results document)",'I_State&amp;Prog_Info'!K39)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IF('I_State&amp;Prog_Info'!K40="","(Placeholder for separate analysis and results document)",'I_State&amp;Prog_Info'!K40)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IF('I_State&amp;Prog_Info'!K41="","(Placeholder for separate analysis and results document)",'I_State&amp;Prog_Info'!K41)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9"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IF('I_State&amp;Prog_Info'!L15="","[Program 8]",'I_State&amp;Prog_Info'!L15)</f>
        <v>[Program 8]</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IF('I_State&amp;Prog_Info'!L17="","(Placeholder for plan type)",'I_State&amp;Prog_Info'!L17)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IF('I_State&amp;Prog_Info'!L59="","(Placeholder for providers)",'I_State&amp;Prog_Info'!L59)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IF('I_State&amp;Prog_Info'!L39="","(Placeholder for separate analysis and results document)",'I_State&amp;Prog_Info'!L39)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IF('I_State&amp;Prog_Info'!L40="","(Placeholder for separate analysis and results document)",'I_State&amp;Prog_Info'!L40)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IF('I_State&amp;Prog_Info'!L41="","(Placeholder for separate analysis and results document)",'I_State&amp;Prog_Info'!L41)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14:formula1>
            <xm:f>'Set Values'!$H$3:$H$12</xm:f>
          </x14:formula1>
          <xm:sqref>E18:CZ18</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showErrorMessage="1">
          <x14:formula1>
            <xm:f>'Set Values'!$L$3:$L$5</xm:f>
          </x14:formula1>
          <xm:sqref>E24:L24</xm:sqref>
        </x14:dataValidation>
        <x14:dataValidation type="list" allowBlank="1" showInputMessage="1" showErrorMessage="1">
          <x14:formula1>
            <xm:f>'Set Values'!$M$3:$M$4</xm:f>
          </x14:formula1>
          <xm:sqref>E31:AR31 E38:AR38</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3"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IF('I_State&amp;Prog_Info'!M15="","[Program 9]",'I_State&amp;Prog_Info'!M15)</f>
        <v>[Program 9]</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IF('I_State&amp;Prog_Info'!M17="","(Placeholder for plan type)",'I_State&amp;Prog_Info'!M17)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IF('I_State&amp;Prog_Info'!M59="","(Placeholder for providers)",'I_State&amp;Prog_Info'!M59)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IF('I_State&amp;Prog_Info'!M39="","(Placeholder for separate analysis and results document)",'I_State&amp;Prog_Info'!M39)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IF('I_State&amp;Prog_Info'!M40="","(Placeholder for separate analysis and results document)",'I_State&amp;Prog_Info'!M40)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IF('I_State&amp;Prog_Info'!M41="","(Placeholder for separate analysis and results document)",'I_State&amp;Prog_Info'!M41)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0"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IF('I_State&amp;Prog_Info'!N15="","[Program 10]",'I_State&amp;Prog_Info'!N15)</f>
        <v>[Program 10]</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IF('I_State&amp;Prog_Info'!N17="","(Placeholder for plan type)",'I_State&amp;Prog_Info'!N17)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IF('I_State&amp;Prog_Info'!N59="","(Placeholder for providers)",'I_State&amp;Prog_Info'!N59)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IF('I_State&amp;Prog_Info'!N39="","(Placeholder for separate analysis and results document)",'I_State&amp;Prog_Info'!N39)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IF('I_State&amp;Prog_Info'!N40="","(Placeholder for separate analysis and results document)",'I_State&amp;Prog_Info'!N40)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IF('I_State&amp;Prog_Info'!N41="","(Placeholder for separate analysis and results document)",'I_State&amp;Prog_Info'!N41)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14:formula1>
            <xm:f>'Set Values'!$H$3:$H$12</xm:f>
          </x14:formula1>
          <xm:sqref>E18:CZ18</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showErrorMessage="1">
          <x14:formula1>
            <xm:f>'Set Values'!$L$3:$L$5</xm:f>
          </x14:formula1>
          <xm:sqref>E24:L24</xm:sqref>
        </x14:dataValidation>
        <x14:dataValidation type="list" allowBlank="1" showInputMessage="1" showErrorMessage="1">
          <x14:formula1>
            <xm:f>'Set Values'!$M$3:$M$4</xm:f>
          </x14:formula1>
          <xm:sqref>E31:AR31 E38:AR38</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9"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IF('I_State&amp;Prog_Info'!O15="","[Program 11]",'I_State&amp;Prog_Info'!O15)</f>
        <v>[Program 11]</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IF('I_State&amp;Prog_Info'!O17="","(Placeholder for plan type)",'I_State&amp;Prog_Info'!O17)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IF('I_State&amp;Prog_Info'!O59="","(Placeholder for providers)",'I_State&amp;Prog_Info'!O59)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IF('I_State&amp;Prog_Info'!O39="","(Placeholder for separate analysis and results document)",'I_State&amp;Prog_Info'!O39)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IF('I_State&amp;Prog_Info'!O40="","(Placeholder for separate analysis and results document)",'I_State&amp;Prog_Info'!O40)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IF('I_State&amp;Prog_Info'!O41="","(Placeholder for separate analysis and results document)",'I_State&amp;Prog_Info'!O41)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6"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IF('I_State&amp;Prog_Info'!P15="","[Program 12]",'I_State&amp;Prog_Info'!P15)</f>
        <v>[Program 12]</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IF('I_State&amp;Prog_Info'!P17="","(Placeholder for plan type)",'I_State&amp;Prog_Info'!P17)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IF('I_State&amp;Prog_Info'!P59="","(Placeholder for providers)",'I_State&amp;Prog_Info'!P59)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IF('I_State&amp;Prog_Info'!P39="","(Placeholder for separate analysis and results document)",'I_State&amp;Prog_Info'!P39)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IF('I_State&amp;Prog_Info'!P40="","(Placeholder for separate analysis and results document)",'I_State&amp;Prog_Info'!P40)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IF('I_State&amp;Prog_Info'!P41="","(Placeholder for separate analysis and results document)",'I_State&amp;Prog_Info'!P41)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14:formula1>
            <xm:f>'Set Values'!$H$3:$H$12</xm:f>
          </x14:formula1>
          <xm:sqref>E18:CZ18</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showErrorMessage="1">
          <x14:formula1>
            <xm:f>'Set Values'!$L$3:$L$5</xm:f>
          </x14:formula1>
          <xm:sqref>E24:L24</xm:sqref>
        </x14:dataValidation>
        <x14:dataValidation type="list" allowBlank="1" showInputMessage="1" showErrorMessage="1">
          <x14:formula1>
            <xm:f>'Set Values'!$M$3:$M$4</xm:f>
          </x14:formula1>
          <xm:sqref>E31:AR31 E38:AR38</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3"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IF('I_State&amp;Prog_Info'!Q15="","[Program 13]",'I_State&amp;Prog_Info'!Q15)</f>
        <v>[Program 13]</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IF('I_State&amp;Prog_Info'!Q17="","(Placeholder for plan type)",'I_State&amp;Prog_Info'!Q17)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IF('I_State&amp;Prog_Info'!Q59="","(Placeholder for providers)",'I_State&amp;Prog_Info'!Q59)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IF('I_State&amp;Prog_Info'!Q39="","(Placeholder for separate analysis and results document)",'I_State&amp;Prog_Info'!Q39)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IF('I_State&amp;Prog_Info'!Q40="","(Placeholder for separate analysis and results document)",'I_State&amp;Prog_Info'!Q40)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IF('I_State&amp;Prog_Info'!Q41="","(Placeholder for separate analysis and results document)",'I_State&amp;Prog_Info'!Q41)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6"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IF('I_State&amp;Prog_Info'!R15="","[Program 14]",'I_State&amp;Prog_Info'!R15)</f>
        <v>[Program 14]</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IF('I_State&amp;Prog_Info'!R17="","(Placeholder for plan type)",'I_State&amp;Prog_Info'!R17)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IF('I_State&amp;Prog_Info'!R59="","(Placeholder for providers)",'I_State&amp;Prog_Info'!R59)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IF('I_State&amp;Prog_Info'!R39="","(Placeholder for separate analysis and results document)",'I_State&amp;Prog_Info'!R39)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IF('I_State&amp;Prog_Info'!R40="","(Placeholder for separate analysis and results document)",'I_State&amp;Prog_Info'!R40)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IF('I_State&amp;Prog_Info'!R41="","(Placeholder for separate analysis and results document)",'I_State&amp;Prog_Info'!R41)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14:formula1>
            <xm:f>'Set Values'!$H$3:$H$12</xm:f>
          </x14:formula1>
          <xm:sqref>E18:CZ18</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showErrorMessage="1">
          <x14:formula1>
            <xm:f>'Set Values'!$L$3:$L$5</xm:f>
          </x14:formula1>
          <xm:sqref>E24:L24</xm:sqref>
        </x14:dataValidation>
        <x14:dataValidation type="list" allowBlank="1" showInputMessage="1" showErrorMessage="1">
          <x14:formula1>
            <xm:f>'Set Values'!$M$3:$M$4</xm:f>
          </x14:formula1>
          <xm:sqref>E31:AR31 E38:AR38</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5"/>
  <sheetViews>
    <sheetView showGridLines="0" topLeftCell="A43" zoomScale="85" zoomScaleNormal="85" workbookViewId="0"/>
  </sheetViews>
  <sheetFormatPr defaultColWidth="9.140625" defaultRowHeight="14.25" x14ac:dyDescent="0.2"/>
  <cols>
    <col min="1" max="1" width="7.5703125" style="5" customWidth="1"/>
    <col min="2" max="2" width="39.5703125" style="5" customWidth="1"/>
    <col min="3" max="3" width="71.5703125" style="10" customWidth="1"/>
    <col min="4" max="4" width="29.42578125" style="10" customWidth="1"/>
    <col min="5" max="12" width="24.85546875" style="10" customWidth="1"/>
    <col min="13" max="44" width="20.5703125" style="10" customWidth="1"/>
    <col min="45" max="105" width="20.5703125" style="5" customWidth="1"/>
    <col min="106" max="16384" width="9.140625" style="5"/>
  </cols>
  <sheetData>
    <row r="1" spans="1:104" ht="28.5" customHeight="1" x14ac:dyDescent="0.2">
      <c r="A1" s="15" t="s">
        <v>237</v>
      </c>
      <c r="B1" s="15"/>
      <c r="C1" s="5"/>
      <c r="D1" s="68"/>
      <c r="E1" s="47"/>
      <c r="F1" s="5"/>
      <c r="G1" s="5"/>
      <c r="H1" s="5"/>
      <c r="I1" s="5"/>
      <c r="J1" s="5"/>
      <c r="K1" s="5"/>
      <c r="L1" s="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104" ht="19.5" customHeight="1" thickBot="1" x14ac:dyDescent="0.25">
      <c r="A2" s="126" t="s">
        <v>399</v>
      </c>
      <c r="B2" s="15"/>
      <c r="C2" s="5"/>
      <c r="D2" s="58" t="str">
        <f>IF(COUNTA(E31, E38)=2,"DATA OK: Assurances correctly reported to II.C.2.a and II.C.3.a","WARNING: Assurances not yet reported to II.C.2.a and II.C.3.a")</f>
        <v>WARNING: Assurances not yet reported to II.C.2.a and II.C.3.a</v>
      </c>
      <c r="E2" s="5"/>
      <c r="F2" s="5"/>
      <c r="G2" s="5"/>
      <c r="H2" s="5"/>
      <c r="I2" s="5"/>
      <c r="J2" s="5"/>
      <c r="K2" s="5"/>
      <c r="L2" s="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104" ht="28.5" customHeight="1" x14ac:dyDescent="0.2">
      <c r="A3" s="127" t="s">
        <v>236</v>
      </c>
      <c r="B3" s="128"/>
      <c r="C3" s="129" t="str">
        <f>IF('I_State&amp;Prog_Info'!S15="","[Program 15]",'I_State&amp;Prog_Info'!S15)</f>
        <v>[Program 15]</v>
      </c>
      <c r="E3" s="5"/>
      <c r="G3" s="5"/>
      <c r="H3" s="5"/>
      <c r="I3" s="5"/>
      <c r="J3" s="5"/>
      <c r="K3" s="5"/>
      <c r="L3" s="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row>
    <row r="4" spans="1:104" ht="23.25" customHeight="1" x14ac:dyDescent="0.2">
      <c r="A4" s="162" t="s">
        <v>317</v>
      </c>
      <c r="B4" s="163"/>
      <c r="C4" s="70" t="str">
        <f>IF('I_State&amp;Prog_Info'!S17="","(Placeholder for plan type)",'I_State&amp;Prog_Info'!S17)</f>
        <v>(Placeholder for plan type)</v>
      </c>
      <c r="E4" s="5"/>
      <c r="F4" s="5"/>
      <c r="G4" s="5"/>
      <c r="H4" s="5"/>
      <c r="I4" s="5"/>
      <c r="J4" s="5"/>
      <c r="K4" s="5"/>
      <c r="L4" s="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row>
    <row r="5" spans="1:104" ht="23.25" customHeight="1" x14ac:dyDescent="0.2">
      <c r="A5" s="162" t="s">
        <v>318</v>
      </c>
      <c r="B5" s="163"/>
      <c r="C5" s="70" t="str">
        <f>IF('I_State&amp;Prog_Info'!S59="","(Placeholder for providers)",'I_State&amp;Prog_Info'!S59)</f>
        <v>(Placeholder for providers)</v>
      </c>
      <c r="E5" s="5"/>
      <c r="G5" s="5"/>
      <c r="H5" s="5"/>
      <c r="I5" s="5"/>
      <c r="J5" s="5"/>
      <c r="K5" s="5"/>
      <c r="L5" s="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104" ht="23.25" customHeight="1" x14ac:dyDescent="0.2">
      <c r="A6" s="162" t="s">
        <v>319</v>
      </c>
      <c r="B6" s="163"/>
      <c r="C6" s="71" t="str">
        <f>IF('I_State&amp;Prog_Info'!S39="","(Placeholder for separate analysis and results document)",'I_State&amp;Prog_Info'!S39)</f>
        <v>(Placeholder for separate analysis and results document)</v>
      </c>
      <c r="D6" s="5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row>
    <row r="7" spans="1:104" ht="23.1" customHeight="1" x14ac:dyDescent="0.2">
      <c r="A7" s="162" t="s">
        <v>424</v>
      </c>
      <c r="B7" s="163"/>
      <c r="C7" s="71" t="str">
        <f>IF('I_State&amp;Prog_Info'!S40="","(Placeholder for separate analysis and results document)",'I_State&amp;Prog_Info'!S40)</f>
        <v>(Placeholder for separate analysis and results document)</v>
      </c>
      <c r="D7" s="2"/>
      <c r="E7" s="5"/>
      <c r="F7" s="5"/>
      <c r="G7" s="5"/>
      <c r="H7" s="5"/>
      <c r="I7" s="5"/>
      <c r="J7" s="5"/>
      <c r="K7" s="5"/>
      <c r="L7" s="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row>
    <row r="8" spans="1:104" ht="23.1" customHeight="1" thickBot="1" x14ac:dyDescent="0.25">
      <c r="A8" s="166" t="s">
        <v>425</v>
      </c>
      <c r="B8" s="167"/>
      <c r="C8" s="72" t="str">
        <f>IF('I_State&amp;Prog_Info'!S41="","(Placeholder for separate analysis and results document)",'I_State&amp;Prog_Info'!S41)</f>
        <v>(Placeholder for separate analysis and results document)</v>
      </c>
      <c r="D8" s="2"/>
      <c r="E8" s="5"/>
      <c r="F8" s="5"/>
      <c r="G8" s="5"/>
      <c r="H8" s="5"/>
      <c r="I8" s="5"/>
      <c r="J8" s="5"/>
      <c r="K8" s="5"/>
      <c r="L8" s="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row>
    <row r="9" spans="1:104" ht="87.75" customHeight="1" x14ac:dyDescent="0.2">
      <c r="A9" s="164" t="s">
        <v>400</v>
      </c>
      <c r="B9" s="164"/>
      <c r="C9" s="164"/>
      <c r="E9" s="5"/>
      <c r="F9" s="5"/>
      <c r="G9" s="5"/>
      <c r="H9" s="5"/>
      <c r="I9" s="5"/>
      <c r="J9" s="5"/>
      <c r="K9" s="5"/>
      <c r="L9" s="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row>
    <row r="10" spans="1:104" ht="18" customHeight="1" x14ac:dyDescent="0.2">
      <c r="A10" s="10"/>
      <c r="B10" s="10"/>
      <c r="D10" s="2"/>
      <c r="E10" s="5"/>
      <c r="F10" s="5"/>
      <c r="G10" s="5"/>
      <c r="H10" s="5"/>
      <c r="I10" s="5"/>
      <c r="J10" s="5"/>
      <c r="K10" s="5"/>
      <c r="L10" s="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row>
    <row r="11" spans="1:104" ht="41.25" customHeight="1" thickBot="1" x14ac:dyDescent="0.35">
      <c r="A11" s="165" t="s">
        <v>242</v>
      </c>
      <c r="B11" s="165"/>
      <c r="C11" s="165"/>
      <c r="D11" s="5"/>
      <c r="E11" s="5"/>
      <c r="F11" s="5"/>
      <c r="G11" s="5"/>
      <c r="H11" s="5"/>
      <c r="I11" s="5"/>
      <c r="J11" s="5"/>
      <c r="K11" s="5"/>
      <c r="L11" s="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row>
    <row r="12" spans="1:104" ht="30" customHeight="1" x14ac:dyDescent="0.25">
      <c r="A12" s="149" t="s">
        <v>322</v>
      </c>
      <c r="B12" s="149"/>
      <c r="C12" s="149"/>
      <c r="D12" s="121"/>
      <c r="E12" s="130" t="s">
        <v>447</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2"/>
    </row>
    <row r="13" spans="1:104" ht="29.25" customHeight="1" x14ac:dyDescent="0.2">
      <c r="A13" s="6" t="s">
        <v>0</v>
      </c>
      <c r="B13" s="7" t="s">
        <v>1</v>
      </c>
      <c r="C13" s="7" t="s">
        <v>5</v>
      </c>
      <c r="D13" s="7" t="s">
        <v>69</v>
      </c>
      <c r="E13" s="4" t="s">
        <v>94</v>
      </c>
      <c r="F13" s="4" t="s">
        <v>95</v>
      </c>
      <c r="G13" s="4" t="s">
        <v>96</v>
      </c>
      <c r="H13" s="4" t="s">
        <v>97</v>
      </c>
      <c r="I13" s="4" t="s">
        <v>98</v>
      </c>
      <c r="J13" s="4" t="s">
        <v>99</v>
      </c>
      <c r="K13" s="4" t="s">
        <v>100</v>
      </c>
      <c r="L13" s="4" t="s">
        <v>101</v>
      </c>
      <c r="M13" s="4" t="s">
        <v>102</v>
      </c>
      <c r="N13" s="4" t="s">
        <v>103</v>
      </c>
      <c r="O13" s="4" t="s">
        <v>104</v>
      </c>
      <c r="P13" s="4" t="s">
        <v>105</v>
      </c>
      <c r="Q13" s="4" t="s">
        <v>106</v>
      </c>
      <c r="R13" s="4" t="s">
        <v>107</v>
      </c>
      <c r="S13" s="4" t="s">
        <v>108</v>
      </c>
      <c r="T13" s="4" t="s">
        <v>109</v>
      </c>
      <c r="U13" s="4" t="s">
        <v>110</v>
      </c>
      <c r="V13" s="4" t="s">
        <v>111</v>
      </c>
      <c r="W13" s="4" t="s">
        <v>112</v>
      </c>
      <c r="X13" s="4" t="s">
        <v>113</v>
      </c>
      <c r="Y13" s="4" t="s">
        <v>114</v>
      </c>
      <c r="Z13" s="4" t="s">
        <v>115</v>
      </c>
      <c r="AA13" s="4" t="s">
        <v>116</v>
      </c>
      <c r="AB13" s="4" t="s">
        <v>117</v>
      </c>
      <c r="AC13" s="4" t="s">
        <v>118</v>
      </c>
      <c r="AD13" s="4" t="s">
        <v>119</v>
      </c>
      <c r="AE13" s="4" t="s">
        <v>120</v>
      </c>
      <c r="AF13" s="4" t="s">
        <v>121</v>
      </c>
      <c r="AG13" s="4" t="s">
        <v>122</v>
      </c>
      <c r="AH13" s="4" t="s">
        <v>123</v>
      </c>
      <c r="AI13" s="4" t="s">
        <v>124</v>
      </c>
      <c r="AJ13" s="4" t="s">
        <v>125</v>
      </c>
      <c r="AK13" s="4" t="s">
        <v>126</v>
      </c>
      <c r="AL13" s="4" t="s">
        <v>127</v>
      </c>
      <c r="AM13" s="4" t="s">
        <v>128</v>
      </c>
      <c r="AN13" s="4" t="s">
        <v>129</v>
      </c>
      <c r="AO13" s="4" t="s">
        <v>130</v>
      </c>
      <c r="AP13" s="4" t="s">
        <v>131</v>
      </c>
      <c r="AQ13" s="4" t="s">
        <v>132</v>
      </c>
      <c r="AR13" s="4" t="s">
        <v>133</v>
      </c>
      <c r="AS13" s="4" t="s">
        <v>137</v>
      </c>
      <c r="AT13" s="4" t="s">
        <v>138</v>
      </c>
      <c r="AU13" s="4" t="s">
        <v>139</v>
      </c>
      <c r="AV13" s="4" t="s">
        <v>140</v>
      </c>
      <c r="AW13" s="4" t="s">
        <v>141</v>
      </c>
      <c r="AX13" s="4" t="s">
        <v>142</v>
      </c>
      <c r="AY13" s="4" t="s">
        <v>143</v>
      </c>
      <c r="AZ13" s="4" t="s">
        <v>144</v>
      </c>
      <c r="BA13" s="4" t="s">
        <v>145</v>
      </c>
      <c r="BB13" s="4" t="s">
        <v>146</v>
      </c>
      <c r="BC13" s="4" t="s">
        <v>147</v>
      </c>
      <c r="BD13" s="4" t="s">
        <v>148</v>
      </c>
      <c r="BE13" s="4" t="s">
        <v>149</v>
      </c>
      <c r="BF13" s="4" t="s">
        <v>150</v>
      </c>
      <c r="BG13" s="4" t="s">
        <v>151</v>
      </c>
      <c r="BH13" s="4" t="s">
        <v>152</v>
      </c>
      <c r="BI13" s="4" t="s">
        <v>153</v>
      </c>
      <c r="BJ13" s="4" t="s">
        <v>154</v>
      </c>
      <c r="BK13" s="4" t="s">
        <v>155</v>
      </c>
      <c r="BL13" s="4" t="s">
        <v>156</v>
      </c>
      <c r="BM13" s="4" t="s">
        <v>157</v>
      </c>
      <c r="BN13" s="4" t="s">
        <v>158</v>
      </c>
      <c r="BO13" s="4" t="s">
        <v>159</v>
      </c>
      <c r="BP13" s="4" t="s">
        <v>160</v>
      </c>
      <c r="BQ13" s="4" t="s">
        <v>161</v>
      </c>
      <c r="BR13" s="4" t="s">
        <v>162</v>
      </c>
      <c r="BS13" s="4" t="s">
        <v>163</v>
      </c>
      <c r="BT13" s="4" t="s">
        <v>164</v>
      </c>
      <c r="BU13" s="4" t="s">
        <v>165</v>
      </c>
      <c r="BV13" s="4" t="s">
        <v>166</v>
      </c>
      <c r="BW13" s="4" t="s">
        <v>167</v>
      </c>
      <c r="BX13" s="4" t="s">
        <v>168</v>
      </c>
      <c r="BY13" s="4" t="s">
        <v>169</v>
      </c>
      <c r="BZ13" s="4" t="s">
        <v>170</v>
      </c>
      <c r="CA13" s="4" t="s">
        <v>171</v>
      </c>
      <c r="CB13" s="4" t="s">
        <v>172</v>
      </c>
      <c r="CC13" s="4" t="s">
        <v>173</v>
      </c>
      <c r="CD13" s="4" t="s">
        <v>174</v>
      </c>
      <c r="CE13" s="4" t="s">
        <v>175</v>
      </c>
      <c r="CF13" s="4" t="s">
        <v>176</v>
      </c>
      <c r="CG13" s="4" t="s">
        <v>177</v>
      </c>
      <c r="CH13" s="4" t="s">
        <v>178</v>
      </c>
      <c r="CI13" s="4" t="s">
        <v>179</v>
      </c>
      <c r="CJ13" s="4" t="s">
        <v>180</v>
      </c>
      <c r="CK13" s="4" t="s">
        <v>181</v>
      </c>
      <c r="CL13" s="4" t="s">
        <v>182</v>
      </c>
      <c r="CM13" s="4" t="s">
        <v>183</v>
      </c>
      <c r="CN13" s="4" t="s">
        <v>184</v>
      </c>
      <c r="CO13" s="4" t="s">
        <v>185</v>
      </c>
      <c r="CP13" s="4" t="s">
        <v>186</v>
      </c>
      <c r="CQ13" s="4" t="s">
        <v>187</v>
      </c>
      <c r="CR13" s="4" t="s">
        <v>188</v>
      </c>
      <c r="CS13" s="4" t="s">
        <v>189</v>
      </c>
      <c r="CT13" s="4" t="s">
        <v>190</v>
      </c>
      <c r="CU13" s="4" t="s">
        <v>191</v>
      </c>
      <c r="CV13" s="4" t="s">
        <v>192</v>
      </c>
      <c r="CW13" s="4" t="s">
        <v>193</v>
      </c>
      <c r="CX13" s="4" t="s">
        <v>194</v>
      </c>
      <c r="CY13" s="4" t="s">
        <v>195</v>
      </c>
      <c r="CZ13" s="4" t="s">
        <v>196</v>
      </c>
    </row>
    <row r="14" spans="1:104" ht="28.5" x14ac:dyDescent="0.2">
      <c r="A14" s="55" t="s">
        <v>273</v>
      </c>
      <c r="B14" s="37" t="s">
        <v>93</v>
      </c>
      <c r="C14" s="17" t="s">
        <v>223</v>
      </c>
      <c r="D14" s="44" t="s">
        <v>289</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row>
    <row r="15" spans="1:104" ht="28.5" x14ac:dyDescent="0.2">
      <c r="A15" s="55" t="s">
        <v>274</v>
      </c>
      <c r="B15" s="37" t="s">
        <v>222</v>
      </c>
      <c r="C15" s="17" t="s">
        <v>134</v>
      </c>
      <c r="D15" s="44" t="s">
        <v>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row>
    <row r="16" spans="1:104" ht="28.5" x14ac:dyDescent="0.2">
      <c r="A16" s="55" t="s">
        <v>275</v>
      </c>
      <c r="B16" s="37" t="s">
        <v>320</v>
      </c>
      <c r="C16" s="37" t="s">
        <v>135</v>
      </c>
      <c r="D16" s="44" t="s">
        <v>289</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row>
    <row r="17" spans="1:104" ht="28.5" x14ac:dyDescent="0.2">
      <c r="A17" s="55" t="s">
        <v>276</v>
      </c>
      <c r="B17" s="56" t="s">
        <v>321</v>
      </c>
      <c r="C17" s="23" t="s">
        <v>136</v>
      </c>
      <c r="D17" s="45" t="s">
        <v>289</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row>
    <row r="18" spans="1:104" ht="29.25" thickBot="1" x14ac:dyDescent="0.25">
      <c r="A18" s="61" t="s">
        <v>277</v>
      </c>
      <c r="B18" s="41" t="s">
        <v>225</v>
      </c>
      <c r="C18" s="22" t="s">
        <v>216</v>
      </c>
      <c r="D18" s="46" t="s">
        <v>289</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row>
    <row r="19" spans="1:104" s="36" customFormat="1" x14ac:dyDescent="0.2">
      <c r="A19" s="115" t="s">
        <v>446</v>
      </c>
      <c r="B19" s="35"/>
      <c r="C19" s="35"/>
      <c r="D19" s="35"/>
    </row>
    <row r="20" spans="1:104" ht="43.5" customHeight="1" thickBot="1" x14ac:dyDescent="0.35">
      <c r="A20" s="165" t="s">
        <v>290</v>
      </c>
      <c r="B20" s="165"/>
      <c r="C20" s="165"/>
      <c r="D20" s="2"/>
      <c r="E20" s="5"/>
      <c r="F20" s="5"/>
      <c r="G20" s="5"/>
      <c r="H20" s="5"/>
      <c r="I20" s="5"/>
      <c r="J20" s="5"/>
      <c r="K20" s="5"/>
      <c r="L20" s="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row>
    <row r="21" spans="1:104" ht="39.75" customHeight="1" x14ac:dyDescent="0.25">
      <c r="A21" s="152" t="s">
        <v>351</v>
      </c>
      <c r="B21" s="152"/>
      <c r="C21" s="152"/>
      <c r="D21" s="121"/>
      <c r="E21" s="130" t="s">
        <v>233</v>
      </c>
      <c r="F21" s="133"/>
      <c r="G21" s="133"/>
      <c r="H21" s="133"/>
      <c r="I21" s="131"/>
      <c r="J21" s="131"/>
      <c r="K21" s="131"/>
      <c r="L21" s="13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row>
    <row r="22" spans="1:104" ht="47.25" customHeight="1" x14ac:dyDescent="0.2">
      <c r="A22" s="6" t="s">
        <v>0</v>
      </c>
      <c r="B22" s="7" t="s">
        <v>1</v>
      </c>
      <c r="C22" s="7" t="s">
        <v>5</v>
      </c>
      <c r="D22" s="7" t="s">
        <v>69</v>
      </c>
      <c r="E22" s="63" t="s">
        <v>66</v>
      </c>
      <c r="F22" s="63" t="s">
        <v>420</v>
      </c>
      <c r="G22" s="63" t="s">
        <v>243</v>
      </c>
      <c r="H22" s="63" t="s">
        <v>244</v>
      </c>
      <c r="I22" s="63" t="s">
        <v>63</v>
      </c>
      <c r="J22" s="63" t="s">
        <v>64</v>
      </c>
      <c r="K22" s="63" t="s">
        <v>67</v>
      </c>
      <c r="L22" s="63" t="s">
        <v>68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2">
      <c r="A23" s="38" t="s">
        <v>280</v>
      </c>
      <c r="B23" s="37" t="s">
        <v>217</v>
      </c>
      <c r="C23" s="37" t="s">
        <v>386</v>
      </c>
      <c r="D23" s="17" t="s">
        <v>289</v>
      </c>
      <c r="E23" s="51"/>
      <c r="F23" s="74"/>
      <c r="G23" s="51"/>
      <c r="H23" s="51"/>
      <c r="I23" s="51"/>
      <c r="J23" s="51"/>
      <c r="K23" s="51"/>
      <c r="L23" s="51"/>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2">
      <c r="A24" s="64" t="s">
        <v>281</v>
      </c>
      <c r="B24" s="65" t="s">
        <v>65</v>
      </c>
      <c r="C24" s="65" t="s">
        <v>352</v>
      </c>
      <c r="D24" s="62" t="s">
        <v>289</v>
      </c>
      <c r="E24" s="75"/>
      <c r="F24" s="76"/>
      <c r="G24" s="75"/>
      <c r="H24" s="75"/>
      <c r="I24" s="75"/>
      <c r="J24" s="75"/>
      <c r="K24" s="75"/>
      <c r="L24" s="75"/>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25">
      <c r="A25" s="43" t="s">
        <v>282</v>
      </c>
      <c r="B25" s="41" t="s">
        <v>323</v>
      </c>
      <c r="C25" s="41" t="s">
        <v>349</v>
      </c>
      <c r="D25" s="22" t="s">
        <v>2</v>
      </c>
      <c r="E25" s="73"/>
      <c r="F25" s="73"/>
      <c r="G25" s="73"/>
      <c r="H25" s="73"/>
      <c r="I25" s="73"/>
      <c r="J25" s="73"/>
      <c r="K25" s="73"/>
      <c r="L25" s="7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2">
      <c r="A26" s="117" t="s">
        <v>446</v>
      </c>
      <c r="C26" s="5"/>
      <c r="D26" s="5"/>
      <c r="E26" s="5"/>
      <c r="F26" s="5"/>
      <c r="G26" s="5"/>
      <c r="H26" s="5"/>
      <c r="I26" s="5"/>
      <c r="J26" s="5"/>
      <c r="K26" s="5"/>
      <c r="L26" s="5"/>
    </row>
    <row r="27" spans="1:104" ht="28.5" customHeight="1" thickBot="1" x14ac:dyDescent="0.35">
      <c r="A27" s="161" t="s">
        <v>234</v>
      </c>
      <c r="B27" s="161"/>
      <c r="C27" s="161"/>
      <c r="D27" s="2"/>
      <c r="E27" s="5"/>
      <c r="F27" s="5"/>
      <c r="G27" s="5"/>
      <c r="H27" s="5"/>
      <c r="I27" s="5"/>
      <c r="J27" s="5"/>
      <c r="K27" s="5"/>
      <c r="L27" s="5"/>
    </row>
    <row r="28" spans="1:104" ht="36" customHeight="1" x14ac:dyDescent="0.25">
      <c r="A28" s="159" t="s">
        <v>357</v>
      </c>
      <c r="B28" s="160"/>
      <c r="C28" s="160"/>
      <c r="D28" s="50"/>
      <c r="E28" s="130" t="s">
        <v>448</v>
      </c>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row>
    <row r="29" spans="1:104" ht="29.25" customHeight="1" x14ac:dyDescent="0.2">
      <c r="A29" s="6" t="s">
        <v>0</v>
      </c>
      <c r="B29" s="7" t="s">
        <v>1</v>
      </c>
      <c r="C29" s="7" t="s">
        <v>5</v>
      </c>
      <c r="D29" s="7" t="s">
        <v>69</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2">
      <c r="A30" s="38" t="s">
        <v>362</v>
      </c>
      <c r="B30" s="17" t="s">
        <v>8</v>
      </c>
      <c r="C30" s="37" t="s">
        <v>395</v>
      </c>
      <c r="D30" s="21" t="s">
        <v>2</v>
      </c>
      <c r="E30" s="80"/>
      <c r="F30" s="80"/>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row>
    <row r="31" spans="1:104" ht="257.25" customHeight="1" x14ac:dyDescent="0.2">
      <c r="A31" s="38" t="s">
        <v>283</v>
      </c>
      <c r="B31" s="17" t="s">
        <v>353</v>
      </c>
      <c r="C31" s="37" t="s">
        <v>385</v>
      </c>
      <c r="D31" s="44" t="s">
        <v>232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row>
    <row r="32" spans="1:104" ht="184.5" customHeight="1" x14ac:dyDescent="0.2">
      <c r="A32" s="38" t="s">
        <v>284</v>
      </c>
      <c r="B32" s="17" t="s">
        <v>354</v>
      </c>
      <c r="C32" s="37" t="s">
        <v>370</v>
      </c>
      <c r="D32" s="21" t="s">
        <v>2</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44" ht="184.5" customHeight="1" x14ac:dyDescent="0.2">
      <c r="A33" s="38" t="s">
        <v>285</v>
      </c>
      <c r="B33" s="37" t="s">
        <v>389</v>
      </c>
      <c r="C33" s="37" t="s">
        <v>421</v>
      </c>
      <c r="D33" s="21" t="s">
        <v>2</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44" ht="105" customHeight="1" x14ac:dyDescent="0.2">
      <c r="A34" s="38" t="s">
        <v>361</v>
      </c>
      <c r="B34" s="37" t="s">
        <v>390</v>
      </c>
      <c r="C34" s="37" t="s">
        <v>404</v>
      </c>
      <c r="D34" s="21" t="s">
        <v>2</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44" ht="106.5" customHeight="1" x14ac:dyDescent="0.2">
      <c r="A35" s="38" t="s">
        <v>379</v>
      </c>
      <c r="B35" s="37" t="s">
        <v>382</v>
      </c>
      <c r="C35" s="37" t="s">
        <v>401</v>
      </c>
      <c r="D35" s="67" t="s">
        <v>75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row>
    <row r="36" spans="1:44" ht="51.75" customHeight="1" x14ac:dyDescent="0.2">
      <c r="A36" s="38" t="s">
        <v>388</v>
      </c>
      <c r="B36" s="37" t="s">
        <v>369</v>
      </c>
      <c r="C36" s="37" t="s">
        <v>363</v>
      </c>
      <c r="D36" s="62" t="s">
        <v>2</v>
      </c>
      <c r="E36" s="80"/>
      <c r="F36" s="8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row>
    <row r="37" spans="1:44" ht="76.5" customHeight="1" x14ac:dyDescent="0.2">
      <c r="A37" s="38" t="s">
        <v>409</v>
      </c>
      <c r="B37" s="37" t="s">
        <v>410</v>
      </c>
      <c r="C37" s="37" t="s">
        <v>411</v>
      </c>
      <c r="D37" s="69" t="s">
        <v>2</v>
      </c>
      <c r="E37" s="80"/>
      <c r="F37" s="8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ht="260.25" customHeight="1" x14ac:dyDescent="0.2">
      <c r="A38" s="38" t="s">
        <v>286</v>
      </c>
      <c r="B38" s="17" t="s">
        <v>355</v>
      </c>
      <c r="C38" s="37" t="s">
        <v>383</v>
      </c>
      <c r="D38" s="44" t="s">
        <v>232</v>
      </c>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row>
    <row r="39" spans="1:44" ht="85.5" x14ac:dyDescent="0.2">
      <c r="A39" s="38" t="s">
        <v>287</v>
      </c>
      <c r="B39" s="17" t="s">
        <v>356</v>
      </c>
      <c r="C39" s="37" t="s">
        <v>371</v>
      </c>
      <c r="D39" s="21" t="s">
        <v>2</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row>
    <row r="40" spans="1:44" ht="117.75" customHeight="1" x14ac:dyDescent="0.2">
      <c r="A40" s="38" t="s">
        <v>288</v>
      </c>
      <c r="B40" s="17" t="s">
        <v>392</v>
      </c>
      <c r="C40" s="37" t="s">
        <v>402</v>
      </c>
      <c r="D40" s="21" t="s">
        <v>2</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ht="104.25" customHeight="1" x14ac:dyDescent="0.2">
      <c r="A41" s="38" t="s">
        <v>380</v>
      </c>
      <c r="B41" s="17" t="s">
        <v>393</v>
      </c>
      <c r="C41" s="37" t="s">
        <v>405</v>
      </c>
      <c r="D41" s="21" t="s">
        <v>2</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06.5" customHeight="1" thickBot="1" x14ac:dyDescent="0.25">
      <c r="A42" s="43" t="s">
        <v>391</v>
      </c>
      <c r="B42" s="41" t="s">
        <v>384</v>
      </c>
      <c r="C42" s="41" t="s">
        <v>403</v>
      </c>
      <c r="D42" s="54" t="s">
        <v>75</v>
      </c>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ht="14.25" customHeight="1" x14ac:dyDescent="0.2">
      <c r="A43" s="117"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14:formula1>
            <xm:f>'Set Values'!$I$3:$I$7</xm:f>
          </x14:formula1>
          <xm:sqref>E19:CZ19</xm:sqref>
        </x14:dataValidation>
        <x14:dataValidation type="list" allowBlank="1" showInputMessage="1" prompt="To enter free text, select cell and type - do not click into cell">
          <x14:formula1>
            <xm:f>'Set Values'!$I$3:$I$7</xm:f>
          </x14:formula1>
          <xm:sqref>E17:CZ17</xm:sqref>
        </x14:dataValidation>
        <x14:dataValidation type="list" allowBlank="1" showInputMessage="1" prompt="To enter free text, select cell and type - do not click into cell">
          <x14:formula1>
            <xm:f>'Set Values'!$F$3:$F$12</xm:f>
          </x14:formula1>
          <xm:sqref>E14:CZ14</xm:sqref>
        </x14:dataValidation>
        <x14:dataValidation type="list" allowBlank="1" showInputMessage="1" showErrorMessage="1">
          <x14:formula1>
            <xm:f>'Set Values'!$M$3:$M$4</xm:f>
          </x14:formula1>
          <xm:sqref>E31:AR31 E38:AR38</xm:sqref>
        </x14:dataValidation>
        <x14:dataValidation type="list" allowBlank="1" showInputMessage="1" showErrorMessage="1">
          <x14:formula1>
            <xm:f>'Set Values'!$L$3:$L$5</xm:f>
          </x14:formula1>
          <xm:sqref>E24:L24</xm:sqref>
        </x14:dataValidation>
        <x14:dataValidation type="list" allowBlank="1" showInputMessage="1" prompt="To enter free text, select cell and type - do not click into cell">
          <x14:formula1>
            <xm:f>'Set Values'!$G$3:$G$14</xm:f>
          </x14:formula1>
          <xm:sqref>E16:CZ16</xm:sqref>
        </x14:dataValidation>
        <x14:dataValidation type="list" allowBlank="1" showInputMessage="1">
          <x14:formula1>
            <xm:f>'Set Values'!$K$3:$K$10</xm:f>
          </x14:formula1>
          <xm:sqref>E23:L23</xm:sqref>
        </x14:dataValidation>
        <x14:dataValidation type="list" allowBlank="1" showInputMessage="1" prompt="To enter free text, select cell and type - do not click into cell">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3"/>
  <sheetViews>
    <sheetView zoomScale="80" zoomScaleNormal="80" workbookViewId="0">
      <selection activeCell="E2" sqref="E2"/>
    </sheetView>
  </sheetViews>
  <sheetFormatPr defaultColWidth="9.42578125" defaultRowHeight="14.25" x14ac:dyDescent="0.2"/>
  <cols>
    <col min="1" max="1" width="9.42578125" style="26"/>
    <col min="2" max="2" width="19.42578125" style="26" customWidth="1"/>
    <col min="3" max="3" width="9.42578125" style="26"/>
    <col min="4" max="5" width="21.42578125" style="26" customWidth="1"/>
    <col min="6" max="6" width="21.42578125" style="8" customWidth="1"/>
    <col min="7" max="7" width="19" style="8" customWidth="1"/>
    <col min="8" max="8" width="19.5703125" style="8" customWidth="1"/>
    <col min="9" max="9" width="18.42578125" style="8" customWidth="1"/>
    <col min="10" max="10" width="19.5703125" style="25" customWidth="1"/>
    <col min="11" max="12" width="18.42578125" style="8" customWidth="1"/>
    <col min="13" max="13" width="30.140625" style="8" customWidth="1"/>
    <col min="14" max="14" width="12.42578125" style="8" customWidth="1"/>
    <col min="15" max="22" width="12.42578125" style="10" customWidth="1"/>
    <col min="23" max="16384" width="9.42578125" style="5"/>
  </cols>
  <sheetData>
    <row r="1" spans="1:22" ht="15.75" thickBot="1" x14ac:dyDescent="0.3">
      <c r="A1" s="59" t="s">
        <v>218</v>
      </c>
      <c r="B1" s="60"/>
      <c r="C1" s="5"/>
      <c r="D1" s="5"/>
      <c r="E1" s="5"/>
      <c r="F1" s="10"/>
      <c r="G1" s="27"/>
      <c r="H1" s="27"/>
      <c r="I1" s="27"/>
      <c r="J1" s="24"/>
      <c r="K1" s="27"/>
      <c r="L1" s="27"/>
      <c r="M1" s="27"/>
      <c r="N1" s="10"/>
    </row>
    <row r="2" spans="1:22" s="12" customFormat="1" ht="29.25" thickBot="1" x14ac:dyDescent="0.3">
      <c r="A2" s="13" t="s">
        <v>230</v>
      </c>
      <c r="B2" s="13" t="s">
        <v>307</v>
      </c>
      <c r="C2" s="13" t="s">
        <v>291</v>
      </c>
      <c r="D2" s="13" t="s">
        <v>271</v>
      </c>
      <c r="E2" s="13" t="s">
        <v>272</v>
      </c>
      <c r="F2" s="13" t="s">
        <v>93</v>
      </c>
      <c r="G2" s="14" t="s">
        <v>90</v>
      </c>
      <c r="H2" s="14" t="s">
        <v>91</v>
      </c>
      <c r="I2" s="14" t="s">
        <v>92</v>
      </c>
      <c r="J2" s="14" t="s">
        <v>235</v>
      </c>
      <c r="K2" s="14" t="s">
        <v>219</v>
      </c>
      <c r="L2" s="14" t="s">
        <v>65</v>
      </c>
      <c r="M2" s="14" t="s">
        <v>245</v>
      </c>
      <c r="N2" s="14" t="s">
        <v>437</v>
      </c>
      <c r="O2" s="11"/>
      <c r="P2" s="11"/>
      <c r="Q2" s="11"/>
      <c r="R2" s="11"/>
      <c r="S2" s="11"/>
      <c r="T2" s="11"/>
      <c r="U2" s="11"/>
      <c r="V2" s="11"/>
    </row>
    <row r="3" spans="1:22" ht="71.25" x14ac:dyDescent="0.2">
      <c r="A3" s="18" t="s">
        <v>9</v>
      </c>
      <c r="B3" s="42" t="s">
        <v>308</v>
      </c>
      <c r="C3" s="20" t="s">
        <v>292</v>
      </c>
      <c r="D3" s="42" t="s">
        <v>418</v>
      </c>
      <c r="E3" s="42" t="s">
        <v>278</v>
      </c>
      <c r="F3" s="8" t="s">
        <v>197</v>
      </c>
      <c r="G3" s="8" t="s">
        <v>79</v>
      </c>
      <c r="H3" s="8" t="s">
        <v>326</v>
      </c>
      <c r="I3" s="8" t="s">
        <v>199</v>
      </c>
      <c r="J3" s="48" t="s">
        <v>66</v>
      </c>
      <c r="K3" s="8" t="s">
        <v>204</v>
      </c>
      <c r="L3" s="8" t="s">
        <v>310</v>
      </c>
      <c r="M3" s="8" t="s">
        <v>359</v>
      </c>
      <c r="N3" s="8" t="s">
        <v>438</v>
      </c>
    </row>
    <row r="4" spans="1:22" ht="71.25" customHeight="1" x14ac:dyDescent="0.2">
      <c r="A4" s="19" t="s">
        <v>10</v>
      </c>
      <c r="B4" s="42" t="s">
        <v>312</v>
      </c>
      <c r="C4" s="20" t="s">
        <v>293</v>
      </c>
      <c r="D4" s="42" t="s">
        <v>419</v>
      </c>
      <c r="E4" s="42" t="s">
        <v>279</v>
      </c>
      <c r="F4" s="8" t="s">
        <v>200</v>
      </c>
      <c r="G4" s="8" t="s">
        <v>80</v>
      </c>
      <c r="H4" s="8" t="s">
        <v>198</v>
      </c>
      <c r="I4" s="8" t="s">
        <v>202</v>
      </c>
      <c r="J4" s="48" t="s">
        <v>62</v>
      </c>
      <c r="K4" s="8" t="s">
        <v>208</v>
      </c>
      <c r="L4" s="8" t="s">
        <v>328</v>
      </c>
      <c r="M4" s="8" t="s">
        <v>360</v>
      </c>
      <c r="N4" s="8" t="s">
        <v>439</v>
      </c>
    </row>
    <row r="5" spans="1:22" ht="42.75" x14ac:dyDescent="0.2">
      <c r="A5" s="19" t="s">
        <v>11</v>
      </c>
      <c r="B5" s="42" t="s">
        <v>372</v>
      </c>
      <c r="C5" s="19"/>
      <c r="D5" s="19"/>
      <c r="E5" s="19"/>
      <c r="F5" s="8" t="s">
        <v>205</v>
      </c>
      <c r="G5" s="8" t="s">
        <v>88</v>
      </c>
      <c r="H5" s="8" t="s">
        <v>324</v>
      </c>
      <c r="I5" s="8" t="s">
        <v>206</v>
      </c>
      <c r="J5" s="48" t="s">
        <v>77</v>
      </c>
      <c r="K5" s="8" t="s">
        <v>203</v>
      </c>
      <c r="L5" s="8" t="s">
        <v>311</v>
      </c>
      <c r="N5" s="8" t="s">
        <v>440</v>
      </c>
    </row>
    <row r="6" spans="1:22" ht="42.75" x14ac:dyDescent="0.2">
      <c r="A6" s="19" t="s">
        <v>12</v>
      </c>
      <c r="B6" s="42" t="s">
        <v>373</v>
      </c>
      <c r="C6" s="19"/>
      <c r="D6" s="19"/>
      <c r="E6" s="19"/>
      <c r="F6" s="8" t="s">
        <v>209</v>
      </c>
      <c r="G6" s="8" t="s">
        <v>81</v>
      </c>
      <c r="H6" s="8" t="s">
        <v>201</v>
      </c>
      <c r="I6" s="8" t="s">
        <v>210</v>
      </c>
      <c r="J6" s="48" t="s">
        <v>78</v>
      </c>
      <c r="K6" s="8" t="s">
        <v>220</v>
      </c>
      <c r="N6" s="8" t="s">
        <v>441</v>
      </c>
    </row>
    <row r="7" spans="1:22" ht="57" x14ac:dyDescent="0.2">
      <c r="A7" s="19" t="s">
        <v>13</v>
      </c>
      <c r="B7" s="42" t="s">
        <v>374</v>
      </c>
      <c r="C7" s="19"/>
      <c r="D7" s="19"/>
      <c r="E7" s="19"/>
      <c r="F7" s="8" t="s">
        <v>212</v>
      </c>
      <c r="G7" s="8" t="s">
        <v>82</v>
      </c>
      <c r="H7" s="8" t="s">
        <v>325</v>
      </c>
      <c r="I7" s="9" t="s">
        <v>211</v>
      </c>
      <c r="J7" s="48" t="s">
        <v>63</v>
      </c>
      <c r="K7" s="8" t="s">
        <v>207</v>
      </c>
      <c r="N7" s="9" t="s">
        <v>211</v>
      </c>
    </row>
    <row r="8" spans="1:22" ht="57" x14ac:dyDescent="0.2">
      <c r="A8" s="19" t="s">
        <v>14</v>
      </c>
      <c r="B8" s="42" t="s">
        <v>375</v>
      </c>
      <c r="C8" s="19"/>
      <c r="D8" s="19"/>
      <c r="E8" s="19"/>
      <c r="F8" s="8" t="s">
        <v>213</v>
      </c>
      <c r="G8" s="8" t="s">
        <v>83</v>
      </c>
      <c r="H8" s="8" t="s">
        <v>406</v>
      </c>
      <c r="J8" s="48" t="s">
        <v>64</v>
      </c>
      <c r="K8" s="8" t="s">
        <v>221</v>
      </c>
    </row>
    <row r="9" spans="1:22" ht="57" x14ac:dyDescent="0.2">
      <c r="A9" s="19" t="s">
        <v>15</v>
      </c>
      <c r="B9" s="42" t="s">
        <v>376</v>
      </c>
      <c r="C9" s="19"/>
      <c r="D9" s="19"/>
      <c r="E9" s="19"/>
      <c r="F9" s="8" t="s">
        <v>214</v>
      </c>
      <c r="G9" s="8" t="s">
        <v>84</v>
      </c>
      <c r="H9" s="8" t="s">
        <v>407</v>
      </c>
      <c r="J9" s="48" t="s">
        <v>67</v>
      </c>
      <c r="K9" s="8" t="s">
        <v>311</v>
      </c>
    </row>
    <row r="10" spans="1:22" ht="57" x14ac:dyDescent="0.2">
      <c r="A10" s="19" t="s">
        <v>231</v>
      </c>
      <c r="B10" s="42" t="s">
        <v>377</v>
      </c>
      <c r="C10" s="19"/>
      <c r="D10" s="19"/>
      <c r="E10" s="19"/>
      <c r="F10" s="8" t="s">
        <v>394</v>
      </c>
      <c r="G10" s="8" t="s">
        <v>85</v>
      </c>
      <c r="H10" s="8" t="s">
        <v>408</v>
      </c>
      <c r="J10" s="49" t="s">
        <v>211</v>
      </c>
      <c r="K10" s="9" t="s">
        <v>211</v>
      </c>
    </row>
    <row r="11" spans="1:22" x14ac:dyDescent="0.2">
      <c r="A11" s="19" t="s">
        <v>16</v>
      </c>
      <c r="B11" s="19"/>
      <c r="C11" s="19"/>
      <c r="D11" s="19"/>
      <c r="E11" s="19"/>
      <c r="F11" s="8" t="s">
        <v>215</v>
      </c>
      <c r="G11" s="8" t="s">
        <v>86</v>
      </c>
      <c r="H11" s="8" t="s">
        <v>201</v>
      </c>
    </row>
    <row r="12" spans="1:22" ht="28.5" x14ac:dyDescent="0.2">
      <c r="A12" s="19" t="s">
        <v>17</v>
      </c>
      <c r="B12" s="19"/>
      <c r="C12" s="19"/>
      <c r="D12" s="19"/>
      <c r="E12" s="19"/>
      <c r="F12" s="9" t="s">
        <v>211</v>
      </c>
      <c r="G12" s="8" t="s">
        <v>87</v>
      </c>
      <c r="H12" s="9" t="s">
        <v>211</v>
      </c>
    </row>
    <row r="13" spans="1:22" x14ac:dyDescent="0.2">
      <c r="A13" s="19" t="s">
        <v>18</v>
      </c>
      <c r="B13" s="19"/>
      <c r="C13" s="19"/>
      <c r="D13" s="19"/>
      <c r="E13" s="19"/>
      <c r="G13" s="8" t="s">
        <v>76</v>
      </c>
    </row>
    <row r="14" spans="1:22" ht="28.5" x14ac:dyDescent="0.2">
      <c r="A14" s="19" t="s">
        <v>19</v>
      </c>
      <c r="B14" s="19"/>
      <c r="C14" s="19"/>
      <c r="D14" s="19"/>
      <c r="E14" s="19"/>
      <c r="G14" s="9" t="s">
        <v>211</v>
      </c>
    </row>
    <row r="15" spans="1:22" x14ac:dyDescent="0.2">
      <c r="A15" s="19" t="s">
        <v>20</v>
      </c>
      <c r="B15" s="19"/>
      <c r="C15" s="19"/>
      <c r="D15" s="19"/>
      <c r="E15" s="19"/>
    </row>
    <row r="16" spans="1:22" x14ac:dyDescent="0.2">
      <c r="A16" s="19" t="s">
        <v>21</v>
      </c>
      <c r="B16" s="19"/>
      <c r="C16" s="19"/>
      <c r="D16" s="19"/>
      <c r="E16" s="19"/>
    </row>
    <row r="17" spans="1:5" x14ac:dyDescent="0.2">
      <c r="A17" s="19" t="s">
        <v>22</v>
      </c>
      <c r="B17" s="19"/>
      <c r="C17" s="19"/>
      <c r="D17" s="19"/>
      <c r="E17" s="19"/>
    </row>
    <row r="18" spans="1:5" x14ac:dyDescent="0.2">
      <c r="A18" s="19" t="s">
        <v>23</v>
      </c>
      <c r="B18" s="19"/>
      <c r="C18" s="19"/>
      <c r="D18" s="19"/>
      <c r="E18" s="19"/>
    </row>
    <row r="19" spans="1:5" x14ac:dyDescent="0.2">
      <c r="A19" s="19" t="s">
        <v>24</v>
      </c>
      <c r="B19" s="19"/>
      <c r="C19" s="19"/>
      <c r="D19" s="19"/>
      <c r="E19" s="19"/>
    </row>
    <row r="20" spans="1:5" x14ac:dyDescent="0.2">
      <c r="A20" s="19" t="s">
        <v>25</v>
      </c>
      <c r="B20" s="19"/>
      <c r="C20" s="19"/>
      <c r="D20" s="19"/>
      <c r="E20" s="19"/>
    </row>
    <row r="21" spans="1:5" x14ac:dyDescent="0.2">
      <c r="A21" s="19" t="s">
        <v>26</v>
      </c>
      <c r="B21" s="19"/>
      <c r="C21" s="19"/>
      <c r="D21" s="19"/>
      <c r="E21" s="19"/>
    </row>
    <row r="22" spans="1:5" x14ac:dyDescent="0.2">
      <c r="A22" s="19" t="s">
        <v>27</v>
      </c>
      <c r="B22" s="19"/>
      <c r="C22" s="19"/>
      <c r="D22" s="19"/>
      <c r="E22" s="19"/>
    </row>
    <row r="23" spans="1:5" x14ac:dyDescent="0.2">
      <c r="A23" s="19" t="s">
        <v>28</v>
      </c>
      <c r="B23" s="19"/>
      <c r="C23" s="19"/>
      <c r="D23" s="19"/>
      <c r="E23" s="19"/>
    </row>
    <row r="24" spans="1:5" x14ac:dyDescent="0.2">
      <c r="A24" s="19" t="s">
        <v>29</v>
      </c>
      <c r="B24" s="19"/>
      <c r="C24" s="19"/>
      <c r="D24" s="19"/>
      <c r="E24" s="19"/>
    </row>
    <row r="25" spans="1:5" x14ac:dyDescent="0.2">
      <c r="A25" s="19" t="s">
        <v>30</v>
      </c>
      <c r="B25" s="19"/>
      <c r="C25" s="19"/>
      <c r="D25" s="19"/>
      <c r="E25" s="19"/>
    </row>
    <row r="26" spans="1:5" x14ac:dyDescent="0.2">
      <c r="A26" s="19" t="s">
        <v>31</v>
      </c>
      <c r="B26" s="19"/>
      <c r="C26" s="19"/>
      <c r="D26" s="19"/>
      <c r="E26" s="19"/>
    </row>
    <row r="27" spans="1:5" x14ac:dyDescent="0.2">
      <c r="A27" s="19" t="s">
        <v>32</v>
      </c>
      <c r="B27" s="19"/>
      <c r="C27" s="19"/>
      <c r="D27" s="19"/>
      <c r="E27" s="19"/>
    </row>
    <row r="28" spans="1:5" x14ac:dyDescent="0.2">
      <c r="A28" s="19" t="s">
        <v>33</v>
      </c>
      <c r="B28" s="19"/>
      <c r="C28" s="19"/>
      <c r="D28" s="19"/>
      <c r="E28" s="19"/>
    </row>
    <row r="29" spans="1:5" x14ac:dyDescent="0.2">
      <c r="A29" s="19" t="s">
        <v>34</v>
      </c>
      <c r="B29" s="19"/>
      <c r="C29" s="19"/>
      <c r="D29" s="19"/>
      <c r="E29" s="19"/>
    </row>
    <row r="30" spans="1:5" x14ac:dyDescent="0.2">
      <c r="A30" s="19" t="s">
        <v>35</v>
      </c>
      <c r="B30" s="19"/>
      <c r="C30" s="19"/>
      <c r="D30" s="19"/>
      <c r="E30" s="19"/>
    </row>
    <row r="31" spans="1:5" x14ac:dyDescent="0.2">
      <c r="A31" s="19" t="s">
        <v>36</v>
      </c>
      <c r="B31" s="19"/>
      <c r="C31" s="19"/>
      <c r="D31" s="19"/>
      <c r="E31" s="19"/>
    </row>
    <row r="32" spans="1:5" x14ac:dyDescent="0.2">
      <c r="A32" s="19" t="s">
        <v>37</v>
      </c>
      <c r="B32" s="19"/>
      <c r="C32" s="19"/>
      <c r="D32" s="19"/>
      <c r="E32" s="19"/>
    </row>
    <row r="33" spans="1:5" x14ac:dyDescent="0.2">
      <c r="A33" s="19" t="s">
        <v>38</v>
      </c>
      <c r="B33" s="19"/>
      <c r="C33" s="19"/>
      <c r="D33" s="19"/>
      <c r="E33" s="19"/>
    </row>
    <row r="34" spans="1:5" x14ac:dyDescent="0.2">
      <c r="A34" s="19" t="s">
        <v>39</v>
      </c>
      <c r="B34" s="19"/>
      <c r="C34" s="19"/>
      <c r="D34" s="19"/>
      <c r="E34" s="19"/>
    </row>
    <row r="35" spans="1:5" x14ac:dyDescent="0.2">
      <c r="A35" s="19" t="s">
        <v>40</v>
      </c>
      <c r="B35" s="19"/>
      <c r="C35" s="19"/>
      <c r="D35" s="19"/>
      <c r="E35" s="19"/>
    </row>
    <row r="36" spans="1:5" x14ac:dyDescent="0.2">
      <c r="A36" s="19" t="s">
        <v>41</v>
      </c>
      <c r="B36" s="19"/>
      <c r="C36" s="19"/>
      <c r="D36" s="19"/>
      <c r="E36" s="19"/>
    </row>
    <row r="37" spans="1:5" x14ac:dyDescent="0.2">
      <c r="A37" s="20" t="s">
        <v>42</v>
      </c>
      <c r="B37" s="20"/>
      <c r="C37" s="20"/>
      <c r="D37" s="20"/>
      <c r="E37" s="20"/>
    </row>
    <row r="38" spans="1:5" x14ac:dyDescent="0.2">
      <c r="A38" s="20" t="s">
        <v>43</v>
      </c>
      <c r="B38" s="20"/>
      <c r="C38" s="20"/>
      <c r="D38" s="20"/>
      <c r="E38" s="20"/>
    </row>
    <row r="39" spans="1:5" x14ac:dyDescent="0.2">
      <c r="A39" s="20" t="s">
        <v>44</v>
      </c>
      <c r="B39" s="20"/>
      <c r="C39" s="20"/>
      <c r="D39" s="20"/>
      <c r="E39" s="20"/>
    </row>
    <row r="40" spans="1:5" x14ac:dyDescent="0.2">
      <c r="A40" s="20" t="s">
        <v>45</v>
      </c>
      <c r="B40" s="20"/>
      <c r="C40" s="20"/>
      <c r="D40" s="20"/>
      <c r="E40" s="20"/>
    </row>
    <row r="41" spans="1:5" x14ac:dyDescent="0.2">
      <c r="A41" s="20" t="s">
        <v>58</v>
      </c>
      <c r="B41" s="20"/>
      <c r="C41" s="20"/>
      <c r="D41" s="20"/>
      <c r="E41" s="20"/>
    </row>
    <row r="42" spans="1:5" x14ac:dyDescent="0.2">
      <c r="A42" s="20" t="s">
        <v>46</v>
      </c>
      <c r="B42" s="20"/>
      <c r="C42" s="20"/>
      <c r="D42" s="20"/>
      <c r="E42" s="20"/>
    </row>
    <row r="43" spans="1:5" x14ac:dyDescent="0.2">
      <c r="A43" s="20" t="s">
        <v>47</v>
      </c>
      <c r="B43" s="20"/>
      <c r="C43" s="20"/>
      <c r="D43" s="20"/>
      <c r="E43" s="20"/>
    </row>
    <row r="44" spans="1:5" x14ac:dyDescent="0.2">
      <c r="A44" s="20" t="s">
        <v>48</v>
      </c>
      <c r="B44" s="20"/>
      <c r="C44" s="20"/>
      <c r="D44" s="20"/>
      <c r="E44" s="20"/>
    </row>
    <row r="45" spans="1:5" x14ac:dyDescent="0.2">
      <c r="A45" s="20" t="s">
        <v>49</v>
      </c>
      <c r="B45" s="20"/>
      <c r="C45" s="20"/>
      <c r="D45" s="20"/>
      <c r="E45" s="20"/>
    </row>
    <row r="46" spans="1:5" x14ac:dyDescent="0.2">
      <c r="A46" s="20" t="s">
        <v>50</v>
      </c>
      <c r="B46" s="20"/>
      <c r="C46" s="20"/>
      <c r="D46" s="20"/>
      <c r="E46" s="20"/>
    </row>
    <row r="47" spans="1:5" x14ac:dyDescent="0.2">
      <c r="A47" s="19" t="s">
        <v>51</v>
      </c>
      <c r="B47" s="19"/>
      <c r="C47" s="19"/>
      <c r="D47" s="19"/>
      <c r="E47" s="19"/>
    </row>
    <row r="48" spans="1:5" x14ac:dyDescent="0.2">
      <c r="A48" s="19" t="s">
        <v>52</v>
      </c>
      <c r="B48" s="19"/>
      <c r="C48" s="19"/>
      <c r="D48" s="19"/>
      <c r="E48" s="19"/>
    </row>
    <row r="49" spans="1:5" x14ac:dyDescent="0.2">
      <c r="A49" s="19" t="s">
        <v>53</v>
      </c>
      <c r="B49" s="19"/>
      <c r="C49" s="19"/>
      <c r="D49" s="19"/>
      <c r="E49" s="19"/>
    </row>
    <row r="50" spans="1:5" x14ac:dyDescent="0.2">
      <c r="A50" s="19" t="s">
        <v>54</v>
      </c>
      <c r="B50" s="19"/>
      <c r="C50" s="19"/>
      <c r="D50" s="19"/>
      <c r="E50" s="19"/>
    </row>
    <row r="51" spans="1:5" x14ac:dyDescent="0.2">
      <c r="A51" s="19" t="s">
        <v>55</v>
      </c>
      <c r="B51" s="19"/>
      <c r="C51" s="19"/>
      <c r="D51" s="19"/>
      <c r="E51" s="19"/>
    </row>
    <row r="52" spans="1:5" x14ac:dyDescent="0.2">
      <c r="A52" s="19" t="s">
        <v>56</v>
      </c>
      <c r="B52" s="19"/>
      <c r="C52" s="19"/>
      <c r="D52" s="19"/>
      <c r="E52" s="19"/>
    </row>
    <row r="53" spans="1:5" x14ac:dyDescent="0.2">
      <c r="A53" s="19" t="s">
        <v>57</v>
      </c>
      <c r="B53" s="19"/>
      <c r="C53" s="19"/>
      <c r="D53" s="19"/>
      <c r="E53" s="19"/>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2dd59bc-caea-42f8-b0f4-e8b04a3a7da6">
      <Terms xmlns="http://schemas.microsoft.com/office/infopath/2007/PartnerControls"/>
    </lcf76f155ced4ddcb4097134ff3c332f>
    <_ip_UnifiedCompliancePolicyProperties xmlns="http://schemas.microsoft.com/sharepoint/v3" xsi:nil="true"/>
    <TaxCatchAll xmlns="a53047f8-8bb1-44a7-a06a-b0fe21c6e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B3BE2F18EE36499F01F95F84D0BC92" ma:contentTypeVersion="32" ma:contentTypeDescription="Create a new document." ma:contentTypeScope="" ma:versionID="238ce43442d0c99902a7b737929bcc6f">
  <xsd:schema xmlns:xsd="http://www.w3.org/2001/XMLSchema" xmlns:xs="http://www.w3.org/2001/XMLSchema" xmlns:p="http://schemas.microsoft.com/office/2006/metadata/properties" xmlns:ns1="http://schemas.microsoft.com/sharepoint/v3" xmlns:ns2="bd549e73-f52b-491a-a544-22bdbdbaba13" xmlns:ns3="a53047f8-8bb1-44a7-a06a-b0fe21c6e002" xmlns:ns4="f2dd59bc-caea-42f8-b0f4-e8b04a3a7da6" targetNamespace="http://schemas.microsoft.com/office/2006/metadata/properties" ma:root="true" ma:fieldsID="9eb34d5594ad17bec471bc8454eca3d0" ns1:_="" ns2:_="" ns3:_="" ns4:_="">
    <xsd:import namespace="http://schemas.microsoft.com/sharepoint/v3"/>
    <xsd:import namespace="bd549e73-f52b-491a-a544-22bdbdbaba13"/>
    <xsd:import namespace="a53047f8-8bb1-44a7-a06a-b0fe21c6e002"/>
    <xsd:import namespace="f2dd59bc-caea-42f8-b0f4-e8b04a3a7d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4:lcf76f155ced4ddcb4097134ff3c332f" minOccurs="0"/>
                <xsd:element ref="ns3:TaxCatchAll" minOccurs="0"/>
                <xsd:element ref="ns4:MediaServiceObjectDetectorVersions" minOccurs="0"/>
                <xsd:element ref="ns4:MediaServiceSearchProperties" minOccurs="0"/>
                <xsd:element ref="ns4:MediaLengthInSecond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549e73-f52b-491a-a544-22bdbdbab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3047f8-8bb1-44a7-a06a-b0fe21c6e0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5f6e104-b342-4ddd-8249-613c3a3a8b40}" ma:internalName="TaxCatchAll" ma:showField="CatchAllData" ma:web="a53047f8-8bb1-44a7-a06a-b0fe21c6e0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dd59bc-caea-42f8-b0f4-e8b04a3a7da6" elementFormDefault="qualified">
    <xsd:import namespace="http://schemas.microsoft.com/office/2006/documentManagement/types"/>
    <xsd:import namespace="http://schemas.microsoft.com/office/infopath/2007/PartnerControls"/>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DateTaken" ma:index="26"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D8E59B-BF42-402C-8054-ADAE42B327B5}">
  <ds:schemaRefs>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f2dd59bc-caea-42f8-b0f4-e8b04a3a7da6"/>
    <ds:schemaRef ds:uri="http://schemas.microsoft.com/office/infopath/2007/PartnerControls"/>
    <ds:schemaRef ds:uri="http://schemas.microsoft.com/sharepoint/v3"/>
    <ds:schemaRef ds:uri="http://schemas.openxmlformats.org/package/2006/metadata/core-properties"/>
    <ds:schemaRef ds:uri="a53047f8-8bb1-44a7-a06a-b0fe21c6e002"/>
    <ds:schemaRef ds:uri="bd549e73-f52b-491a-a544-22bdbdbaba13"/>
    <ds:schemaRef ds:uri="http://purl.org/dc/dcmitype/"/>
  </ds:schemaRefs>
</ds:datastoreItem>
</file>

<file path=customXml/itemProps2.xml><?xml version="1.0" encoding="utf-8"?>
<ds:datastoreItem xmlns:ds="http://schemas.openxmlformats.org/officeDocument/2006/customXml" ds:itemID="{6F296849-0BEE-4E2E-A784-B10B9BEE8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549e73-f52b-491a-a544-22bdbdbaba13"/>
    <ds:schemaRef ds:uri="a53047f8-8bb1-44a7-a06a-b0fe21c6e002"/>
    <ds:schemaRef ds:uri="f2dd59bc-caea-42f8-b0f4-e8b04a3a7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931835-44FF-42EE-BC92-8D3B99DADF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Company>Mathematica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and Network Adequacy Assurances Reporting Tool</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cp:lastModifiedBy>Stout, Brenda</cp:lastModifiedBy>
  <dcterms:created xsi:type="dcterms:W3CDTF">2020-07-01T16:29:44Z</dcterms:created>
  <dcterms:modified xsi:type="dcterms:W3CDTF">2024-12-09T19:23:21Z</dcterms:modified>
  <dc:language>English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0x01010017B3BE2F18EE36499F01F95F84D0BC92</vt:lpwstr>
  </property>
  <property fmtid="{D5CDD505-2E9C-101B-9397-08002B2CF9AE}" pid="3" name="_dlc_DocIdItemGuid">
    <vt:lpwstr>db6dff48-2927-4d4c-8e24-83a167ab8807</vt:lpwstr>
  </property>
  <property fmtid="{D5CDD505-2E9C-101B-9397-08002B2CF9AE}" pid="4" name="MediaServiceImageTags">
    <vt:lpwstr/>
  </property>
</Properties>
</file>